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570" windowHeight="7980" activeTab="0"/>
  </bookViews>
  <sheets>
    <sheet name="Rekapitulace" sheetId="1" r:id="rId1"/>
    <sheet name="SO 000.1" sheetId="2" r:id="rId2"/>
    <sheet name="SO 000.2" sheetId="3" r:id="rId3"/>
    <sheet name="SO 001.1" sheetId="4" r:id="rId4"/>
    <sheet name="SO 001.2" sheetId="5" r:id="rId5"/>
    <sheet name="SO 101" sheetId="6" r:id="rId6"/>
    <sheet name="SO 102" sheetId="7" r:id="rId7"/>
    <sheet name="SO 111" sheetId="8" r:id="rId8"/>
    <sheet name="SO 131.1" sheetId="9" r:id="rId9"/>
    <sheet name="SO 131.2" sheetId="10" r:id="rId10"/>
    <sheet name="SO 132.1" sheetId="11" r:id="rId11"/>
    <sheet name="SO 132.2" sheetId="12" r:id="rId12"/>
    <sheet name="SO 201.1" sheetId="13" r:id="rId13"/>
    <sheet name="SO 201.2" sheetId="14" r:id="rId14"/>
    <sheet name="SO 201.3" sheetId="15" r:id="rId15"/>
    <sheet name="SO 202" sheetId="16" r:id="rId16"/>
    <sheet name="SO 300" sheetId="17" r:id="rId17"/>
    <sheet name="SO 301.1" sheetId="18" r:id="rId18"/>
    <sheet name="SO 301.2" sheetId="19" r:id="rId19"/>
    <sheet name="SO 311" sheetId="20" r:id="rId20"/>
    <sheet name="SO 312.1" sheetId="21" r:id="rId21"/>
    <sheet name="SO 312.2" sheetId="22" r:id="rId22"/>
    <sheet name="SO 401" sheetId="23" r:id="rId23"/>
    <sheet name="SO 402" sheetId="24" r:id="rId24"/>
    <sheet name="SO 431.1" sheetId="25" r:id="rId25"/>
    <sheet name="SO 431.2" sheetId="26" r:id="rId26"/>
    <sheet name="SO 432.1" sheetId="27" r:id="rId27"/>
    <sheet name="SO 801.1" sheetId="28" r:id="rId28"/>
    <sheet name="SO 801.2" sheetId="29" r:id="rId29"/>
  </sheets>
  <definedNames/>
  <calcPr fullCalcOnLoad="1"/>
</workbook>
</file>

<file path=xl/sharedStrings.xml><?xml version="1.0" encoding="utf-8"?>
<sst xmlns="http://schemas.openxmlformats.org/spreadsheetml/2006/main" count="12047" uniqueCount="1848">
  <si>
    <t>Firma: Firma</t>
  </si>
  <si>
    <t>Soupis objektů s DPH</t>
  </si>
  <si>
    <t>Stavba: CA 1745_AB - III/312 27 Dolní Morava, prodloužení a zokruhování silnice, etapa 1</t>
  </si>
  <si>
    <t>Varianta: ZŘ - Základní řešení</t>
  </si>
  <si>
    <t>Odbytová cena:</t>
  </si>
  <si>
    <t>OC+DPH:</t>
  </si>
  <si>
    <t>Objekt</t>
  </si>
  <si>
    <t>Popis</t>
  </si>
  <si>
    <t>OC</t>
  </si>
  <si>
    <t>DPH</t>
  </si>
  <si>
    <t>OC+DPH</t>
  </si>
  <si>
    <t>ASPE10</t>
  </si>
  <si>
    <t>S</t>
  </si>
  <si>
    <t>Příloha k formuláři pro ocenění nabídky</t>
  </si>
  <si>
    <t xml:space="preserve">Stavba: </t>
  </si>
  <si>
    <t>CA 1745_AB</t>
  </si>
  <si>
    <t>III/312 27 Dolní Morava, prodloužení a zokruhování silnice, etapa 1</t>
  </si>
  <si>
    <t>O</t>
  </si>
  <si>
    <t>Rozpočet:</t>
  </si>
  <si>
    <t>0,00</t>
  </si>
  <si>
    <t>15,00</t>
  </si>
  <si>
    <t>21,00</t>
  </si>
  <si>
    <t>3</t>
  </si>
  <si>
    <t>2</t>
  </si>
  <si>
    <t>SO 000.1</t>
  </si>
  <si>
    <t>Vedlejší rozpočtové náklady - větev A</t>
  </si>
  <si>
    <t>Typ</t>
  </si>
  <si>
    <t>0</t>
  </si>
  <si>
    <t>Poř. číslo</t>
  </si>
  <si>
    <t>1</t>
  </si>
  <si>
    <t>Kód položky</t>
  </si>
  <si>
    <t xml:space="preserve">Varianta: </t>
  </si>
  <si>
    <t>Název položky</t>
  </si>
  <si>
    <t>4</t>
  </si>
  <si>
    <t>MJ</t>
  </si>
  <si>
    <t>5</t>
  </si>
  <si>
    <t>Množství</t>
  </si>
  <si>
    <t>6</t>
  </si>
  <si>
    <t>Cena</t>
  </si>
  <si>
    <t>Jednotková</t>
  </si>
  <si>
    <t>9</t>
  </si>
  <si>
    <t>Celkem</t>
  </si>
  <si>
    <t>10</t>
  </si>
  <si>
    <t>SD</t>
  </si>
  <si>
    <t>Všeobecné konstrukce a práce</t>
  </si>
  <si>
    <t>P</t>
  </si>
  <si>
    <t>02730</t>
  </si>
  <si>
    <t/>
  </si>
  <si>
    <t>POMOC PRÁCE ZŘÍZ NEBO ZAJIŠŤ OCHRANU INŽENÝRSKÝCH SÍTÍ</t>
  </si>
  <si>
    <t>KPL</t>
  </si>
  <si>
    <t>PP</t>
  </si>
  <si>
    <t>VV</t>
  </si>
  <si>
    <t>TS</t>
  </si>
  <si>
    <t>zahrnuje veškeré náklady spojené s objednatelem požadovanými zařízeními</t>
  </si>
  <si>
    <t>02910</t>
  </si>
  <si>
    <t>OSTATNÍ POŽADAVKY - ZEMĚMĚŘIČSKÁ MĚŘENÍ</t>
  </si>
  <si>
    <t>zahrnuje veškeré náklady spojené s objednatelem požadovanými pracemi,   
- pro stanovení orientační investorské ceny určete jednotkovou cenu jako 1% odhadované ceny stavby</t>
  </si>
  <si>
    <t>02944</t>
  </si>
  <si>
    <t>OSTAT POŽADAVKY - DOKUMENTACE SKUTEČ PROVEDENÍ V DIGIT FORMĚ</t>
  </si>
  <si>
    <t>dle požadavku investora</t>
  </si>
  <si>
    <t>zahrnuje veškeré náklady spojené s objednatelem požadovanými pracemi</t>
  </si>
  <si>
    <t>02946</t>
  </si>
  <si>
    <t>OSTAT POŽADAVKY - FOTODOKUMENTACE</t>
  </si>
  <si>
    <t>položka zahrnuje:  
- fotodokumentaci zadavatelem požadovaného děje a konstrukcí v požadovaných časových intervalech  
- zadavatelem specifikované výstupy (fotografie v papírovém a digitálním formátu) v požadovaném počtu</t>
  </si>
  <si>
    <t>02991</t>
  </si>
  <si>
    <t>OSTATNÍ POŽADAVKY - INFORMAČNÍ TABULE</t>
  </si>
  <si>
    <t>KUS</t>
  </si>
  <si>
    <t>položka zahrnuje:  
- dodání a osazení informačních tabulí v předepsaném provedení a množství s obsahem předepsaným zadavatelem  
- veškeré nosné a upevňovací konstrukce  
- základové konstrukce včetně nutných zemních prací  
- demontáž a odvoz po skončení platnosti  
- případně nutné opravy poškozených čátí během platnosti</t>
  </si>
  <si>
    <t>SO 000.2</t>
  </si>
  <si>
    <t>Vedlejší rozpočtové náklady - větev B</t>
  </si>
  <si>
    <t>SO 001.1</t>
  </si>
  <si>
    <t>Příprava území - větev A</t>
  </si>
  <si>
    <t>Zemní práce</t>
  </si>
  <si>
    <t>12110</t>
  </si>
  <si>
    <t>SEJMUTÍ ORNICE NEBO LESNÍ PŮDY</t>
  </si>
  <si>
    <t>M3</t>
  </si>
  <si>
    <t>skrývka ornice v tl. 0,1 (pozemky parc.č.  5664/1, 5649, (rezerva 5632)) pro uložení podorničí</t>
  </si>
  <si>
    <t>0,1*7972=797,200 [A]</t>
  </si>
  <si>
    <t>položka zahrnuje sejmutí ornice bez ohledu na tloušťku vrstvy a její vodorovnou dopravu 
nezahrnuje uložení na trvalou skládku</t>
  </si>
  <si>
    <t>17180</t>
  </si>
  <si>
    <t>ULOŽENÍ SYPANINY DO NÁSYPŮ Z NAKUPOVANÝCH MATERIÁLŮ</t>
  </si>
  <si>
    <t>rozprostření podorničních vrstev ze stavby větve A v tl. 0,245 m</t>
  </si>
  <si>
    <t>7972*0,245=1 953,140 [A]</t>
  </si>
  <si>
    <t>položka zahrnuje: 
- kompletní provedení zemní konstrukce (násypového tělesa včetně aktivní zóny)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</si>
  <si>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18221</t>
  </si>
  <si>
    <t>ROZPROSTŘENÍ ORNICE VE SVAHU V TL DO 0,10M</t>
  </si>
  <si>
    <t>M2</t>
  </si>
  <si>
    <t>rozprostření ornice k trvalému uložení ze stavby větve A v tl. 0,085 m</t>
  </si>
  <si>
    <t>7972=7 972,000 [A]</t>
  </si>
  <si>
    <t>položka zahrnuje: 
nutné přemístění ornice z dočasných skládek vzdálených do 50m 
rozprostření ornice v předepsané tloušťce ve svahu přes 1:5</t>
  </si>
  <si>
    <t>Komunikace</t>
  </si>
  <si>
    <t>56336</t>
  </si>
  <si>
    <t>VOZOVKOVÉ VRSTVY ZE ŠTĚRKODRTI TL. DO 300MM</t>
  </si>
  <si>
    <t>provizorní výhybny ze štěrkodrti 0-32 (20m x 3m, tl. 0,3 m), 6 výhyben</t>
  </si>
  <si>
    <t>20*3*6=360,000 [A]</t>
  </si>
  <si>
    <t>- dodání kameniva předepsané kvality a zrnitosti 
- rozprostření a zhutnění vrstvy v předepsané tloušťce 
- zřízení vrstvy bez rozlišení šířky, pokládání vrstvy po etapách 
- nezahrnuje postřiky, nátěry</t>
  </si>
  <si>
    <t>SO 001.2</t>
  </si>
  <si>
    <t>Příprava území - větev B</t>
  </si>
  <si>
    <t>0,1*7606=760,600 [A]</t>
  </si>
  <si>
    <t>rozprostření podorničních vrstev ze stavby větve B v tl. 0,245 m</t>
  </si>
  <si>
    <t>7606*0,245=1 863,470 [A]</t>
  </si>
  <si>
    <t>rozprostření ornice k trvalému uložení ze stavby větve B v tl. 0,085 m</t>
  </si>
  <si>
    <t>7606=7 606,000 [A]</t>
  </si>
  <si>
    <t>zpevněný nájezd na komunikaci pro stavbu ze štěrkodrti 0-32 (5m x 8m, tl. 0,3 m)</t>
  </si>
  <si>
    <t>5*8=40,000 [A]</t>
  </si>
  <si>
    <t>SO 101</t>
  </si>
  <si>
    <t>Pozemní komunikace, Větev A</t>
  </si>
  <si>
    <t>19</t>
  </si>
  <si>
    <t>014101</t>
  </si>
  <si>
    <t>POPLATKY ZA SKLÁDKU</t>
  </si>
  <si>
    <t>zemina</t>
  </si>
  <si>
    <t>1524,29=1 524,290 [A]</t>
  </si>
  <si>
    <t>zahrnuje veškeré poplatky provozovateli skládky související s uložením odpadu na skládce.</t>
  </si>
  <si>
    <t>28</t>
  </si>
  <si>
    <t>a</t>
  </si>
  <si>
    <t>hrabanka z lesních pozemků</t>
  </si>
  <si>
    <t>170,95=170,950 [A]</t>
  </si>
  <si>
    <t>58</t>
  </si>
  <si>
    <t>b</t>
  </si>
  <si>
    <t>betononové prvky</t>
  </si>
  <si>
    <t>vpusti a šachty 
3+9*2=21,000 [C] 
žlaby 
120,42*0,5*0,2=12,042 [A] 
obrubníky 
121,95*0,2*0,3=7,317 [B] 
Celkem: C+A+B=40,359 [D]</t>
  </si>
  <si>
    <t>59</t>
  </si>
  <si>
    <t>c</t>
  </si>
  <si>
    <t>asfalt</t>
  </si>
  <si>
    <t>vozovkové vrstvy 
662,227+171,281+227,641=1 061,149 [A]</t>
  </si>
  <si>
    <t>60</t>
  </si>
  <si>
    <t>d</t>
  </si>
  <si>
    <t>lomový kámen</t>
  </si>
  <si>
    <t>26,25=26,250 [A]</t>
  </si>
  <si>
    <t>57</t>
  </si>
  <si>
    <t>02990</t>
  </si>
  <si>
    <t>přeložení dřevěné info tabule A - km 0,030</t>
  </si>
  <si>
    <t>1=1,000 [A]</t>
  </si>
  <si>
    <t>13</t>
  </si>
  <si>
    <t>11329</t>
  </si>
  <si>
    <t>ODSTRANĚNÍ ZPEVNĚNÝCH PLOCH, PŘÍKOPŮ A RIGOLŮ Z LOMOVÉHO KAMENE</t>
  </si>
  <si>
    <t>rozebrání rovnaniny z balvanů - před restarací U slona (dl. 21m, v. 2,5m, tl. 0,5m)</t>
  </si>
  <si>
    <t>21*2,5*0,5=26,250 [A]</t>
  </si>
  <si>
    <t>Položka zahrnuje i odstranění podkladu, veškerou manipulaci s vybouraným materiálem vč. uložení na skládku. Nezahrnuje poplatek za skládku, který se vykazuje v položce 0141** (s výjimkou malého množství bouraného materiálu, kde je možné poplatek zahrnout do jednotkové ceny bourání – tento fakt musí být uveden v doplňujícím textu k položce).</t>
  </si>
  <si>
    <t>11333</t>
  </si>
  <si>
    <t>ODSTRANĚNÍ PODKLADU ZPEVNĚNÝCH PLOCH S ASFALT POJIVEM</t>
  </si>
  <si>
    <t>vybourání stávající vozovky, tl. 320mm</t>
  </si>
  <si>
    <t>0,32*2069,46=662,227 [A]</t>
  </si>
  <si>
    <t>Položka zahrnuje veškerou manipulaci s vybouranou sutí a s vybouranými hmotami vč. uložení na skládku. Nezahrnuje poplatek za skládku, který se vykazuje v položce 0141** (s výjimkou malého množství bouraného materiálu, kde je možné poplatek zahrnout do jednotkové ceny bourání – tento fakt musí být uveden v doplňujícím textu k položce).</t>
  </si>
  <si>
    <t>11352</t>
  </si>
  <si>
    <t>ODSTRANĚNÍ CHODNÍKOVÝCH A SILNIČNÍCH OBRUBNÍKŮ BETONOVÝCH</t>
  </si>
  <si>
    <t>M</t>
  </si>
  <si>
    <t>121,95=121,950 [A]</t>
  </si>
  <si>
    <t>8</t>
  </si>
  <si>
    <t>11372</t>
  </si>
  <si>
    <t>FRÉZOVÁNÍ ZPEVNĚNÝCH PLOCH ASFALTOVÝCH</t>
  </si>
  <si>
    <t>odfrézování asf. vrstev tl. cca 70 mm</t>
  </si>
  <si>
    <t>0,07*2446,87=171,281 [A]</t>
  </si>
  <si>
    <t>vybourání stávající vozovky, frézování 110mm</t>
  </si>
  <si>
    <t>0,11*2069,46=227,641 [A]</t>
  </si>
  <si>
    <t>24</t>
  </si>
  <si>
    <t>odhumusování mimo ZPF tl. 0,1m</t>
  </si>
  <si>
    <t>4251,13*0,1=425,113 [A]</t>
  </si>
  <si>
    <t>25</t>
  </si>
  <si>
    <t>odhumusování ZPF tl.0,1m</t>
  </si>
  <si>
    <t>669,01=669,010 [A]</t>
  </si>
  <si>
    <t>27</t>
  </si>
  <si>
    <t>hrabanka z lesních pozemků. tl. 0,3m</t>
  </si>
  <si>
    <t>569,82*0,3=170,946 [A]</t>
  </si>
  <si>
    <t>26</t>
  </si>
  <si>
    <t>12273</t>
  </si>
  <si>
    <t>ODKOPÁVKY A PROKOPÁVKY OBECNÉ TŘ. I</t>
  </si>
  <si>
    <t>podorničí ZPF tl. 0,4m</t>
  </si>
  <si>
    <t>2161,64=2 161,640 [A]</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</si>
  <si>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zhutnění podloží, případně i svahů vč. svahování 
- zřízení stupňů v podloží a lavic na svazích, není-li pro tyto práce zřízena samostatná položka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</si>
  <si>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14</t>
  </si>
  <si>
    <t>12373</t>
  </si>
  <si>
    <t>ODKOP PRO SPOD STAVBU SILNIC A ŽELEZNIC TŘ. I</t>
  </si>
  <si>
    <t>odkopy zeminy (bez odhumusování)</t>
  </si>
  <si>
    <t>(14,81+12,04+9,31+7,34+7,25+7,24+7,13+6,7+6,69+6,44+5,93+5,77+5,53+5,44+5,24+5,11+4,87+4,81+4,8+4,77+4,76+4,72+4,61+4,54+4,36+4,24+4,08+4,04+4+3,92+3,86+3,76+3,74+3,56+3,53+3,5+3,42+3,41+3,33+3,32+3,23+3,16+3,13+3,11+3,01+2,96+2,93+2,9+2,85+2,83+2,75+2,73+2,68+2,67+2,6+2,57+2,54+2,53+2,5+2,48+2,44+2,44+2,28+2,26+2,22+2,2+2,18+2,13+2,08+2,06+2,05+2,04+1,96+1,87+1,6+1,51+1,45+1,29+1,19+1,14+1,1+0,97+0,7+0,66+0,62+0,58+0,5+0,44+0,42+0,39+0,32+0,3+0,19+0,16+0,15+0,08+0,05+0,05)*20+8,66*5+15,58*15-425,11-669,01-170,95-2161,64=3 213,290 [A]</t>
  </si>
  <si>
    <t>18</t>
  </si>
  <si>
    <t>12573</t>
  </si>
  <si>
    <t>VYKOPÁVKY ZE ZEMNÍKŮ A SKLÁDEK TŘ. I</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</si>
  <si>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ruční vykopávky, odstranění kořenů a napadávek 
- pažení, vzepření a rozepření vč. přepažování (vyjma štětových stěn) 
- úpravu, ochranu a očištění dna, základové spáry, stěn a svahů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položka nezahrnuje: 
- práce spojené s otvírkou zemníku</t>
  </si>
  <si>
    <t>17</t>
  </si>
  <si>
    <t>17120</t>
  </si>
  <si>
    <t>ULOŽENÍ SYPANINY DO NÁSYPŮ A NA SKLÁDKY BEZ ZHUTNĚNÍ</t>
  </si>
  <si>
    <t>uložení zeminy na skládku</t>
  </si>
  <si>
    <t>položka zahrnuje: 
- kompletní provedení zemní konstrukce do předepsaného tvaru 
- ošetření úložiště po celou dobu práce v něm vč. klimatických opatření 
- ztížení v okolí vedení, konstrukcí a objektů a jejich dočasné zajištění 
- ztížení provádění ve ztížených podmínkách a stísněných prostorech 
- ztížené ukládání sypaniny pod vodu 
- ukládání po vrstvách a po jiných nutných částech (figurách) vč. dosypávek 
- spouštění a nošení materiálu 
- úprava, očištění a ochrana podloží a svahů 
- svahování, uzavírání povrchů svahů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</si>
  <si>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23</t>
  </si>
  <si>
    <t>17131</t>
  </si>
  <si>
    <t>ULOŽENÍ SYPANINY DO NÁSYPŮ V AKTIVNÍ ZÓNĚ SE ZHUT SE ZLEPŠENÍM ZEMINY</t>
  </si>
  <si>
    <t>zlepšení 30% zemní pláně výměnou podkladu v tl. 0,3 m (zemní pláň uvažována 1,2*plocha vozovky)</t>
  </si>
  <si>
    <t>732,64=732,640 [A]</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</si>
  <si>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</si>
  <si>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29</t>
  </si>
  <si>
    <t>17170</t>
  </si>
  <si>
    <t>ULOŽENÍ SYPANINY DO NÁSYPŮ VRSTEVNATÝCH SE ZHUTNĚNÍM</t>
  </si>
  <si>
    <t>rozložení a hutnění zeminy ve svahu po vrstvách - trvalé uložení zeminy na pozemcích Sněžníku</t>
  </si>
  <si>
    <t>1689,00=1 689,000 [A]</t>
  </si>
  <si>
    <t>22</t>
  </si>
  <si>
    <t>17171</t>
  </si>
  <si>
    <t>ULOŽENÍ SYPANINY DO NÁSYPŮ VRSTEVNATÝCH SE ZHUT SE ZLEPŠENÍM ZEMINY</t>
  </si>
  <si>
    <t>provápnění 65% zeminy do násypů</t>
  </si>
  <si>
    <t>3325,2*0,65=2 161,380 [A]</t>
  </si>
  <si>
    <t>20</t>
  </si>
  <si>
    <t>dosyp zeminy na parkovišti pod kačírek</t>
  </si>
  <si>
    <t>16,72=16,720 [A]</t>
  </si>
  <si>
    <t>21</t>
  </si>
  <si>
    <t>17380</t>
  </si>
  <si>
    <t>ZEMNÍ KRAJNICE A DOSYPÁVKY Z NAKUPOVANÝCH MATERIÁLŮ</t>
  </si>
  <si>
    <t>dosyp kameniva do konstrukce</t>
  </si>
  <si>
    <t>98,80=98,800 [A]</t>
  </si>
  <si>
    <t>položka zahrnuje: 
- kompletní provedení zemní konstrukce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svahování, hutnění a uzavírání povrchů svahů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</si>
  <si>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Základy</t>
  </si>
  <si>
    <t>16</t>
  </si>
  <si>
    <t>21197</t>
  </si>
  <si>
    <t>OPLÁŠTĚNÍ ODVODŇOVACÍCH ŽEBER Z GEOTEXTILIE</t>
  </si>
  <si>
    <t>trativod PVC DN 120mm</t>
  </si>
  <si>
    <t>916,73*0,5*4=1 833,460 [A]</t>
  </si>
  <si>
    <t>položka zahrnuje dodávku předepsané geotextilie, mimostaveništní a vnitrostaveništní dopravu a její uložení včetně potřebných přesahů (nezapočítávají se do výměry)</t>
  </si>
  <si>
    <t>15</t>
  </si>
  <si>
    <t>21203</t>
  </si>
  <si>
    <t>TRATIVODY KOMPLET Z TRUB NEKOV DN DO 150MM</t>
  </si>
  <si>
    <t>trativod vč. výkop, zásyp, trubka, bet. lože, obsyp štěrkodrtí, (geotextilie ve vlastní položce) 
PVC DN 120mm</t>
  </si>
  <si>
    <t>916,73=916,730 [A]</t>
  </si>
  <si>
    <t>Položka platí pro kompletní konstrukce trativodů a zahrnuje zejména: 
- výkop rýhy předepsaného tvaru v dané třídě těžitelnosti, výplň, zásyp trativodu včetně dopravy, uložení přebytečného materiálu, dodávky předepsaného materiálu pro výplň a zásyp 
- zřízení spojovací vrstvy 
- zřízení podkladu a lože trativodu z předepsaného materiálu 
- dodávka a uložení trativodu předepsaného materiálu a profilu 
- obsyp trativodu předepsaným materiálem 
- ukončení trativodu zaústěním do potrubí nebo vodoteče, případně vybudování ukončujícího objektu (kapličky) dle VL 
- veškerý materiál, výrobky a polotovary, včetně mimostaveništní a vnitrostaveništní dopravy 
- nezahrnuje opláštění z geotextilie, fólie</t>
  </si>
  <si>
    <t>Vodorovné konstrukce</t>
  </si>
  <si>
    <t>45131</t>
  </si>
  <si>
    <t>PODKL A VÝPLŇ VRSTVY Z PROST BET</t>
  </si>
  <si>
    <t>vyplnění stávajícího trativodu cementobetonovou směsí</t>
  </si>
  <si>
    <t>0,1*0,1*3,14*216,02=6,783 [A]</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</si>
  <si>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</si>
  <si>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43</t>
  </si>
  <si>
    <t>45157</t>
  </si>
  <si>
    <t>PODKLADNÍ A VÝPLŇOVÉ VRSTVY Z KAMENIVA TĚŽENÉHO</t>
  </si>
  <si>
    <t>kačírek, tl. 150 mm 
u paty SO 201</t>
  </si>
  <si>
    <t>0,15*73,85=11,078 [A]</t>
  </si>
  <si>
    <t>položka zahrnuje dodávku předepsaného kameniva, mimostaveništní a vnitrostaveništní dopravu a jeho uložení 
není-li v zadávací dokumentaci uvedeno jinak, jedná se o nakupovaný materiál</t>
  </si>
  <si>
    <t>30</t>
  </si>
  <si>
    <t>46321</t>
  </si>
  <si>
    <t>ROVNANINA Z LOMOVÉHO KAMENE</t>
  </si>
  <si>
    <t>sestavení rovnaniny z balvanů před rest. U Slona - dl. 15m, výška vč. základu 4 m, tl. 0,5 m 
dovoz balvanů na rovnaninu (z 80 % využit materiál ze staré zdi)</t>
  </si>
  <si>
    <t>30=30,000 [A]</t>
  </si>
  <si>
    <t>položka zahrnuje: 
- dodávku a vyrovnání lomového kamene předepsané frakce do předepsaného tvaru včetně mimostaveništní a vnitrostaveništní dopravy 
není-li v zadávací dokumentaci uvedeno jinak, jedná se o nakupovaný materiál</t>
  </si>
  <si>
    <t>47</t>
  </si>
  <si>
    <t>46451</t>
  </si>
  <si>
    <t>POHOZ DNA A SVAHŮ Z LOMOVÉHO KAMENE</t>
  </si>
  <si>
    <t>štěrk - přelivy, lomový kámen fr. 125-250, tl. 0,35 m (průměrná), odst. 6 TZ SO101-2</t>
  </si>
  <si>
    <t>0,35*403,47=141,215 [A]</t>
  </si>
  <si>
    <t>položka zahrnuje dodávku předepsaného kamene, mimostaveništní a vnitrostaveništní dopravu a jeho uložení 
není-li v zadávací dokumentaci uvedeno jinak, jedná se o nakupovaný materiál</t>
  </si>
  <si>
    <t>54</t>
  </si>
  <si>
    <t>56143</t>
  </si>
  <si>
    <t>KAMENIVO ZPEVNĚNÉ CEMENTEM TL. DO 150MM</t>
  </si>
  <si>
    <t>skladba (3) 
SC C8/10 120mm 
skladba (1) 
SC C8/10 150mm</t>
  </si>
  <si>
    <t>(1) 
3935,05=3 935,050 [A] 
(3) 
212,67=212,670 [B] 
Celkem: A+B=4 147,720 [C]</t>
  </si>
  <si>
    <t>- dodání směsi v požadované kvalitě 
- očištění podkladu 
- uložení směsi dle předepsaného technologického předpisu a zhutnění vrstvy v předepsané tloušťce 
- zřízení vrstvy bez rozlišení šířky, pokládání vrstvy po etapách, včetně pracovních spar a spojů 
- úpravu napojení, ukončení 
- úpravu dilatačních spar včetně předepsané výztuže 
- nezahrnuje postřiky, nátěry 
- nezahrnuje úpravu povrchu krytu</t>
  </si>
  <si>
    <t>44</t>
  </si>
  <si>
    <t>56310</t>
  </si>
  <si>
    <t>VOZOVKOVÉ VRSTVY Z MECHANICKY ZPEVNĚNÉHO KAMENIVA</t>
  </si>
  <si>
    <t>skladba (7) 
frakce 0-16 
90mm</t>
  </si>
  <si>
    <t>0,09*3,74=0,337 [A]</t>
  </si>
  <si>
    <t>45</t>
  </si>
  <si>
    <t>56334</t>
  </si>
  <si>
    <t>VOZOVKOVÉ VRSTVY ZE ŠTĚRKODRTI TL. DO 200MM</t>
  </si>
  <si>
    <t>skladba (7) 
drcené kamenivo frakce 16/32</t>
  </si>
  <si>
    <t>3,74=3,740 [A]</t>
  </si>
  <si>
    <t>55</t>
  </si>
  <si>
    <t>skladba (3) 
štěrkodrť ŠD 0/32 200mm</t>
  </si>
  <si>
    <t>212,67=212,670 [A]</t>
  </si>
  <si>
    <t>56</t>
  </si>
  <si>
    <t>56335</t>
  </si>
  <si>
    <t>VOZOVKOVÉ VRSTVY ZE ŠTĚRKODRTI TL. DO 250MM</t>
  </si>
  <si>
    <t>skladba (1) 
ŠD 0/32 220mm</t>
  </si>
  <si>
    <t>3935,05=3 935,050 [A]</t>
  </si>
  <si>
    <t>50</t>
  </si>
  <si>
    <t>572121</t>
  </si>
  <si>
    <t>INFILTRAČNÍ POSTŘIK ASFALTOVÝ DO 1,0KG/M2</t>
  </si>
  <si>
    <t>skladba (1) + (2) + (3)  
infiltrační postřik P 0,7kg/m2</t>
  </si>
  <si>
    <t>(1) 
3935,05=3 935,050 [A] 
(2) 
2848,62=2 848,620 [B] 
(3) 
212,67=212,670 [C] 
Celkem: A+B+C=6 996,340 [D]</t>
  </si>
  <si>
    <t>- dodání všech předepsaných materiálů pro postřiky v předepsaném množství 
- provedení dle předepsaného technologického předpisu 
- zřízení vrstvy bez rozlišení šířky, pokládání vrstvy po etapách 
- úpravu napojení, ukončení</t>
  </si>
  <si>
    <t>49</t>
  </si>
  <si>
    <t>572131</t>
  </si>
  <si>
    <t>INFILTRAČNÍ POSTŘIK ASFALTOVÝ DO 1,5KG/M2</t>
  </si>
  <si>
    <t>skladba (1) + (2) + (3) 
infiltrační postřik P 1,5kg/m2</t>
  </si>
  <si>
    <t>46</t>
  </si>
  <si>
    <t>57472</t>
  </si>
  <si>
    <t>VOZOVKOVÉ VÝZTUŽNÉ VRSTVY Z TEXTILIE</t>
  </si>
  <si>
    <t>skladba (7) 
geotextilie 150 g/m2</t>
  </si>
  <si>
    <t>- dodání textilie v požadované kvalitě a v množství včetně přesahů (přesahy započteny v jednotkové ceně) 
- očištění podkladu 
- pokládka textilie dle předepsaného technologického předpisu</t>
  </si>
  <si>
    <t>52</t>
  </si>
  <si>
    <t>574A34</t>
  </si>
  <si>
    <t>ASFALTOVÝ BETON PRO OBRUSNÉ VRSTVY ACO 11+, 11S TL. 40MM</t>
  </si>
  <si>
    <t>skladba (1) + (2) + (3)  
ACO 11+ 50/70</t>
  </si>
  <si>
    <t>- dodání směsi v požadované kvalitě 
- očištění podkladu 
- uložení směsi dle předepsaného technologického předpisu, zhutnění vrstvy v předepsané tloušťce 
- zřízení vrstvy bez rozlišení šířky, pokládání vrstvy po etapách, včetně pracovních spar a spojů 
- úpravu napojení, ukončení podél obrubníků, dilatačních zařízení, odvodňovacích proužků, odvodňovačů, vpustí, šachet a pod. 
- nezahrnuje postřiky, nátěry 
- nezahrnuje těsnění podél obrubníků, dilatačních zařízení, odvodňovacích proužků, odvodňovačů, vpustí, šachet a pod.</t>
  </si>
  <si>
    <t>51</t>
  </si>
  <si>
    <t>574E06</t>
  </si>
  <si>
    <t>ASFALTOVÝ BETON PRO PODKLADNÍ VRSTVY ACP 16+, 16S</t>
  </si>
  <si>
    <t>skladba (2) 
asflatový beton pro podkladní vstvy  
ACP 16+ 40/60 
tl. 60-150mm dle TZ, uvažováno 110mm 
bude čerpáno dle skutečnosti a pokynu TDI</t>
  </si>
  <si>
    <t>0,11*2848,62=313,348 [A]</t>
  </si>
  <si>
    <t>- dodání směsi v požadované kvalitě  
- očištění podkladu  
- uložení směsi dle předepsaného technologického předpisu, zhutnění vrstvy v předepsané tloušťce  
- zřízení vrstvy bez rozlišení šířky, pokládání vrstvy po etapách, včetně pracovních spar a spojů  
- úpravu napojení, ukončení podél obrubníků, dilatačních zařízení, odvodňovacích proužků, odvodňovačů, vpustí, šachet a pod.  
- nezahrnuje postřiky, nátěry  
- nezahrnuje těsnění podél obrubníků, dilatačních zařízení, odvodňovacích proužků, odvodňovačů, vpustí, šachet a pod.</t>
  </si>
  <si>
    <t>53</t>
  </si>
  <si>
    <t>574E76</t>
  </si>
  <si>
    <t>ASFALTOVÝ BETON PRO PODKLADNÍ VRSTVY ACP 16+, 16S TL. 80MM</t>
  </si>
  <si>
    <t>skladba (1) + (3) 
ACP 16+ 40/60</t>
  </si>
  <si>
    <t>34</t>
  </si>
  <si>
    <t>58222</t>
  </si>
  <si>
    <t>DLÁŽDĚNÉ KRYTY Z DROBNÝCH KOSTEK DO LOŽE Z MC</t>
  </si>
  <si>
    <t>čtyřlinka ze žulové kostky drobné 100/100/100, do bet. lože, XF3</t>
  </si>
  <si>
    <t>0,1*1024,59*4=409,836 [A]</t>
  </si>
  <si>
    <t>- dodání dlažebního materiálu v požadované kvalitě, dodání materiálu pro předepsané  lože v tloušťce předepsané dokumentací a pro předepsanou výplň spar 
- očištění podkladu 
- uložení dlažby dle předepsaného technologického předpisu včetně předepsané podkladní vrstvy a předepsané výplně spar 
- zřízení vrstvy bez rozlišení šířky, pokládání vrstvy po etapách  
- úpravu napojení, ukončení podél obrubníků, dilatačních zařízení, odvodňovacích proužků, odvodňovačů, vpustí, šachet a pod., nestanoví-li zadávací dokumentace jinak 
- nezahrnuje postřiky, nátěry 
- nezahrnuje těsnění podél obrubníků, dilatačních zařízení, odvodňovacích proužků, odvodňovačů, vpustí, šachet a pod.</t>
  </si>
  <si>
    <t>Potrubí</t>
  </si>
  <si>
    <t>40</t>
  </si>
  <si>
    <t>87433</t>
  </si>
  <si>
    <t>POTRUBÍ Z TRUB PLASTOVÝCH ODPADNÍCH DN DO 150MM</t>
  </si>
  <si>
    <t>přípojky vpustí, DN 150, SN12 minimálně, PVC</t>
  </si>
  <si>
    <t>50,02=50,020 [A]</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</si>
  <si>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 položky platí pro práce prováděné v prostoru zapaženém i nezapaženém a i v kolektorech, chráničkách 
- položky zahrnují i práce spojené s nutnými obtoky, převáděním a čerpáním vody 
nezahrnuje zkoušky vodotěsnosti a televizní prohlídku</t>
  </si>
  <si>
    <t>41</t>
  </si>
  <si>
    <t>87434</t>
  </si>
  <si>
    <t>POTRUBÍ Z TRUB PLASTOVÝCH ODPADNÍCH DN DO 200MM</t>
  </si>
  <si>
    <t>přípojky vpustí, DN 200, SN12 minimálně, PVC</t>
  </si>
  <si>
    <t>48,27=48,270 [A]</t>
  </si>
  <si>
    <t>35</t>
  </si>
  <si>
    <t>89712</t>
  </si>
  <si>
    <t>VPUSŤ KANALIZAČNÍ ULIČNÍ KOMPLETNÍ Z BETONOVÝCH DÍLCŮ</t>
  </si>
  <si>
    <t>uliční vpusti klasické</t>
  </si>
  <si>
    <t>15=15,000 [A]</t>
  </si>
  <si>
    <t>položka zahrnuje: 
- dodávku a osazení předepsaných dílů včetně mříže 
- výplň, těsnění  a tmelení spar a spojů, 
- opatření  povrchů  betonu  izolací  proti zemní vlhkosti v částech, kde přijdou do styku se zeminou nebo kamenivem, 
- předepsané podkladní konstrukce</t>
  </si>
  <si>
    <t>38</t>
  </si>
  <si>
    <t>uliční vpusti klasické, zdvojené</t>
  </si>
  <si>
    <t>14=14,000 [A]</t>
  </si>
  <si>
    <t>39</t>
  </si>
  <si>
    <t>89722</t>
  </si>
  <si>
    <t>VPUSŤ KANALIZAČNÍ HORSKÁ KOMPLETNÍ Z BETON DÍLCŮ</t>
  </si>
  <si>
    <t>uliční vpusti horské</t>
  </si>
  <si>
    <t>4=4,000 [A]</t>
  </si>
  <si>
    <t>Ostatní konstrukce a práce</t>
  </si>
  <si>
    <t>37</t>
  </si>
  <si>
    <t>9113A1</t>
  </si>
  <si>
    <t>SVODIDLO OCEL SILNIČ JEDNOSTR, ÚROVEŇ ZADRŽ N1, N2 - DODÁVKA A MONTÁŽ</t>
  </si>
  <si>
    <t>osazení svodidla včetně dodání nového svodidla</t>
  </si>
  <si>
    <t>122,33=122,330 [A]</t>
  </si>
  <si>
    <t>položka zahrnuje: 
- kompletní dodávku všech dílů ocelového svodidla s předepsanou povrchovou úpravou včetně spojovacích prvků 
- montáž a osazení svodidla, osazení sloupků zaberaněním nebo osazením do betonových bloků (včetně betonových bloků a nutných zemních prací 
- ukončení zapuštěním do betonových bloků (včetně betonového bloku a nutných zemních prací) nebo koncovkou 
- přechod na jiný typ svodidla nebo přes mostní závěr 
- ochranu proti bludným proudům a vývody pro jejich měření 
nezahrnuje odrazky nebo retroreflexní fólie</t>
  </si>
  <si>
    <t>9113A3</t>
  </si>
  <si>
    <t>SVODIDLO OCEL SILNIČ JEDNOSTR, ÚROVEŇ ZADRŽ N1, N2 - DEMONTÁŽ S PŘESUNEM</t>
  </si>
  <si>
    <t>svodnicové svodidlo (nebude zpětně použito)</t>
  </si>
  <si>
    <t>250,48=250,480 [A]</t>
  </si>
  <si>
    <t>položka zahrnuje: 
- demontáž a odstranění zařízení 
- jeho odvoz na předepsané místo</t>
  </si>
  <si>
    <t>31</t>
  </si>
  <si>
    <t>917224</t>
  </si>
  <si>
    <t>SILNIČNÍ A CHODNÍKOVÉ OBRUBY Z BETONOVÝCH OBRUBNÍKŮ ŠÍŘ 150MM</t>
  </si>
  <si>
    <t>obruba bet. silniční 1000/150-120/250</t>
  </si>
  <si>
    <t>93,19-23,13=70,060 [A] 
příplatek za provádění oblouků ze silničních obrub v rozmezí poloměru R3-5 22,13=22,130 [B] 
Celkem: A+B=92,190 [C]</t>
  </si>
  <si>
    <t>Položka zahrnuje: 
dodání a pokládku betonových obrubníků o rozměrech předepsaných zadávací dokumentací 
betonové lože i boční betonovou opěrku.</t>
  </si>
  <si>
    <t>32</t>
  </si>
  <si>
    <t>obruba bet. nájezdová 1000/150/150</t>
  </si>
  <si>
    <t>22,23=22,230 [A] 
obruba přechodová (ze silniční na nájezdovou) 
4=4,000 [B] 
Celkem: A+B=26,230 [C]</t>
  </si>
  <si>
    <t>33</t>
  </si>
  <si>
    <t>917424</t>
  </si>
  <si>
    <t>CHODNÍKOVÉ OBRUBY Z KAMENNÝCH OBRUBNÍKŮ ŠÍŘ 150MM</t>
  </si>
  <si>
    <t>obrubník žul. silniční OP6 2000-800/150/250, do bet. lože, XF3 (vč. oblouků)</t>
  </si>
  <si>
    <t>1099,97-2,96-4=1 093,010 [E] 
R do 1 (vč. R1) 0=0,000 [A] 
R do 1-3 (vč. R3) 2,96=2,960 [B] 
R do 3-5 (vč. R5) 4=4,000 [C] 
R do 5-10 (vč. R10) 0=0,000 [D] 
Celkem: E+A+B+C+D=1 099,970 [F]</t>
  </si>
  <si>
    <t>Položka zahrnuje: 
dodání a pokládku kamenných obrubníků o rozměrech předepsaných zadávací dokumentací 
betonové lože i boční betonovou opěrku.</t>
  </si>
  <si>
    <t>36</t>
  </si>
  <si>
    <t>obrubník žul. silniční 2000-800/150/150 - nájezdový, do bet. lože, XF3</t>
  </si>
  <si>
    <t>250,18=250,180 [A]</t>
  </si>
  <si>
    <t>12</t>
  </si>
  <si>
    <t>919113</t>
  </si>
  <si>
    <t>ŘEZÁNÍ ASFALTOVÉHO KRYTU VOZOVEK TL DO 150MM</t>
  </si>
  <si>
    <t>120,43=120,430 [A]</t>
  </si>
  <si>
    <t>položka zahrnuje řezání vozovkové vrstvy v předepsané tloušťce, včetně spotřeby vody</t>
  </si>
  <si>
    <t>48</t>
  </si>
  <si>
    <t>931323</t>
  </si>
  <si>
    <t>TĚSNĚNÍ DILATAČ SPAR ASF ZÁLIVKOU MODIFIK PRŮŘ DO 300MM2</t>
  </si>
  <si>
    <t>pružná asfaltová zálivka za tepla</t>
  </si>
  <si>
    <t>položka zahrnuje dodávku a osazení předepsaného materiálu, očištění ploch spáry před úpravou, očištění okolí spáry po úpravě 
nezahrnuje těsnící profil</t>
  </si>
  <si>
    <t>935222</t>
  </si>
  <si>
    <t>PŘÍKOPOVÉ ŽLABY Z BETON TVÁRNIC ŠÍŘ DO 900MM DO BETONU TL 100MM</t>
  </si>
  <si>
    <t>žlab odvodňovací, otevřený</t>
  </si>
  <si>
    <t>(99,32+98,6+63,76+55,84+46,39+21,77)=385,680 [A]</t>
  </si>
  <si>
    <t>položka zahrnuje:  
- dodávku a uložení příkopových tvárnic předepsaného rozměru a kvality  
- dodání a rozprostření lože z předepsaného materiálu v předepsané kvalitěa v předepsané tloušťce  
- veškerou manipulaci s materiálem, vnitrostaveništní i mimostaveništní dopravu  
- ukončení, patky, spárování  
- měří se v metrech běžných délky osy žlabu</t>
  </si>
  <si>
    <t>42</t>
  </si>
  <si>
    <t>9354R</t>
  </si>
  <si>
    <t>ŽLABY Z DÍLCŮ Z POLYMERBETONU SVĚTLÉ ŠÍŘKY NAD 300MM VČETNĚ MŘÍŽÍ</t>
  </si>
  <si>
    <t>žlab příčný, uzavřený - polymerový žlab DN 500 zátěžové třídy D 400</t>
  </si>
  <si>
    <t>8,5=8,500 [A]</t>
  </si>
  <si>
    <t>položka zahrnuje:  
-dodávku a uložení dílců žlabu z předepsaného materiálu předepsaných rozměrů včetně mříže  
- spárování, úpravy vtoku a výtoku  
- nezahrnuje nutné zemní práce, předepsané lože, obetonování  
- měří se v metrech běžných délky osy žlabu, odečítají se čistící kusy a vpustě</t>
  </si>
  <si>
    <t>11</t>
  </si>
  <si>
    <t>96657</t>
  </si>
  <si>
    <t>ODSTRANĚNÍ ŽLABŮ Z DÍLCŮ (VČET ŠTĚRBINOVÝCH) ŠÍŘKY 500MM</t>
  </si>
  <si>
    <t>vybourání příčného odvodnovího žlabu A - KM 0,010 
odstranění betonového žlabu</t>
  </si>
  <si>
    <t>7,65/0,5=15,300 [A] 
105,12=105,120 [B] 
Celkem: A+B=120,420 [C]</t>
  </si>
  <si>
    <t>- zahrnuje vybourání žlabů včetně podkladních vrstev a eventuelních mříží 
- zahrnuje veškerou manipulaci s vybouranou sutí a hmotami včetně uložení na skládku 
- nezahrnuje poplatek za skládku, vykáže se v samostatné položce 014** (s výjimkou malého množství bouraného materiálu, kde je možné poplatek zahrnout do jednotkové ceny bourání – tento fakt musí být uveden v doplňujícím textu k položce)</t>
  </si>
  <si>
    <t>96687</t>
  </si>
  <si>
    <t>VYBOURÁNÍ ULIČNÍCH VPUSTÍ KOMPLETNÍCH</t>
  </si>
  <si>
    <t>odstranění stávajících uličích/horských vpustí + zaslepení přípojky</t>
  </si>
  <si>
    <t>3=3,000 [A]</t>
  </si>
  <si>
    <t>- položka zahrnuje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položka zahrnuje veškeré další práce plynoucí z technologického předpisu a z platných předpisů</t>
  </si>
  <si>
    <t>96688</t>
  </si>
  <si>
    <t>VYBOURÁNÍ KANALIZAČ ŠACHET KOMPLETNÍCH</t>
  </si>
  <si>
    <t>odstranění trativodních šachet</t>
  </si>
  <si>
    <t>9=9,000 [A]</t>
  </si>
  <si>
    <t>969134</t>
  </si>
  <si>
    <t>VYBOURÁNÍ POTRUBÍ DN DO 200MM VODOVODNÍCH</t>
  </si>
  <si>
    <t>odstranění stávajícího trativodu</t>
  </si>
  <si>
    <t>806,11=806,110 [A]</t>
  </si>
  <si>
    <t>SO 102</t>
  </si>
  <si>
    <t>Pozemní komunikace, Větev B</t>
  </si>
  <si>
    <t>680,34=680,340 [A]</t>
  </si>
  <si>
    <t>176,88=176,880 [A]</t>
  </si>
  <si>
    <t>beton</t>
  </si>
  <si>
    <t>betonové žlaby 
5,3*0,5*0,2+291,24*0,1=29,654 [B] 
vpusti 
3=3,000 [A] 
obrubníky 
4,34*0,2*0,3=0,260 [C] 
Celkem: B+A+C=32,914 [D]</t>
  </si>
  <si>
    <t>vozovkové vrstvy 
1,605=1,605 [A]</t>
  </si>
  <si>
    <t>přeložení info tabule areálu B - km 0,005</t>
  </si>
  <si>
    <t>11348R</t>
  </si>
  <si>
    <t>ODSTRANĚNÍ KRYTU ZPEVNĚNÝCH PLOCH Z DLAŽDIC VČETNĚ PODKLADU</t>
  </si>
  <si>
    <t>rozebrání dlažby (tl. 80mm) 
včetně poplatku za skládku</t>
  </si>
  <si>
    <t>0,08*3,6=0,288 [A]</t>
  </si>
  <si>
    <t>4,34=4,340 [A]</t>
  </si>
  <si>
    <t>0,07*22,93=1,605 [A]</t>
  </si>
  <si>
    <t>147,47*0,1=14,747 [A]</t>
  </si>
  <si>
    <t>589,09=589,090 [A]</t>
  </si>
  <si>
    <t>589,60*0,3=176,880 [A]</t>
  </si>
  <si>
    <t>2356,36=2 356,360 [A]</t>
  </si>
  <si>
    <t>1020,34=1 020,340 [A]</t>
  </si>
  <si>
    <t>168,88=168,880 [A]</t>
  </si>
  <si>
    <t>340,00=340,000 [A]</t>
  </si>
  <si>
    <t>3639,80*0,65=2 365,870 [A]</t>
  </si>
  <si>
    <t>30,20=30,200 [A]</t>
  </si>
  <si>
    <t>105,57*0,5*4=211,140 [A]</t>
  </si>
  <si>
    <t>105,57=105,570 [A]</t>
  </si>
  <si>
    <t>0,35*254=88,900 [A]</t>
  </si>
  <si>
    <t>skladba (1) 
SC C8/10 150mm</t>
  </si>
  <si>
    <t>(1) 
1540,75=1 540,750 [A]</t>
  </si>
  <si>
    <t>0,09*14,38=1,294 [A]</t>
  </si>
  <si>
    <t>skladba (7) + (5) 
drcené kamenivo frakce 16/32</t>
  </si>
  <si>
    <t>skladba 7 
14,38=14,380 [A] 
skladba 5 
28,87=28,870 [B] 
Celkem: A+B=43,250 [C]</t>
  </si>
  <si>
    <t>1540,75=1 540,750 [A]</t>
  </si>
  <si>
    <t>56361</t>
  </si>
  <si>
    <t>VOZOVKOVÉ VRSTVY Z RECYKLOVANÉHO MATERIÁLU TL DO 50MM</t>
  </si>
  <si>
    <t>konstrukce chodníku - skladba (5) - R-mat 50mm</t>
  </si>
  <si>
    <t>skladba 5 
28,87=28,870 [A]</t>
  </si>
  <si>
    <t>- dodání recyklátu v požadované kvalitě 
- očištění podkladu 
- uložení recyklátu dle předepsaného technologického předpisu, zhutnění vrstvy v předepsané tloušťce 
- zřízení vrstvy bez rozlišení šířky, pokládání vrstvy po etapách, včetně pracovních spar a spojů 
- úpravu napojení, ukončení  
- nezahrnuje postřiky, nátěry</t>
  </si>
  <si>
    <t>skladba (1) + (2)  
infiltrační postřik P 0,7kg/m2</t>
  </si>
  <si>
    <t>(1) 
1540,75=1 540,750 [A] 
(2) 
22,93=22,930 [B] 
Celkem: A+B=1 563,680 [C]</t>
  </si>
  <si>
    <t>skladba (1) + (2) 
infiltrační postřik P 1,5kg/m2</t>
  </si>
  <si>
    <t>14,38=14,380 [A]</t>
  </si>
  <si>
    <t>skladba (1) + (2) 
ACO 11+ 50/70</t>
  </si>
  <si>
    <t>574A43</t>
  </si>
  <si>
    <t>ASFALTOVÝ BETON PRO OBRUSNÉ VRSTVY ACO 11 TL. 50MM</t>
  </si>
  <si>
    <t>konstrukce chodníku - skladba (5)</t>
  </si>
  <si>
    <t>0,11*22,93=2,522 [A]</t>
  </si>
  <si>
    <t>skladba (1) 
ACP 16+ 40/60</t>
  </si>
  <si>
    <t>0,1*314,22*4=125,688 [A]</t>
  </si>
  <si>
    <t>11,37=11,370 [A]</t>
  </si>
  <si>
    <t>20,04=20,040 [A]</t>
  </si>
  <si>
    <t>6=6,000 [A]</t>
  </si>
  <si>
    <t>2=2,000 [A]</t>
  </si>
  <si>
    <t>5=5,000 [A]</t>
  </si>
  <si>
    <t>9,26=9,260 [A]</t>
  </si>
  <si>
    <t>911CB3</t>
  </si>
  <si>
    <t>SVODIDLO BETON, ÚROVEŇ ZADRŽ H1 VÝŠ 0,8M - DEMONTÁŽ S PŘESUNEM</t>
  </si>
  <si>
    <t>odstranění/přesunutí betonového svodidla nízkého (City Blok) dl. 2 m</t>
  </si>
  <si>
    <t>917212</t>
  </si>
  <si>
    <t>ZÁHONOVÉ OBRUBY Z BETONOVÝCH OBRUBNÍKŮ ŠÍŘ 80MM</t>
  </si>
  <si>
    <t>obruba bet. chodníková, 1000/80/250 do bet. lože, XF3</t>
  </si>
  <si>
    <t>21,88=21,880 [A]</t>
  </si>
  <si>
    <t>276,55-6,26-7,11-20,54=242,640 [E] 
R do 1 (vč. R1) 0=0,000 [A] 
R do 1-3 (vč. R3) 6,26=6,260 [B] 
R do 3-5 (vč. R5) 7,11=7,110 [C] 
R do 5-10 (vč. R10) 20,54=20,540 [D] 
Celkem: E+A+B+C+D=276,550 [F]</t>
  </si>
  <si>
    <t>135,0=135,000 [A]</t>
  </si>
  <si>
    <t>40,93=40,930 [A]</t>
  </si>
  <si>
    <t>291,24=291,240 [A]</t>
  </si>
  <si>
    <t>5,3=5,300 [A]</t>
  </si>
  <si>
    <t>odstranění betonového žlabu</t>
  </si>
  <si>
    <t>12,78=12,780 [A]</t>
  </si>
  <si>
    <t>SO 111</t>
  </si>
  <si>
    <t>Chodník na větvi A</t>
  </si>
  <si>
    <t>33*0,2*0,3*1=1,980 [A]</t>
  </si>
  <si>
    <t>11348</t>
  </si>
  <si>
    <t>rozebrání dlažby (tl. 8 cm)</t>
  </si>
  <si>
    <t>0,08*(57,24+14,83)=5,766 [A]</t>
  </si>
  <si>
    <t>vybourání bet. chodníkových obrub</t>
  </si>
  <si>
    <t>7,93+7,85+6,97+1,88+1,67+1,65+1,54+1,21+1,2+1,1=33,000 [A]</t>
  </si>
  <si>
    <t>56140</t>
  </si>
  <si>
    <t>KAMENIVO ZPEVNĚNÉ CEMENTEM</t>
  </si>
  <si>
    <t>konstrukce chodníkového přejezdu - skladba (4) - SC C8/10 120mm</t>
  </si>
  <si>
    <t>skladba 4 
79,28*0,12=9,514 [A]</t>
  </si>
  <si>
    <t>56333</t>
  </si>
  <si>
    <t>VOZOVKOVÉ VRSTVY ZE ŠTĚRKODRTI TL. DO 150MM</t>
  </si>
  <si>
    <t>skladba (8) - štěrkodrť SDa 0/32 150mm</t>
  </si>
  <si>
    <t>30,31+21,98+2,28=54,570 [A]</t>
  </si>
  <si>
    <t>konstrukce chodníku - skladba (5) 
konstrukce chodníkového přejezdu - skladba (4) 
konstrukce chodníku - dlažba - skladba (6)</t>
  </si>
  <si>
    <t>skladba 5 
988,83+770,83+155,68+87,53=2 002,870 [A] 
skladba 4 
79,28=79,280 [B] 
skladba 6 
118,05=118,050 [C] 
Celkem: A+B+C=2 200,200 [D]</t>
  </si>
  <si>
    <t>7</t>
  </si>
  <si>
    <t>skladba (8) - štěrkodrť SDa 0/32 250mm</t>
  </si>
  <si>
    <t>konstrukce chodníku - skladba (5) - R-mat 50mm 
konstrukce chodníkové přejezdu - skladba (4)</t>
  </si>
  <si>
    <t>skladba 5 
988,83+770,83+155,68+87,53=2 002,870 [A] 
skladba 4 
79,28=79,280 [B] 
Celkem: A+B=2 082,150 [C]</t>
  </si>
  <si>
    <t>konstrukce chodníku - skladba (5) 
konstrukce chodníkového přejezdu - skladba (4)</t>
  </si>
  <si>
    <t>582612</t>
  </si>
  <si>
    <t>KRYTY Z BETON DLAŽDIC SE ZÁMKEM ŠEDÝCH TL 80MM DO LOŽE Z KAM</t>
  </si>
  <si>
    <t>konstrukce chodníku - dlažba - skladba (6)</t>
  </si>
  <si>
    <t>118,05=118,050 [A]</t>
  </si>
  <si>
    <t>58261B</t>
  </si>
  <si>
    <t>KRYTY Z BETON DLAŽDIC SE ZÁMKEM BAREV RELIÉF TL 80MM DO LOŽE Z KAM</t>
  </si>
  <si>
    <t>varovný pás š. 0,4 m (v dlažbě), dlažba tl. 80 mm 
varovný pás š. 0,4 m (v živici), dlažba tl. 80 mm</t>
  </si>
  <si>
    <t>v dlažbě 
4,80=4,800 [A] 
v živici 
12,74=12,740 [B] 
Celkem: A+B=17,540 [C]</t>
  </si>
  <si>
    <t>přípojky vpustí DN200</t>
  </si>
  <si>
    <t>11,77+8,34+7,76+7,64+7,54+5,07+4,31+4,3+4,2=60,930 [A]</t>
  </si>
  <si>
    <t>prefabrikované betonové horské vpusti 65/217/150</t>
  </si>
  <si>
    <t>899122</t>
  </si>
  <si>
    <t>MŘÍŽE LITINOVÉ SAMOSTATNÉ</t>
  </si>
  <si>
    <t>litinová mříž překrytí žlabu 0,75x2,0m, A-km0,310, atyp</t>
  </si>
  <si>
    <t>Položka zahrnuje dodávku a osazení předepsané mříže včetně rámu</t>
  </si>
  <si>
    <t>9111A1</t>
  </si>
  <si>
    <t>ZÁBRADLÍ SILNIČNÍ S VODOR MADLY - DODÁVKA A MONTÁŽ</t>
  </si>
  <si>
    <t>zábradlí ocelové dvoutrubkové A-km0,030 (montáž + dodávka)</t>
  </si>
  <si>
    <t>položka zahrnuje: 
- dodání zábradlí včetně předepsané povrchové úpravy 
- osazení sloupků zaberaněním nebo osazením do betonových bloků (včetně betonových bloků a nutných zemních prací) 
- případné bednění ( trubku) betonové patky v gabionové zdi</t>
  </si>
  <si>
    <t>170,03+89,74+86,48+64,65+53,1+44,63+37,47+34,21+28,19+23,9+14,23+10,86+10,28+10,23+8,09+5,22+4,01+3,75+2,98+2,97+2,84+2,28+2,04=712,180 [A]</t>
  </si>
  <si>
    <t>917426</t>
  </si>
  <si>
    <t>CHODNÍKOVÉ OBRUBY Z KAMENNÝCH OBRUBNÍKŮ ŠÍŘ 250MM</t>
  </si>
  <si>
    <t>obrubník žul. silniční OP7 2000-800/120/250, do bet. lože, XF3 (vč. oblouků) 
z toho R do 3-5 (vč. R5) 
z toho R do 5-10 (vč. R10)</t>
  </si>
  <si>
    <t>170,03+89,74+86,48+63,1+56,4+52,29+42,43+37,47+27,86+17,15+15,3+10,86+10,54+10,54+5,64+5,26+2+1,38+1=705,470 [A] 
R do 5-10 (vč. R10) 5,60=5,600 [B] 
R do 3-5 (vč. R5) 5,27=5,270 [C] 
Celkem: A+B+C=716,340 [D]</t>
  </si>
  <si>
    <t>(86,71+84,1+81,57+81,48+68,39+68,37+61,03+55,68+55,22+18,46+4,16+3,8)=668,970 [A]</t>
  </si>
  <si>
    <t>SO 131.1</t>
  </si>
  <si>
    <t>Definitivní dopravní značení, větev A</t>
  </si>
  <si>
    <t>912283</t>
  </si>
  <si>
    <t>SMĚROVÉ SLOUPKY Z PLAST HMOT - DEMONTÁŽ A ODVOZ</t>
  </si>
  <si>
    <t>22=22,000 [A]</t>
  </si>
  <si>
    <t>položka zahrnuje demontáž stávajícího sloupku, jeho odvoz do skladu nebo na skládku</t>
  </si>
  <si>
    <t>914121</t>
  </si>
  <si>
    <t>DOPRAVNÍ ZNAČKY ZÁKLADNÍ VELIKOSTI OCELOVÉ FÓLIE TŘ 1 - DODÁVKA A MONTÁŽ</t>
  </si>
  <si>
    <t>P2 1=1,000 [A] 
P4 0=0,000 [B] 
P6 3=3,000 [C] 
řada B 0=0,000 [D] 
řada C 3=3,000 [E] 
řada IP 0=0,000 [F] 
Celkem: A+B+C+D+E+F=7,000 [G]</t>
  </si>
  <si>
    <t>položka zahrnuje: 
- dodávku a montáž značek v požadovaném provedení</t>
  </si>
  <si>
    <t>914123</t>
  </si>
  <si>
    <t>DOPRAVNÍ ZNAČKY ZÁKLADNÍ VELIKOSTI OCELOVÉ FÓLIE TŘ 1 - DEMONTÁŽ</t>
  </si>
  <si>
    <t>bez sloupku</t>
  </si>
  <si>
    <t>Položka zahrnuje odstranění, demontáž a odklizení materiálu s odvozem na předepsané místo</t>
  </si>
  <si>
    <t>914913</t>
  </si>
  <si>
    <t>SLOUPKY A STOJKY DZ Z OCEL TRUBEK ZABETON DEMONTÁŽ</t>
  </si>
  <si>
    <t>914921</t>
  </si>
  <si>
    <t>SLOUPKY A STOJKY DOPRAVNÍCH ZNAČEK Z OCEL TRUBEK DO PATKY - DODÁVKA A MONTÁŽ</t>
  </si>
  <si>
    <t>běžné</t>
  </si>
  <si>
    <t>položka zahrnuje: 
- sloupky a upevňovací zařízení včetně jejich osazení (betonová patka, zemní práce)</t>
  </si>
  <si>
    <t>s výložníkem 1m</t>
  </si>
  <si>
    <t>915111</t>
  </si>
  <si>
    <t>VODOROVNÉ DOPRAVNÍ ZNAČENÍ BARVOU HLADKÉ - DODÁVKA A POKLÁDKA</t>
  </si>
  <si>
    <t>předznačení</t>
  </si>
  <si>
    <t>V1a š.0,125m 1006,37*0,125=125,796 [A] 
V2b š.0,125m 69,47*0,125=8,684 [B] 
V2b š.0,25m 50,55*0,25=12,638 [C] 
Celkem: A+B+C=147,118 [D]</t>
  </si>
  <si>
    <t>položka zahrnuje: 
- dodání a pokládku nátěrového materiálu (měří se pouze natíraná plocha) 
- předznačení a reflexní úpravu</t>
  </si>
  <si>
    <t>915221</t>
  </si>
  <si>
    <t>VODOR DOPRAV ZNAČ PLASTEM STRUKTURÁLNÍ NEHLUČNÉ - DOD A POKLÁDKA</t>
  </si>
  <si>
    <t>při první obnově</t>
  </si>
  <si>
    <t>SO 131.2</t>
  </si>
  <si>
    <t>Definitivní dopravní značení, větev B</t>
  </si>
  <si>
    <t>P2 1=1,000 [A] 
P4 0=0,000 [B] 
P6 1=1,000 [G] 
řada B 3=3,000 [D] 
řada C 1=1,000 [E] 
řada IP 1=1,000 [F] 
Celkem: A+B+G+D+E+F=7,000 [H]</t>
  </si>
  <si>
    <t>V1a š.0,125m 0*0,125=0,000 [A] 
V2b š.0,125m 0*0,125=0,000 [B] 
V2b š.0,25m 37,01*0,25=9,253 [C] 
Celkem: A+B+C=9,253 [D]</t>
  </si>
  <si>
    <t>SO 132.1</t>
  </si>
  <si>
    <t>DIO - Dopravně inženýrská opatření - větev A</t>
  </si>
  <si>
    <t>Svislé konstrukce</t>
  </si>
  <si>
    <t>33818</t>
  </si>
  <si>
    <t>SLOUPKY OHRADNÍ A PLOTOVÉ Z DÍLCŮ DŘEVĚNÝCH</t>
  </si>
  <si>
    <t>provizorní značení obchozí trasy - dřevěné kůly á 5m + bílo-červená pruhovaná páska</t>
  </si>
  <si>
    <t>3,14*0,05*0,05*500/5=0,785 [A]</t>
  </si>
  <si>
    <t>Položka zahrnuje veškerý materiál, výrobky a polotovary, včetně mimostaveništní a vnitrostaveništní dopravy (rovněž přesuny), včetně naložení a složení,případně s uložením.  
- dílenská dokumentace, včetně technologického předpisu spojování, 
- dodání dřeva v požadované kvalitě a výroba konstrukce (vč. pomůcek,  přípravků a prostředků pro výrobu) bez ohledu na náročnost a její objem, dílenská montáž, montážní dokumentace, 
- dodání spojovacího materiálu,  
- výplň, těsnění a tmelení spar a spojů, 
- čištění konstrukce a odstranění všech vrubů (vrypy, otlačeniny a pod.), 
- veškeré druhy opracování povrchů, včetně úprav pod nátěry a pod izolaci, 
- všechny druhy ocelového kotvení, 
- zřízení kotevních otvorů nebo jam, nejsou-li částí jiné konstrukce, jejich úpravy, očištění a ošetření, 
- osazení kotvení nebo přímo částí konstrukce do podpůrné konstrukce nebo do zeminy, 
- výplň  kotevních  otvorů (případně podlití patních desek) maltou, betonem nebo jinou speciální hmotou, vyplnění jam zeminou, 
Dokumentace pro zadání stavby může dále předepsat, že cena položky ještě obsahuje např.: 
- veškeré úpravy dřeva pro zlepšení jeho užitných vlastností (impregnace, zpevňování a pod.), 
- veškeré druhy povrchových úprav, 
- zvláštní spojové prostředky, rozebíratelnost konstrukce.</t>
  </si>
  <si>
    <t>914122</t>
  </si>
  <si>
    <t>DOPRAVNÍ ZNAČKY ZÁKLADNÍ VELIKOSTI OCELOVÉ FÓLIE TŘ 1 - MONTÁŽ S PŘEMÍSTĚNÍM</t>
  </si>
  <si>
    <t>součást "sestava DZ B1+E13 + 5x světla typu 1 vč. zdroje a Z2 délky 6 m" 
součást "sestava DZ B1+E13 + Z2 délky 6 m" 
sestava "DZ po dobu přerušení prací na "A" - 1x B20a (30), 1x IP22 „POZOR průjezd stavbou“, 1x A9, 1x B2" 
sestava "DZ po dobu přerušení prací na "A", sestava DZ na společném sloupku - 1x IP4b + 1x C5a "</t>
  </si>
  <si>
    <t>B1 + E13 pro oba 
2+2=4,000 [A] 
2=2,000 [B] 
3=3,000 [C] 
2=2,000 [D] 
Celkem: A+B+C+D=11,000 [E]</t>
  </si>
  <si>
    <t>položka zahrnuje: 
- dopravu demontované značky z dočasné skládky 
- osazení a montáž značky na místě určeném projektem 
- nutnou opravu poškozených částí 
nezahrnuje dodávku značky</t>
  </si>
  <si>
    <t>914129</t>
  </si>
  <si>
    <t>DOPRAV ZNAČKY ZÁKLAD VEL OCEL FÓLIE TŘ 1 - NÁJEMNÉ</t>
  </si>
  <si>
    <t>KSDEN</t>
  </si>
  <si>
    <t>sestava B1 + E13 pro oba 
2*38*2*7=1 064,000 [A] 
38*2*7=532,000 [B] 
3*7*18=378,000 [C] 
2*7*18=252,000 [D] 
Celkem: A+B+C+D=2 226,000 [E]</t>
  </si>
  <si>
    <t>položka zahrnuje sazbu za pronájem dopravních značek a zařízení, počet jednotek je určen jako součin počtu značek a počtu dní použití</t>
  </si>
  <si>
    <t>914412</t>
  </si>
  <si>
    <t>DOPRAVNÍ ZNAČKY 100X150CM OCELOVÉ - MONTÁŽ S PŘEMÍSTĚNÍM</t>
  </si>
  <si>
    <t>DZ IP22 (POZOR, výjezd ze stavby) 
IS 11b "Hotel VISTA" po dobu jedné stavební sezóny 
sestava "DZ po dobu přerušení prací na "A" - 1x B20a (30), 1x IP22 „POZOR průjezd stavbou“, 1x A9, 1x B2" 
sestava "DZ po dobu přerušení prací na "A", sestava DZ na společném sloupku - 1x IP4b + 1x C5a "</t>
  </si>
  <si>
    <t>3=3,000 [A] 
2=2,000 [B] 
1=1,000 [C] 
1=1,000 [D] 
Celkem: A+B+C+D=7,000 [E]</t>
  </si>
  <si>
    <t>914413</t>
  </si>
  <si>
    <t>DOPRAVNÍ ZNAČKY 100X150CM OCELOVÉ - DEMONTÁŽ</t>
  </si>
  <si>
    <t>914419</t>
  </si>
  <si>
    <t>DOPRAV ZNAČKY 100X150CM OCEL - NÁJEMNÉ</t>
  </si>
  <si>
    <t>3*7*38=798,000 [A] 
56*7=392,000 [B] 
18*7=126,000 [C] 
18*7=126,000 [D] 
Celkem: A+B+C+D=1 442,000 [E]</t>
  </si>
  <si>
    <t>916132</t>
  </si>
  <si>
    <t>DOPRAV SVĚTLO VÝSTRAŽ SOUPRAVA 5KS - MONTÁŽ S PŘESUNEM</t>
  </si>
  <si>
    <t>součást "sestava DZ B1+E13 + 5x světla typu 1 vč. zdroje a Z2 délky 6 m"</t>
  </si>
  <si>
    <t>položka zahrnuje: 
- přemístění zařízení z dočasné skládky a jeho osazení a montáž na místě určeném projektem 
- údržbu po celou dobu trvání funkce, náhradu zničených nebo ztracených kusů, nutnou opravu poškozených částí 
- napájení z baterie včetně záložní baterie</t>
  </si>
  <si>
    <t>916133</t>
  </si>
  <si>
    <t>DOPRAV SVĚTLO VÝSTRAŽ SOUPRAVA 5KS - DEMONTÁŽ</t>
  </si>
  <si>
    <t>Položka zahrnuje odstranění, demontáž a odklizení zařízení s odvozem na předepsané místo</t>
  </si>
  <si>
    <t>916139</t>
  </si>
  <si>
    <t>DOPRAVNÍ SVĚTLO VÝSTRAŽNÉ SOUPRAVA 5 KUSŮ - NÁJEMNÉ</t>
  </si>
  <si>
    <t>2*38*7=532,000 [A]</t>
  </si>
  <si>
    <t>položka zahrnuje sazbu za pronájem zařízení. Počet měrných jednotek se určí jako součin počtu zařízení a počtu dní použití.</t>
  </si>
  <si>
    <t>916312</t>
  </si>
  <si>
    <t>DOPRAVNÍ ZÁBRANY Z2 S FÓLIÍ TŘ 1 - MONTÁŽ S PŘESUNEM</t>
  </si>
  <si>
    <t>součást "sestava DZ B1+E13 + 5x světla typu 1 vč. zdroje a Z2 délky 6 m" 
součást "sestava DZ B1+E13 + Z2 délky 6 m"</t>
  </si>
  <si>
    <t>2=2,000 [A] 
1=1,000 [B] 
Celkem: A+B=3,000 [C]</t>
  </si>
  <si>
    <t>položka zahrnuje: 
- přemístění zařízení z dočasné skládky a jeho osazení a montáž na místě určeném projektem 
- údržbu po celou dobu trvání funkce, náhradu zničených nebo ztracených kusů, nutnou opravu poškozených částí</t>
  </si>
  <si>
    <t>916313</t>
  </si>
  <si>
    <t>DOPRAVNÍ ZÁBRANY Z2 S FÓLIÍ TŘ 1 - DEMONTÁŽ</t>
  </si>
  <si>
    <t>916319</t>
  </si>
  <si>
    <t>DOPRAVNÍ ZÁBRANY Z2 - NÁJEMNÉ</t>
  </si>
  <si>
    <t>2*38*7=532,000 [A] 
38*7=266,000 [B] 
Celkem: A+B=798,000 [C]</t>
  </si>
  <si>
    <t>SO 132.2</t>
  </si>
  <si>
    <t>DIO - Dopravně inženýrská opatření - větev B</t>
  </si>
  <si>
    <t>součást "sestava DZ B1+E13 + Z2 délky 6 m" 
součást "sestava dle B/1 TP66 ( tj. 2x A15 + 9x Z4d + 3x světlo vč. zdroje)"</t>
  </si>
  <si>
    <t>B1 + E13 
2=2,000 [A] 
A15 x 2 
2*2=4,000 [B] 
Celkem: A+B=6,000 [C]</t>
  </si>
  <si>
    <t>sestava B1 + E13 
2*34*2*7=952,000 [A] 
A15 x 2 
2*34*7=476,000 [B] 
Celkem: A+B=1 428,000 [C]</t>
  </si>
  <si>
    <t>DZ IP22 (POZOR, výjezd ze stavby)</t>
  </si>
  <si>
    <t>4*7*20=560,000 [A]</t>
  </si>
  <si>
    <t>916122</t>
  </si>
  <si>
    <t>DOPRAV SVĚTLO VÝSTRAŽ SOUPRAVA 3KS - MONTÁŽ S PŘESUNEM</t>
  </si>
  <si>
    <t>součást "sestava dle B/1 TP66 ( tj. 2x A15 + 9x Z4d + 3x světlo vč. zdroje)"</t>
  </si>
  <si>
    <t>916123</t>
  </si>
  <si>
    <t>DOPRAV SVĚTLO VÝSTRAŽ SOUPRAVA 3KS - DEMONTÁŽ</t>
  </si>
  <si>
    <t>916129</t>
  </si>
  <si>
    <t>DOPRAV SVĚTLO VÝSTRAŽ SOUPRAVA 3KS - NÁJEMNÉ</t>
  </si>
  <si>
    <t>2*20*7=280,000 [A]</t>
  </si>
  <si>
    <t>součást "sestava DZ B1+E13 + Z2 délky 6 m"</t>
  </si>
  <si>
    <t>20*7*2=280,000 [B]</t>
  </si>
  <si>
    <t>916352</t>
  </si>
  <si>
    <t>SMĚROVACÍ DESKY Z4 OBOUSTR S FÓLIÍ TŘ 1 - MONTÁŽ S PŘESUNEM</t>
  </si>
  <si>
    <t>916353</t>
  </si>
  <si>
    <t>SMĚROVACÍ DESKY Z4 OBOUSTR S FÓLIÍ TŘ 1 - DEMONTÁŽ</t>
  </si>
  <si>
    <t>916359</t>
  </si>
  <si>
    <t>SMĚROVACÍ DESKY Z4 OBOUSTR S FÓLIÍ TŘ 1 - NÁJEMNÉ</t>
  </si>
  <si>
    <t>20*7*2*9=2 520,000 [A]</t>
  </si>
  <si>
    <t>SO 201.1</t>
  </si>
  <si>
    <t>Opěrné zdi větve A, Opěrná zeď km 0,040 - 0,122</t>
  </si>
  <si>
    <t>Práce geodeta na stavbě při vytyčování bodů liniové stavby.</t>
  </si>
  <si>
    <t>celkem 1=1,000 [A]</t>
  </si>
  <si>
    <t>02960</t>
  </si>
  <si>
    <t>OSTATNÍ POŽADAVKY - ODBORNÝ DOZOR</t>
  </si>
  <si>
    <t>zahrnuje veškeré náklady spojené s objednatelem požadovaným dozorem</t>
  </si>
  <si>
    <t>125732</t>
  </si>
  <si>
    <t>VYKOPÁVKY ZE ZEMNÍKŮ A SKLÁDEK TŘ. I, ODVOZ DO 2KM</t>
  </si>
  <si>
    <t>Vytěžení zeminy určené k zásypu rubu zdí z dočasné skládky.   
Kubatura viz součet položek č. 17111 a č. 17610.</t>
  </si>
  <si>
    <t>celkem 1564,68+842,52=2 407,200 [A]</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</si>
  <si>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ruční vykopávky, odstranění kořenů a napadávek  
- pažení, vzepření a rozepření vč. přepažování (vyjma štětových stěn)  
- úpravu, ochranu a očištění dna, základové spáry, stěn a svahů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položka nezahrnuje:  
- práce spojené s otvírkou zemníku</t>
  </si>
  <si>
    <t>131732</t>
  </si>
  <si>
    <t>HLOUBENÍ JAM ZAPAŽ I NEPAŽ TŘ. I, ODVOZ DO 2KM</t>
  </si>
  <si>
    <t>Odkop stávajícího svahu, skrývka ornice a odrnování není součástí rozpočtu tohoto stavebního objektu.  
Plocha odečtena z grafického systému AutoCAD. Výkres SO 201.1.6 Pracovní příčné řezy.  
Průměrná plocha je určena z jednotlivých ploch z pracovních příčných řezů, bude uvažována 20%ní rezerva.  
Dočasná skládka materiálu na pozemcích spol Sněžník a.s.</t>
  </si>
  <si>
    <t>celkem (14,6*85,0)*1,2-400=1 089,200 [A]</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</si>
  <si>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</si>
  <si>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131734</t>
  </si>
  <si>
    <t>HLOUBENÍ JAM ZAPAŽ I NEPAŽ TŘ. I, ODVOZ DO 5KM</t>
  </si>
  <si>
    <t>Doplněk položky č. 131732. 400 m3 objemu vytěžené zeminy na dočasnou skládku spol. Sněžník a.s.</t>
  </si>
  <si>
    <t>celkem 400=400,000 [A]</t>
  </si>
  <si>
    <t>171101</t>
  </si>
  <si>
    <t>ULOŽENÍ SYPANINY DO NÁSYPŮ SE ZHUTNĚNÍM DO 95% PS</t>
  </si>
  <si>
    <t>Doplněk položky č. 131734. Další nakládání se zeminou z výkopu.</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</si>
  <si>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</si>
  <si>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17111</t>
  </si>
  <si>
    <t>ULOŽENÍ SYPANINY DO NÁSYPŮ SE ZLEPŠENÍM ZEMINY</t>
  </si>
  <si>
    <t>Zásyp rubu zdi zeminou vhodnou do násepů, hutnit po vrstvách 300 mm.  
Předpokládá se použití 65 % zeminy vytěžené z dočasné skládky zlepšené příměsí vápna.  
Plocha odečtena z grafického systému AutoCAD. Výkres SO 201.1.6 Pracovní příčné řezy.  
Průměrná plocha je určena z jednotlivých ploch z pracovních příčných řezů, bude uvažována 20%ní rezerva.</t>
  </si>
  <si>
    <t>celkem 0,65*(23,6*85,0)*1,2=1 564,680 [A]</t>
  </si>
  <si>
    <t>Uložení zeminy na dočasné skládky na pozemcích spol. Sněžník a.s.  
Viz položka rozpočtu č. 131732 a položka č. 131734.</t>
  </si>
  <si>
    <t>celkem 1489,2=1 489,200 [A]</t>
  </si>
  <si>
    <t>položka zahrnuje:  
- kompletní provedení zemní konstrukce do předepsaného tvaru  
- ošetření úložiště po celou dobu práce v něm vč. klimatických opatření  
- ztížení v okolí vedení, konstrukcí a objektů a jejich dočasné zajištění  
- ztížení provádění ve ztížených podmínkách a stísněných prostorech  
- ztížené ukládání sypaniny pod vodu  
- ukládání po vrstvách a po jiných nutných částech (figurách) vč. dosypávek  
- spouštění a nošení materiálu  
- úprava, očištění a ochrana podloží a svahů  
- svahování, uzavírání povrchů svahů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</si>
  <si>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17610</t>
  </si>
  <si>
    <t>VÝPLNĚ ZE ZEMIN SE ZHUT</t>
  </si>
  <si>
    <t>Zásyp rubu zdi zeminou vhodnou do násepů, hutnit po vrstvách 300 mm.  
Předpokládá se použití 35 % nezlepšené zeminy do konstrukce zásypu.  
Plocha odečtena z grafického systému AutoCAD. Výkres SO 201.1.6 Pracovní příčné řezy.  
Průměrná plocha je určena z jednotlivých ploch z pracovních příčných řezů, bude uvažována 20%ní rezerva.</t>
  </si>
  <si>
    <t>celkem 0,35*(23,6*85,0)*1,2=842,520 [A]</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</si>
  <si>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</si>
  <si>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21361</t>
  </si>
  <si>
    <t>DRENÁŽNÍ VRSTVY Z GEOTEXTILIE</t>
  </si>
  <si>
    <t>Geotextílie na úrovni základové spáry, geotextílie na rubové straně zdi a geotextílie jako podklad na dně PVC trub pro kotvení zábradlí.  
Min. 300 g/m2.  
Výkres SO 201.1.4 Vzorový příčný řez.  
Délka a plocha odměřena z grafického programu AutoCAD.</t>
  </si>
  <si>
    <t>gextextílie pod ŠD polštářem (rezerva 20 % na přesahy a prostřihy) (3,0*83,0)*1,2=298,800 [A]  
geotextílie na rubové straně zdi (rezerva 20 % na přesahy a prostřihy) (1,5*83+372,5+119,4)*1,2=739,680 [B]  
geotextílie na dně PVC trub (zábradlí) 42*(0,4*0,4)=6,720 [C]  
Celkem: A+B+C=1 045,200 [D]</t>
  </si>
  <si>
    <t>Položka zahrnuje:  
- dodávku předepsané geotextilie (včetně nutných přesahů) pro drenážní vrstvu, včetně mimostaveništní a vnitrostaveništní dopravy  
- provedení drenážní vrstvy předepsaných rozměrů a předepsaného tvaru</t>
  </si>
  <si>
    <t>27152</t>
  </si>
  <si>
    <t>POLŠTÁŘE POD ZÁKLADY Z KAMENIVA DRCENÉHO</t>
  </si>
  <si>
    <t>ŠD fr. 16-32 tl. min. 250 mm.  
Výkres SO 201.1.4 Vzorový příčný řez.  
Plocha odměřena z grafického programu AutoCAD.</t>
  </si>
  <si>
    <t>celkem 0,48*83,0=39,840 [A]</t>
  </si>
  <si>
    <t>položka zahrnuje dodávku předepsaného kameniva, mimostaveništní a vnitrostaveništní dopravu a jeho uložení  
není-li v zadávací dokumentaci uvedeno jinak, jedná se o nakupovaný materiál</t>
  </si>
  <si>
    <t>289972</t>
  </si>
  <si>
    <t>OPLÁŠTĚNÍ (ZPEVNĚNÍ) Z GEOMŘÍŽOVIN</t>
  </si>
  <si>
    <t>Jednoosá tahová geomříž, tahová pevnost min. 40 kN/m.  
Výkres SO 201.1.4 Vzorový příčný řez.  
Délka odečtena z grafického programu AutoCAD.  
Je uvažována 10%ní rezerva na přesahy.</t>
  </si>
  <si>
    <t>celkem (23,6*83)*1,1=2 154,680 [A]</t>
  </si>
  <si>
    <t>Položka zahrnuje:   
- dodávku předepsané geomřížoviny  
- úpravu, očištění a ochranu podkladu   
- přichycení k podkladu, případně zatížení   
- úpravy spojů a zajištění okrajů   
- úpravy pro odvodnění   
- nutné přesahy   
- mimostaveništní a vnitrostaveništní dopravu</t>
  </si>
  <si>
    <t>3272C7</t>
  </si>
  <si>
    <t>ZDI OPĚR, ZÁRUB, NÁBŘEŽ Z GABIONŮ ČÁSTEČNĚ ROVNANÝCH, DRÁT O4,0MM, POVRCHOVÁ ÚPRAVA Zn + Al</t>
  </si>
  <si>
    <t>Výkres SO 201.1.5 Rozvnituý pohled.  
Plocha odečtena z grafického programu AutoCAD.</t>
  </si>
  <si>
    <t>gabionové koše šířky 1,0 m 1,0*242=242,000 [A]  
gabionové koše šířky 0,5 m 0,5*130,4=65,200 [B]  
Celkem: A+B=307,200 [C]</t>
  </si>
  <si>
    <t>- položka zahrnuje dodávku a osazení drátěných košů s výplní lomovým kamenem.  
- gabionové matrace se vykazují v pol.č.2722**.</t>
  </si>
  <si>
    <t>46131</t>
  </si>
  <si>
    <t>PATKY Z PROSTÉHO BETONU</t>
  </si>
  <si>
    <t>Beton patek C20/25-XF3.</t>
  </si>
  <si>
    <t>celkem 5*(2*0,5*0,5*1,0)=2,500 [A]</t>
  </si>
  <si>
    <t>položka zahrnuje:  
- nutné zemní práce (hloubení rýh a pod.)  
- dodání  čerstvého  betonu  (betonové  směsi)  požadované  kvality,  jeho  uložení  do požadovaného tvaru při jakékoliv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zřízení  všech  požadovaných  otvorů, kapes, výklenků, prostupů, dutin, drážek a pod., vč. ztížení práce a úprav  kolem nich,   
- úpravy pro osazení doplňkových konstrukcí a vybavení,   
- úpravy povrchu pro položení požadované izolace, povlaků a nátěrů, případně vyspravení,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t>
  </si>
  <si>
    <t>461312</t>
  </si>
  <si>
    <t>PATKY Z PROSTÉHO BETONU C12/15</t>
  </si>
  <si>
    <t>Beton C12/15-XF3 pro kotvení sloupků zábradlí do gabionového koše.  
Výkres SO 201.1.5 Rozvnituý pohled.</t>
  </si>
  <si>
    <t>celkem 42*(0,8*3,14*0,2^2/4)=1,055 [A]</t>
  </si>
  <si>
    <t>87533</t>
  </si>
  <si>
    <t>POTRUBÍ DREN Z TRUB PLAST DN DO 150MM</t>
  </si>
  <si>
    <t>DN 150.  
Výkres SO 201.1.5 Rozvnituý pohled.  
Délka odečtena z grafického programu AutoCAD.</t>
  </si>
  <si>
    <t>Celkem: 95=95,000 [A]</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</si>
  <si>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 položky platí pro práce prováděné v prostoru zapaženém i nezapaženém a i v kolektorech, chráničkách   
- položky zahrnují i práce spojené s nutnými obtoky, převáděním a čerpáním vody</t>
  </si>
  <si>
    <t>87634</t>
  </si>
  <si>
    <t>CHRÁNIČKY Z TRUB PLASTOVÝCH DN DO 200MM</t>
  </si>
  <si>
    <t>PVC trouba DN 200 pro kotvení zábadlí.  
Výkres SO 201.1.4 Vzorový příčný řez.</t>
  </si>
  <si>
    <t>celkem 42*0,8=33,600 [A]</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</si>
  <si>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včetně případně předepsaného utěsnění konců chrániček  
- položky platí pro práce prováděné v prostoru zapaženém i nezapaženém a i v kolektorech, chráničkách</t>
  </si>
  <si>
    <t>Dvoumadlové zábradlí kotvené do gabionových košů.  
Výkres SO 201.1.5 Rozvnituý pohled.</t>
  </si>
  <si>
    <t>celkem 82,0=82,000 [A]</t>
  </si>
  <si>
    <t>položka zahrnuje:  
- dodání zábradlí včetně předepsané povrchové úpravy  
- osazení sloupků zaberaněním nebo osazením do betonových bloků (včetně betonových bloků a nutných zemních prací)  
- případné bednění ( trubku) betonové patky v gabionové zdi</t>
  </si>
  <si>
    <t>936502</t>
  </si>
  <si>
    <t>DROBNÉ DOPLŇK KONSTR KOVOVÉ POZINK</t>
  </si>
  <si>
    <t>KG</t>
  </si>
  <si>
    <t>Ztužení gabionu ocelovou trubkou 60/4, ocel S 235, pozink.  
Výkres SO 201.1.5 Rozvnituý pohled.</t>
  </si>
  <si>
    <t>celkem 1,3*83=107,900 [A]</t>
  </si>
  <si>
    <t>položka zahrnuje:  
- dílenská dokumentace, včetně technologického předpisu spojování  
- dodání  materiálu  v požadované kvalitě a výroba konstrukce i dílenská (včetně  pomůcek,  přípravků a prostředků pro výrobu) bez ohledu na náročnost a její hmotnost, dílenská montáž  
- dodání spojovacího materiálu  
- zřízení  montážních  a  dilatačních  spojů,  spar, včetně potřebných úprav, vložek, opracování, očištění a ošetření  
- podpěr. konstr. a lešení všech druhů pro montáž konstrukcí i doplňkových, včetně požadovaných otvorů, ochranných a bezpečnostních opatření a základů pro tyto konstrukce a lešení  
- jakákoliv doprava a manipulace dílců  a  montážních  sestav,  včetně  dopravy konstrukce z výrobny na stavbu  
- montáž konstrukce na staveništi, včetně montážních prostředků a pomůcek a zednických výpomocí  
- výplň, těsnění a tmelení spar a spojů  
- čištění konstrukce a odstranění všech vrubů (vrypy, otlačeniny a pod.)  
- všechny druhy ocelového kotvení  
- dílenskou přejímku a montážní prohlídku, včetně požadovaných dokladů  
- zřízení kotevních otvorů nebo jam, nejsou-li částí jiné konstrukce, jejich úpravy, očištění a ošetření  
- osazení kotvení nebo přímo částí konstrukce do podpůrné konstrukce nebo do zeminy  
- výplň kotevních otvorů  (příp.  podlití  patních  desek)  maltou,  betonem  nebo  jinou speciální hmotou, vyplnění jam zeminou  
- předepsanou protikorozní ochranu a nátěry konstrukcí  
- osazení měřících zařízení a úpravy pro ně  
- ochranná opatření před účinky bludných proudů</t>
  </si>
  <si>
    <t>966181</t>
  </si>
  <si>
    <t>DEMONTÁŽ KONSTRUKCÍ KOVOVÝCH S ODVOZEM DO 1KM</t>
  </si>
  <si>
    <t>T</t>
  </si>
  <si>
    <t>Demontáž kovových konstrukcí reklamních panelů. Odvoz uvažován v rámci mezideponií.  
Předpokládaná hmotnost jednoho reklamního panelu 0,3 t. Celkem 5 panelů.</t>
  </si>
  <si>
    <t>celkem 5*0,3=1,500 [A]</t>
  </si>
  <si>
    <t>položka zahrnuje:  
- rozebrání konstrukce bez ohledu na použitou technologii  
- veškeré pomocné konstrukce (lešení a pod.)  
-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veškeré další práce plynoucí z technologického předpisu a z platných předpisů</t>
  </si>
  <si>
    <t>SO 201.2</t>
  </si>
  <si>
    <t>Opěrné zdi větve A, Opěrná zeď km 0,094 - 0,113</t>
  </si>
  <si>
    <t>celkem 32,76+60,84=93,600 [A]</t>
  </si>
  <si>
    <t>Odkop stávajícího svahu, skrývka ornice a odrnování není součástí rozpočtu tohoto stavebního objektu.  
Plocha odečtena z grafického systému AutoCAD. Výkres SO 201.2.6 Pracovní příčné řezy.  
Průměrná plocha je určena z jednotlivých ploch z pracovních příčných řezů, bude uvažována 20%ní rezerva.  
Dočasná skládka materiálu na pozemcích spol Sněžník a.s.</t>
  </si>
  <si>
    <t>celkem (6,0*20,0)*1,2=144,000 [A]</t>
  </si>
  <si>
    <t>Zásyp rubu zdi zeminou vhodnou do násepů, hutnit po vrstvách 300 mm.  
Předpokládá se použití 65 % zeminy vytěžené z dočasné skládky zlepšené příměsí vápna.  
Plocha odečtena z grafického systému AutoCAD. Výkres SO 201.2.6 Pracovní příčné řezy.  
Průměrná plocha je určena z jednotlivých ploch z pracovních příčných řezů, bude uvažována 20%ní rezerva.</t>
  </si>
  <si>
    <t>celkem 0,65*(3,9*20,0)*1,2=60,840 [A]</t>
  </si>
  <si>
    <t>Uložení zeminy na dočasné a trvalé skládky na pozemcích spol. Sněžník a.s.  
Viz položka rozpočtu č. 131732.</t>
  </si>
  <si>
    <t>celkem 144=144,000 [A]</t>
  </si>
  <si>
    <t>Zásyp rubu zdi zeminou vhodnou do násepů, hutnit po vrstvách 300 mm.  
Předpokládá se použití 35 % nezlepšené zeminy do konstrukce zásypu.  
Plocha odečtena z grafického systému AutoCAD. Výkres SO 201.2.6 Pracovní příčné řezy.  
Průměrná plocha je určena z jednotlivých ploch z pracovních příčných řezů, bude uvažována 20%ní rezerva.</t>
  </si>
  <si>
    <t>celkem 0,35*(3,9*20,0)*1,2=32,760 [A]</t>
  </si>
  <si>
    <t>Geotextílie na úrovni základové spáry, geotextílie na rubové straně zdi a geotextílie jako podklad na dně PVC trub pro kotvení zábradlí.  
Min. 300 g/m2.  
Výkres SO 201.2.4 Vzorový příčný řez.  
Délka a plocha odměřena z grafického programu AutoCAD.</t>
  </si>
  <si>
    <t>gextextílie pod ŠD polštářem (rezerva 20 % na přesahy a prostřihy) (3,4*19,0)*1,2=77,520 [A]  
geotextílie na rubové straně zdi (rezerva 20 % na přesahy a prostřihy) (1,5*19+47,9+13,4)*1,2=107,760 [B]  
geotextílie na dně PVC trub (zábradlí) 10*(0,4*0,4)=1,600 [C]  
Celkem: A+B+C=186,880 [D]</t>
  </si>
  <si>
    <t>ŠD fr. 16-32 tl. min. 250 mm.  
Výkres SO 201.2.4 Vzorový příčný řez.  
Plocha odměřena z grafického programu AutoCAD.</t>
  </si>
  <si>
    <t>celkem 19*0,51=9,690 [A]</t>
  </si>
  <si>
    <t>Jednoosá tahová geomříž, tahová pevnost min. 40 kN/m.  
Výkres SO 201.2.4 Vzorový příčný řez.  
Délka odečtena z grafického programu AutoCAD.  
Je uvažována 10%ní rezerva na přesahy.</t>
  </si>
  <si>
    <t>celkem (4,0*19,0)*1,1=83,600 [A]</t>
  </si>
  <si>
    <t>Výkres SO 201.2.5 Rozvnituý pohled.  
Plocha odečtena z grafického programu AutoCAD.</t>
  </si>
  <si>
    <t>gabionové koše šířky 1,0 m 1,0*25=25,000 [A]  
gabionové koše šířky 0,5 m 0,5*26,8=13,400 [B]  
Celkem: A+B=38,400 [C]</t>
  </si>
  <si>
    <t>Beton C12/15-XF3 pro kotvení sloupků zábradlí do gabionového koše.  
Výkres SO 201.2.5 Rozvnituý pohled.</t>
  </si>
  <si>
    <t>celkem 10*(0,9*3,14*0,2^2/4)=0,283 [A]</t>
  </si>
  <si>
    <t>DN 150.  
Výkres SO 201.2.5 Rozvnituý pohled.  
Délka odečtena z grafického programu AutoCAD.</t>
  </si>
  <si>
    <t>celkem 23,0=23,000 [A]</t>
  </si>
  <si>
    <t>PVC trouba DN 200 pro kotvení zábadlí.  
Výkres SO 201.2.4 Vzorový příčný řez.</t>
  </si>
  <si>
    <t>celkem 10*0,8=8,000 [A]</t>
  </si>
  <si>
    <t>Dvoumadlové zábradlí kotvené do gabionových košů.  
Výkres SO 201.2.5 Rozvnituý pohled.</t>
  </si>
  <si>
    <t>celkem 18,0=18,000 [A]</t>
  </si>
  <si>
    <t>Ztužení gabionu ocelovou trubkou 60/4, ocel S 235, pozink.  
Výkres SO 201.2.5 Rozvnituý pohled.</t>
  </si>
  <si>
    <t>celkem 19*1,3=24,700 [A]</t>
  </si>
  <si>
    <t>SO 201.3</t>
  </si>
  <si>
    <t>Opěrné zdi větve A, Zárubní zdi km 0,280 - 0,306; 0,309 - 0,379</t>
  </si>
  <si>
    <t>celkem 299,943+557,037=856,980 [A]</t>
  </si>
  <si>
    <t>Odkop stávajícího svahu, skrývka ornice a odrnování není součástí rozpočtu tohoto stavebního objektu.  
Plocha odečtena z grafického systému AutoCAD. Výkres SO 201.3.6 Pracovní příčné řezy.  
Průměrná plocha je určena z jednotlivých ploch z pracovních příčných řezů, bude uvažována 20%ní rezerva.  
Dočasná skládka materiálu na pozemcích spol Sněžník a.s.</t>
  </si>
  <si>
    <t>celkem (7,6*103,5)*1,2=943,920 [A]</t>
  </si>
  <si>
    <t>141733</t>
  </si>
  <si>
    <t>PROTLAČOVÁNÍ POTRUBÍ Z PLAST HMOT DN DO 150MM</t>
  </si>
  <si>
    <t>Propíchnutí drenáže pod konstrukcí schodiště.  
Předpokládaná délka 3,0 m.</t>
  </si>
  <si>
    <t>celkem 3,0=3,000 [A]</t>
  </si>
  <si>
    <t>položka zahrnuje dodávku protlačovaného potrubí a veškeré pomocné práce (startovací zařízení, startovací a cílová jáma, opěrné a vodící bloky a pod.)</t>
  </si>
  <si>
    <t>Zásyp rubu zdi zeminou vhodnou do násepů, hutnit po vrstvách 300 mm.  
Předpokládá se použití 65 % zeminy vytěžené z dočasné skládky zlepšené příměsí vápna.  
Plocha odečtena z grafického systému AutoCAD. Výkres SO 201.3.6 Pracovní příčné řezy.  
Průměrná plocha je určena z jednotlivých ploch z pracovních příčných řezů, bude uvažována 20%ní rezerva.</t>
  </si>
  <si>
    <t>celkem 0,65*(6,9*103,5)*1,2=557,037 [A]</t>
  </si>
  <si>
    <t>celkem 943,92=943,920 [A]</t>
  </si>
  <si>
    <t>Zásyp rubu zdi zeminou vhodnou do násepů, hutnit po vrstvách 300 mm.  
Předpokládá se použití 35 % nezlepšené zeminy do konstrukce zásypu.  
Plocha odečtena z grafického systému AutoCAD. Výkres SO 201.3.6 Pracovní příčné řezy.  
Průměrná plocha je určena z jednotlivých ploch z pracovních příčných řezů, bude uvažována 20%ní rezerva.</t>
  </si>
  <si>
    <t>celkem 0,35*(6,9*103,5)*1,2=299,943 [A]</t>
  </si>
  <si>
    <t>Geotextílie na úrovni základové spáry, geotextílie na rubové straně zdi a geotextílie jako podklad na dně PVC trub pro kotvení zábradlí.  
Min. 300 g/m2.  
Výkres SO 201.3.4 Vzorový příčný řez.  
Délka a plocha odměřena z grafického programu AutoCAD.</t>
  </si>
  <si>
    <t>gextextílie pod ŠD polštářem (rezerva 20 % na přesahy a prostřihy) (3,6*(72+28))*1,2=432,000 [A]  
geotextílie na rubové straně zdi (rezerva 20 % na přesahy a prostřihy) (1,5*(72+28)+128+257)*1,2=642,000 [B]  
geotextílie na dně PVC trub (zábradlí) 38*(0,4*0,4)=6,080 [C]  
Celkem: A+B+C=1 080,080 [D]</t>
  </si>
  <si>
    <t>ŠD fr. 16-32 tl. min. 250 mm.  
Výkres SO 201.3.4 Vzorový příčný řez.  
Plocha odměřena z grafického programu AutoCAD.</t>
  </si>
  <si>
    <t>celkem (72,0+28,0)*0,51=51,000 [A]</t>
  </si>
  <si>
    <t>Jednoosá tahová geomříž, tahová pevnost min. 40 kN/m.  
Výkres SO 201.3.4 Vzorový příčný řez.  
Délka odečtena z grafického programu AutoCAD.  
Je uvažována 10%ní rezerva na přesahy.</t>
  </si>
  <si>
    <t>celkem 2,6*(72,0+28,0)*1,1=286,000 [A]</t>
  </si>
  <si>
    <t>Výkres SO 201.3.5 Rozvnituý pohled.  
Plocha odečtena z grafického programu AutoCAD.</t>
  </si>
  <si>
    <t>gabionové koše šířky 1,0 m 1,0*(106,9+41,2)=148,100 [A]  
gabionové koše šířky 0,5 m 0,5*(113,6+24,0)=68,800 [B]  
Celkem: A+B=216,900 [C]</t>
  </si>
  <si>
    <t>348952</t>
  </si>
  <si>
    <t>R</t>
  </si>
  <si>
    <t>ZÁBRADLÍ ZE DŘEVA TVRDÉHO</t>
  </si>
  <si>
    <t>KS</t>
  </si>
  <si>
    <t>Položka zahrnuje demontáž stávajícího dřevěného zábradlí po bocích schodiště, přemisťování v rámci stavby a  
opětovné nainstalování po ukončení zemních prací a obnovy schodiště.  
Upravená položka rozpočtu.</t>
  </si>
  <si>
    <t>- dílenská dokumentace, včetně technologického předpisu spojování,   
- dodání  materiálu  v požadované kvalitě a výroba konstrukce (včetně  pomůcek,  přípravků a prostředků pro výrobu) bez ohledu na náročnost a její hmotnost,   
- dodání spojovacího materiálu,   
- zřízení  montážních  a  dilatačních  spojů,  spar, včetně potřebných úprav, vložek, opracování, očištění a ošetření,   
- podpěr. konstr. a lešení všech druhů pro montáž konstrukcí i doplňkových, včetně požadovaných otvorů, ochranných a bezpečnostních opatření a základů pro tyto konstrukce a lešení,   
- montáž konstrukce na staveništi, včetně montážních prostředků a pomůcek a zednických výpomocí,                                 
- výplň, těsnění a tmelení spar a spojů,  - všechny druhy ocelového kotvení,   
- dílenskou přejímku a montážní prohlídku, včetně požadovaných dokladů,   
- zřízení kotevních otvorů nebo jam, nejsou-li částí jiné konstrukce,   
- osazení kotvení nebo přímo částí konstrukce do podpůrné konstrukce nebo do zeminy,   
- výplň kotevních otvorů  (příp.  podlití  patních  desek) maltou,  betonem  nebo  jinou speciální hmotou, vyplnění jam zeminou,- veškeré úpravy dřeva pro zlepšení jeho užitných vlastností (impregnace, zpevňování a pod.),   
- zvláštní spojovací prostředky, rozebíratelnost konstrukce,</t>
  </si>
  <si>
    <t>431212</t>
  </si>
  <si>
    <t>SCHODIŠŤ KONSTR Z LOM KAMENE NA MC</t>
  </si>
  <si>
    <t>Položka zahnuje obnovení kamenného schodiště z materiálu viz pol. č. 967131.   
Rozměry 1 stupně - předpoklad 0,18*0,27*2,0, celkem 30 schodišťových stupňů, 2 podesty o rozměrech 2*2 m.</t>
  </si>
  <si>
    <t>celkem 30*(0,18*0,27*2,0)+2*(2,0*2,0*0,18)=4,356 [A]</t>
  </si>
  <si>
    <t>Položka zahrnuje veškerý materiál, výrobky a polotovary, včetně mimostaveništní a vnitrostaveništní dopravy (rovněž přesuny), včetně naložení a složení, případně s uložením.</t>
  </si>
  <si>
    <t>Beton C12/15-XF3 pro kotvení sloupků zábradlí do gabionového koše.  
Výkres SO 201.3.5 Rozvnituý pohled.</t>
  </si>
  <si>
    <t>celkem 38*(0,9*3,14*0,2^2/4)=1,074 [A]</t>
  </si>
  <si>
    <t>DN 150.  
Výkres SO 201.3.5 Rozvnituý pohled.  
Délka odečtena z grafického programu AutoCAD.</t>
  </si>
  <si>
    <t>celkem 114,0=114,000 [A]</t>
  </si>
  <si>
    <t>celkem 38*0,8=30,400 [A]</t>
  </si>
  <si>
    <t>Dvoumadlové zábradlí kotvené do gabionových košů.  
Výkres SO 201.3.5 Rozvnituý pohled.</t>
  </si>
  <si>
    <t>celkem 74,0=74,000 [A]</t>
  </si>
  <si>
    <t>Ztužení gabionu ocelovou trubkou 60/4, ocel S 235, pozink.  
Výkres SO 201.3.5 Rozvnituý pohled.</t>
  </si>
  <si>
    <t>celkem 74*1,3=96,200 [A]</t>
  </si>
  <si>
    <t>967131</t>
  </si>
  <si>
    <t>VYBOURÁNÍ ČÁSTÍ KONSTRUKCÍ KAMENNÝCH NA MC S ODVOZEM DO 1KM</t>
  </si>
  <si>
    <t>Položka zahnuje rozebrání kamenného schodiště při výkopových pracech a uložení v rámci mezideponií stavby (vybouraný materiál bude později použit pro obnovení schodiště). Rozměry 1 stupně - předpoklad 0,18*0,27*2,0, celkem 30 schodišťových stupňů, 2 podesty o rozměrech 2*2 m.</t>
  </si>
  <si>
    <t>- položka zahrnuje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položka zahrnuje veškeré další práce plynoucí z technologického předpisu a z platných předpisů</t>
  </si>
  <si>
    <t>SO 202</t>
  </si>
  <si>
    <t>Opěrné zdi větve B</t>
  </si>
  <si>
    <t>Vytěžení zeminy určené k zásypulíce zdí z dočasné skládky.   
Kubatura viz součet položek č. 17610.</t>
  </si>
  <si>
    <t>celkem 241,680=241,680 [A]</t>
  </si>
  <si>
    <t>Odkop stávajícího svahu, skrývka ornice a odrnování není součástí rozpočtu tohoto stavebního objektu.  
Plocha odečtena z grafického systému AutoCAD. Výkres SO 202.6 Pracovní příčné řezy.  
Průměrná plocha je určena z jednotlivých ploch z pracovních příčných řezů, bude uvažována 20%ní rezerva.  
Dočasná skládka materiálu na pozemcích spol Sněžník a.s.</t>
  </si>
  <si>
    <t>celkem (20,0*106,0)*1,2-840=2 722,080 [A]</t>
  </si>
  <si>
    <t>Doplněk položky č. 131732. 840 m3 objemu vytěžené zeminy na dočasnou skládku spol. Sněžník a.s.</t>
  </si>
  <si>
    <t>celkem 840=840,000 [A]</t>
  </si>
  <si>
    <t>Viz položka rozpočtu č. 131738.</t>
  </si>
  <si>
    <t>celkem 2544=2 544,000 [A]</t>
  </si>
  <si>
    <t>Zásyp líce zdi - stavební jámy.  
Plocha odečtena z grafického systému AutoCAD. Výkres SO 202.6 Pracovní příčné řezy.  
Průměrná plocha je určena z jednotlivých ploch z pracovních příčných řezů, bude uvažována 20%ní rezerva.</t>
  </si>
  <si>
    <t>celkem (1,9*106)*1,2=241,680 [A]</t>
  </si>
  <si>
    <t>Geotextílie na úrovni základové spáry, geotextílie na rubové straně gabionového obkladu a geotextílie jako podklad na dně PVC trub pro kotvení zábradlí.  
Min. 300 g/m2.  
Výkres SO 202.4 Vzorový příčný řez.  
Délka a plocha odměřena z grafického programu AutoCAD.</t>
  </si>
  <si>
    <t>gextextílie pod ŠD polštářem (rezerva 20 % na přesahy a prostřihy) (3,4*105)*1,2=428,400 [A]  
geotextílie na rubové straně gabionového obkladu (rezerva 20 % na přesahy a prostřihy) (0,5*114+118)*1,2=210,000 [B]  
geotextílie na dně PVC trub (zábradlí) 53*(0,4*0,4)=8,480 [C]  
Celkem: A+B+C=646,880 [D]</t>
  </si>
  <si>
    <t>26113</t>
  </si>
  <si>
    <t>VRTY PRO KOTVENÍ, INJEKTÁŽ A MIKROPILOTY NA POVRCHU TŘ. I D DO 150MM</t>
  </si>
  <si>
    <t>Vrty pro hřebíkovou stěnu, průměr vrtu D 140 mm. délka jednoho vrtu 5,0 .  
Výkres SO 202.4 Vzorový příčný řez.</t>
  </si>
  <si>
    <t>celkem 246 vrtů *5,0=1 230,000 [A]</t>
  </si>
  <si>
    <t>položka zahrnuje:  
přemístění, montáž a demontáž vrtných souprav  
svislou dopravu zeminy z vrtu  
vodorovnou dopravu zeminy bez uložení na skládku  
případně nutné pažení dočasné (včetně odpažení) i trvalé</t>
  </si>
  <si>
    <t>ŠD fr. 16-32 tl. min. 500 mm.  
Výkres SO 201.4 Vzorový příčný řez.  
Plocha odměřena z grafického programu AutoCAD.</t>
  </si>
  <si>
    <t>celkem 105*0,6=63,000 [A]</t>
  </si>
  <si>
    <t>286734</t>
  </si>
  <si>
    <t>KOTVY OCELOVÉ TYČOVÉ PG V PODZEMÍ DÉLKY DO 5M ÚNOS DO 200KN</t>
  </si>
  <si>
    <t>Celkem 246 ks. Průměr hřebu 25 mm, výpočtová pevnost 500 MPa, délka 5,0 m.  
Výkres SO 202.4 Vzorový příčný řez.</t>
  </si>
  <si>
    <t>celkem 246=246,000 [A]</t>
  </si>
  <si>
    <t>Zahrnuje kompletní dodávku kotev délky od 4,01m do 5,00m a únosnosti do 200kN včetně příslušenství (podložky, matice,  injektážního nástavce, injekční a odvzdušňovací hadice a pod.), podle požadavků a popisu uvedených v dokumentci pro zadání stavby;  
- součástí je kompletní osazení kotvy v podzemí, které zahrnuje všechny operace podle technologického předpisu výrobce nutné pro řádné osazení a aktivaci včetně všech pomocných mechanizmů, přípravků a hmot (např. injektážní hmoty, injektážního čerpadla a pod.) ;  
- průkazné a kontrolní zkoušky kotev;  
- druh, délku, rozmístění a rozsah zkoušek určuje zadávací dokumentace;  
- vrty pro kotvy nejsou součástí této položky uvedou se v položce 263 - vrty pro svorníky a kotvy v podzemí dl. do 12m.</t>
  </si>
  <si>
    <t>289314</t>
  </si>
  <si>
    <t>STŘÍKANÝ BETON DO C25/30 (B30)</t>
  </si>
  <si>
    <t>Stříkaný beton C20/25-XC1 - tl. min. 200 mm.  
Výkres SO 202.4 Vzorový příčný řez.  
Plocha odměřena v grafickém programu AutoCAD.</t>
  </si>
  <si>
    <t>celkem 593,0*0,2=118,600 [A]</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</si>
  <si>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</si>
  <si>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289366</t>
  </si>
  <si>
    <t>VÝZTUŽ STŘÍKANÉHO BETONU Z KARI SITÍ</t>
  </si>
  <si>
    <t>Výztuž stříkaného betonu 2x KARI 8/150/150. Stykování na dvě oka sítě. Třída oceli B500B.  
Výkres SO 202.4 Vzorový příčný řez.  
Plocha odměřena v grafickém programu AutoCAD.  
Tabulková váha výztuže 5,40 kg/m2.  
Uvažuje se rezerva 40 % pro stykování a prostřihy výztuže.</t>
  </si>
  <si>
    <t>celkem 2*(593,0*5,40)*1,4*0,001=8,966 [A]</t>
  </si>
  <si>
    <t>Položka zahrnuje veškerý materiál, výrobky a polotovary, včetně mimostaveništní a vnitrostaveništní dopravy (rovněž přesuny), včetně naložení a složení, případně s uložením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(provedení vrtu, dodání a vsunutí kotvičky, její zalepení předepsaným pojivem),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</si>
  <si>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Gabionová předsazená stěna jako pohledový obklad hřebíkové zdi.  
Výkres SO 201.4 Rozvnituý pohled.  
Plocha odečtena z grafického programu AutoCAD.</t>
  </si>
  <si>
    <t>gabionové koše šířky 0,5 m 0,5*524=262,000 [A]</t>
  </si>
  <si>
    <t>celkem 53*(0,9*3,14*0,2^2/4)=1,498 [A]</t>
  </si>
  <si>
    <t>DN 150.  
Výkres SO 201.4 Rozvnituý pohled.  
Délka odečtena z grafického programu AutoCAD.</t>
  </si>
  <si>
    <t>celkem 105,0=105,000 [A]</t>
  </si>
  <si>
    <t>PVC trouba DN 200 pro kotvení zábadlí.  
Výkres SO 201.4 Vzorový příčný řez.</t>
  </si>
  <si>
    <t>celkem 53*0,8=42,400 [A]</t>
  </si>
  <si>
    <t>Dvoumadlové zábradlí kotvené do gabionových košů.  
Výkres SO 201.5 Rozvnituý pohled.</t>
  </si>
  <si>
    <t>Ztužení gabionu ocelovou trubkou 60/4, ocel S 235, pozink.  
Výkres SO 201.5 Rozvnituý pohled.</t>
  </si>
  <si>
    <t>celkem 105*1,3=136,500 [A]</t>
  </si>
  <si>
    <t>SO 300</t>
  </si>
  <si>
    <t>Ostatní a vedlejší náklady pro objekty řady 300</t>
  </si>
  <si>
    <t>02510</t>
  </si>
  <si>
    <t>A</t>
  </si>
  <si>
    <t>SOUVISEJÍCÍ ZKOUŠKY A ATESTY</t>
  </si>
  <si>
    <t>Související zkoušky a atesty - zajištění zkoušek a atestů o nezávadnosti či o vhodnosti použití u všech výrobků a u všech materiálů použitých v rámci předmětného komplexu staveb. zkoušky hutnění obsypu a zásypu</t>
  </si>
  <si>
    <t>zahrnuje veškeré náklady spojené s objednatelem požadovanými zkouškami</t>
  </si>
  <si>
    <t>02720</t>
  </si>
  <si>
    <t>POMOC PRÁCE ZŘÍZ NEBO ZAJIŠŤ REGULACI A OCHRANU DOPRAVY</t>
  </si>
  <si>
    <t>Dočasné dopravní značení vč. dopravních značek, jejich osazení a následného odstranění, převzetí komunikace jejich správci, včetně PD dočasného značení</t>
  </si>
  <si>
    <t>Náklady na zajištění bezpečnosti silničního provozu</t>
  </si>
  <si>
    <t>Čistění komunikací</t>
  </si>
  <si>
    <t>02721</t>
  </si>
  <si>
    <t>PROVIZORNÍ OHRAZENÍ VÝKOPU</t>
  </si>
  <si>
    <t>Zřízení, instalace a ukotvení  provizorních ohrazení výkopu  včetně následné likvidace</t>
  </si>
  <si>
    <t>Náklady na vytýčení všech inženýrských sítí na staveništi u jednotlivých správců a majitelů před zahájením stavebních prací</t>
  </si>
  <si>
    <t>Náklady na vytýčení celé stavby před zahájením stavebních prací</t>
  </si>
  <si>
    <t>Geodetické zaměření skutečného provedení stavby, vč. zákresu skutečného provedení stavby do aktuální katastrální mapy</t>
  </si>
  <si>
    <t>Vypracování dokumentace skutečného provedení  jednotlivých dílčích staveb celého komplexu včetně zakreslení skutečného provedení stavby do originálu ověřené dokumentace</t>
  </si>
  <si>
    <t>02947</t>
  </si>
  <si>
    <t>OSTAT POŽADAVKY - POVODŇOVÝ PLÁN STAVBY</t>
  </si>
  <si>
    <t>Náklady na zpracování, projednání  a schválení povodňového plánu stavby</t>
  </si>
  <si>
    <t>02948</t>
  </si>
  <si>
    <t>OSTAT POŽADAVKY - HAVARIJNÍ PLÁN STAVBY</t>
  </si>
  <si>
    <t>Náklady na  zpracování, projednání a schválení havarijního plánu stavby</t>
  </si>
  <si>
    <t>02949</t>
  </si>
  <si>
    <t>OSTAT POŽADAVKY - KOMPLETAČNÍ ČINNOST</t>
  </si>
  <si>
    <t>Zajištění a shromáždění všech dokladů potřebných k zahájení stavby, k vlastní realizaci stavby a k ukončení stavby včetně přípravy a shromáždění dokladů ke kolaudaci stavby a k předání stavby zadavateli.</t>
  </si>
  <si>
    <t>02950</t>
  </si>
  <si>
    <t>OSTATNÍ POŽADAVKY - PROVOZNÍ ŘÁD</t>
  </si>
  <si>
    <t>Náklady na zpracování, projednání  a schválení provozního řádu</t>
  </si>
  <si>
    <t>1=1,0000 [A]</t>
  </si>
  <si>
    <t>03100</t>
  </si>
  <si>
    <t>ZAŘÍZENÍ STAVENIŠTĚ - ZŘÍZENÍ, PROVOZ, DEMONTÁŽ</t>
  </si>
  <si>
    <t>zahrnuje objednatelem povolené náklady na pořízení (event. pronájem), provozování, udržování a likvidaci zhotovitelova zařízení</t>
  </si>
  <si>
    <t>SO 301.1</t>
  </si>
  <si>
    <t>Dešťová kanalizace - větev A</t>
  </si>
  <si>
    <t>014102</t>
  </si>
  <si>
    <t>POPLATKY ZA SKLÁDKU - kamenivo</t>
  </si>
  <si>
    <t>POPLATKY ZA SKLÁDKU - kamenivo z konstrukčních vrstev vozovky</t>
  </si>
  <si>
    <t>viz položka č. 11332A  
kamenivo: 585,276*2 t/m3=1 170,5520 [A]</t>
  </si>
  <si>
    <t>POPLATKY ZA SKLÁDKU - asfalt</t>
  </si>
  <si>
    <t>POPLATKY ZA SKLÁDKU - asfaltové směsi z konstrukčních vrstev vozovky</t>
  </si>
  <si>
    <t>viz položka 11372A  
58,526*2,2 t/m3 =128,7572 [A]  
viz položka 11313A  
117,05*2,2 t/m3 =257,5100 [B]  
a+b=386,2672 [C]</t>
  </si>
  <si>
    <t>POPLATKY ZA SKLÁDKU - beton</t>
  </si>
  <si>
    <t>POPLATKY ZA SKLÁDKU - betonové</t>
  </si>
  <si>
    <t>viz položka 96688a  
(3,14*0,62*0,62*3,2-3,14*0,5*0,5*2,7)*2,2 t/m3 =3,8345 [A]</t>
  </si>
  <si>
    <t>POPLATKY ZA SKLÁDKU - z plastických hmot</t>
  </si>
  <si>
    <t>viz pol 969245  
potrubí PVC DN300 0,03t/m: 20,8*0,03=0,6240 [A]</t>
  </si>
  <si>
    <t>11313A</t>
  </si>
  <si>
    <t>ODSTRANĚNÍ KRYTU ZPEVNĚNÝCH PLOCH S ASFALTOVÝM POJIVEM - BEZ DOPRAVY</t>
  </si>
  <si>
    <t>obalované kamenivo tl.80mm</t>
  </si>
  <si>
    <t>viz TZ př.č. B 301.1.1 a v.č. B 301.1.2 až 15  
komunikace stávající, dle podelňáku  
Stoka A, Š1(ŠD.1.1) - Š23  
"DN 300, 2,6m je dopojení na Š1" (484,2+2,6)*1,1*0,08=42,8384 [A]  
"DN 400" 129,4*1,25*0,08=12,9400 [B]  
"DN 500" 89,9*1,35*0,08=9,7092 [C]  
Rozšíření pro prefa šachty hl do 4m: 3*3*0,08*20-3*1,35*0,08*3-3*1,25*0,08*4-3*1,1*0,08*13=8,7960 [D]  
Rozšíření pro prefa šachty hl do 6m: 3,4*3,4*0,08*1-3,4*1,35*0,08*1=0,5576 [E]  
RN č.1: 19,65*2,88*0,08=4,5274 [F]  
RN č.2: 14,6*3,18*0,08=3,7142 [G]  
Stoka B, Š36 (včtětně) - Š42  
"DN 300" 142*1,1*0,08=12,4960 [H]  
"DN 400" 101,7*1,25*0,08=10,1700 [I]  
Rozšíření pro prefa šachty hl do 4m: 3*3*0,08*7-3*1,25*0,08*4-3*1,1*0,08*3=3,0480 [J]  
RN č.3: 15,4*6,7*0,08=8,2544 [K]  
a+b+c+d+e+f+g+h+i+j+k=117,0512 [L]</t>
  </si>
  <si>
    <t>Položka zahrnuje veškerou manipulaci s vybouranou sutí a s vybouranými hmotami, kromě vodorovné dopravy, vč. uložení na skládku. Nezahrnuje poplatek za skládku, který se vykazuje v položce 0141** (s výjimkou malého množství bouraného materiálu, kde je možné poplatek zahrnout do jednotkové ceny bourání – tento fakt musí být uveden v doplňujícím textu k položce).</t>
  </si>
  <si>
    <t>11313B</t>
  </si>
  <si>
    <t>ODSTRANĚNÍ KRYTU ZPEVNĚNÝCH PLOCH S ASFALTOVÝM POJIVEM - DOPRAVA</t>
  </si>
  <si>
    <t>tkm</t>
  </si>
  <si>
    <t>odvoz na skládku do 55-ti km</t>
  </si>
  <si>
    <t>viz TZ př.č. B 301.1.1 a v.č. B 301.1.2 až 15  
objemová hmotnost 2,2 t /m3  
komunikace stávající, dle podelňáku  
Stoka A, Š1(ŠD.1.1) - Š23  
"DN 300, 2,6m je dopojení na Š1" (484,2+2,6)*1,1*0,08*2,2*55=5 183,4464 [A]  
"DN 400" 129,4*1,25*0,08*2,2*55=1 565,7400 [B]  
"DN 500" 89,9*1,35*0,08*2,2*55=1 174,8132 [C]  
Rozšíření pro prefa šachty hl do 4m: (3*3*0,08*20-3*1,35*0,08*3-3*1,25*0,08*4-3*1,1*0,08*13)*2,2*55=1 064,3160 [D]  
Rozšíření pro prefa šachty hl do 6m: (3,4*3,4*0,08*1-3,4*1,35*0,08*1)*2,2*55=67,4696 [E]  
RN č.1: 19,65*2,88*0,08*2,2*55=547,8106 [F]  
RN č.2: 14,6*3,18*0,08*2,2*55=449,4230 [G]  
Stoka B, Š36 (včtětně) - Š42  
"DN 300" 142*1,1*0,08*2,2*55=1 512,0160 [H]  
"DN 400" 101,7*1,25*0,08*2,2*55=1 230,5700 [I]  
Rozšíření pro prefa šachty hl do 4m: (3*3*0,08*7-3*1,25*0,08*4-3*1,1*0,08*3)*2,2*55=368,8080 [J]  
RN č.3: 15,4*6,7*0,08*2,2*55=998,7824 [K]  
a+b+c+d+e+f+g+h+i+j+k=14 163,1952 [L]</t>
  </si>
  <si>
    <t>Položka zahrnuje samostatnou dopravu suti a vybouraných hmot. Množství se určí jako součin hmotnosti [t] a požadované vzdálenosti [km].</t>
  </si>
  <si>
    <t>11332A</t>
  </si>
  <si>
    <t>ODSTRANĚNÍ PODKLADŮ ZPEVNĚNÝCH PLOCH Z KAMENIVA NESTMELENÉHO - BEZ DOPRAVY</t>
  </si>
  <si>
    <t>asfaltová komunikace - tloušťka vrstvy 400mm</t>
  </si>
  <si>
    <t>viz TZ př.č. B 301.1.1 a v.č. B 301.1.2 až 15  
komunikace stávající, dle podelňáku  
Stoka A, Š1(ŠD.1.1) - Š23  
"DN 300, 2,6m je dopojení na Š1" (484,2+2,6)*1,1*0,4=214,1920 [A]  
"DN 400" 129,4*1,25*0,4=64,7000 [B]  
"DN 500" 89,9*1,35*0,4=48,5460 [C]  
Rozšíření pro prefa šachty hl do 4m: 3*3*0,4*20-3*1,35*0,4*3-3*1,25*0,4*4-3*1,1*0,4*13=43,9800 [D]  
Rozšíření pro prefa šachty hl do 6m: 3,4*3,4*0,4*1-3,4*1,35*0,4*1=2,7880 [E]  
RN č.1: 19,65*2,88*0,4=22,6368 [F]  
RN č.2: 14,6*3,18*0,4=18,5712 [G]  
Stoka B, Š36 (včtětně) - Š42  
"DN 300" 142*1,1*0,4=62,4800 [H]  
"DN 400" 101,7*1,25*0,4=50,8500 [I]  
Rozšíření pro prefa šachty hl do 4m: 3*3*0,4*7-3*1,25*0,4*4-3*1,1*0,4*3=15,2400 [J]  
RN č.3: 15,4*6,7*0,4=41,2720 [K]  
a+b+c+d+e+f+g+h+i+j+k=585,2560 [L]</t>
  </si>
  <si>
    <t>11332B</t>
  </si>
  <si>
    <t>ODSTRANĚNÍ PODKLADŮ ZPEVNĚNÝCH PLOCH Z KAMENIVA NESTMELENÉHO - DOPRAVA</t>
  </si>
  <si>
    <t>viz TZ př.č. B 301.1.1 a v.č. B 301.1.2 až 15  
objemová hmotnost 2 t /m3  
komunikace stávající, dle podelňáku  
Stoka A, Š1(ŠD.1.1) - Š23  
"DN 300, 2,6m je dopojení na Š1" (484,2+2,6)*1,1*0,4*2*55=23 561,1200 [A]  
"DN 400" 129,4*1,25*0,4*2*55=7 117,0000 [B]  
"DN 500" 89,9*1,35*0,4*2*55=5 340,0600 [C]  
Rozšíření pro prefa šachty hl do 4m: (3*3*0,4*20-3*1,35*0,4*3-3*1,25*0,4*4-3*1,1*0,4*13)*2*55=4 837,8000 [D]  
Rozšíření pro prefa šachty hl do 6m: (3,4*3,4*0,4*1-3,4*1,35*0,4*1)*2*55=306,6800 [E]  
RN č.1: 19,65*2,88*0,4*2*55=2 490,0480 [F]  
RN č.2: 14,6*3,18*0,4*2*55=2 042,8320 [G]  
Stoka B, Š36 (včtětně) - Š42  
"DN 300" 142*1,1*0,4*2*55=6 872,8000 [H]  
"DN 400" 101,7*1,25*0,4*2*55=5 593,5000 [I]  
Rozšíření pro prefa šachty hl do 4m: (3*3*0,4*7-3*1,25*0,4*4-3*1,1*0,4*3)*2*55=1 676,4000 [J]  
RN č.3: 15,4*6,7*0,4*2*55=4 539,9200 [K]  
a+b+c+d+e+f+g+h+i+j+k=64 378,1600 [L]</t>
  </si>
  <si>
    <t>11372A</t>
  </si>
  <si>
    <t>FRÉZOVÁNÍ ZPEVNĚNÝCH PLOCH ASFALTOVÝCH - BEZ DOPRAVY</t>
  </si>
  <si>
    <t>tl. obrusné vrstvy 40mm</t>
  </si>
  <si>
    <t>viz TZ př.č. B 301.1.1 a v.č. B 301.1.2 až 15  
komunikace stávající, dle podelňáku  
Stoka A, Š1(ŠD.1.1) - Š23  
"DN 300, 2,6m je dopojení na Š1" (484,2+2,6)*1,1*0,04=21,4192 [A]  
"DN 400" 129,4*1,25*0,04=6,4700 [B]  
"DN 500" 89,9*1,35*0,04=4,8546 [C]  
Rozšíření pro prefa šachty hl do 4m: 3*3*0,04*20-3*1,35*0,04*3-3*1,25*0,04*4-3*1,1*0,04*13=4,3980 [D]  
Rozšíření pro prefa šachty hl do 6m: 3,4*3,4*0,04*1-3,4*1,35*0,04*1=0,2788 [E]  
RN č.1: 19,65*2,88*0,04=2,2637 [F]  
RN č.2: 14,6*3,18*0,04=1,8571 [G]  
Stoka B, Š36 (včtětně) - Š42  
"DN 300" 142*1,1*0,04=6,2480 [H]  
"DN 400" 101,7*1,25*0,04=5,0850 [I]  
Rozšíření pro prefa šachty hl do 4m: 3*3*0,04*7-3*1,25*0,04*4-3*1,1*0,04*3=1,5240 [J]  
RN č.3: 15,4*6,7*0,04=4,1272 [K]  
a+b+c+d+e+f+g+h+i+j+k=58,5256 [L]</t>
  </si>
  <si>
    <t>11372B</t>
  </si>
  <si>
    <t>FRÉZOVÁNÍ ZPEVNĚNÝCH PLOCH ASFALTOVÝCH - DOPRAVA</t>
  </si>
  <si>
    <t>viz TZ př.č. B 301.1.1 a v.č. B 301.1.2 až 15  
objemová hmotnost 2,2 t /m3  
komunikace stávající, dle podelňáku  
Stoka A, Š1(ŠD.1.1) - Š23  
"DN 300, 2,6m je dopojení na Š1" (484,2+2,6)*1,1*0,04*2,2*55=2 591,7232 [A]  
"DN 400" 129,4*1,25*0,04*2,2*55=782,8700 [B]  
"DN 500" 89,9*1,35*0,04*2,2*55=587,4066 [C]  
Rozšíření pro prefa šachty hl do 4m: (3*3*0,04*20-3*1,35*0,04*3-3*1,25*0,04*4-3*1,1*0,04*13)*2,2*55=532,1580 [D]  
Rozšíření pro prefa šachty hl do 6m: (3,4*3,4*0,04*1-3,4*1,35*0,04*1)*2,2*55=33,7348 [E]  
RN č.1: 19,65*2,88*0,04*2,2*55=273,9053 [F]  
RN č.2: 14,6*3,18*0,04*2,2*55=224,7115 [G]  
Stoka B, Š36 (včtětně) - Š42  
"DN 300" 142*1,1*0,04*2,2*55=756,0080 [H]  
"DN 400" 101,7*1,25*0,04*2,2*55=615,2850 [I]  
Rozšíření pro prefa šachty hl do 4m: (3*3*0,04*7-3*1,25*0,04*4-3*1,1*0,04*3)*2,2*55=184,4040 [J]  
RN č.3: 15,4*6,7*0,04*2,2*55=499,3912 [K]  
a+b+c+d+e+f+g+h+i+j+k=7 081,5976 [L]</t>
  </si>
  <si>
    <t>11511</t>
  </si>
  <si>
    <t>ČERPÁNÍ VODY DO 500 L/MIN</t>
  </si>
  <si>
    <t>HOD</t>
  </si>
  <si>
    <t>přečerpávání dešťové vody a vody z výkopu</t>
  </si>
  <si>
    <t>90*12=1 080,0000 [A]</t>
  </si>
  <si>
    <t>Položka čerpání vody na povrchu zahrnuje i potrubí, pohotovost záložní čerpací soupravy a zřízení čerpací jímky. Součástí položky je také následná demontáž a likvidace těchto zařízení</t>
  </si>
  <si>
    <t>121102</t>
  </si>
  <si>
    <t>SEJMUTÍ ORNICE NEBO LESNÍ PŮDY S ODVOZEM DO 2KM</t>
  </si>
  <si>
    <t>vč. odovzu na meziskládku pro další použití, tl. vrstvy 150mm</t>
  </si>
  <si>
    <t>viz TZ př.č. B 301.1.1 a v.č. B 301.1.2 až 15  
RN č.1: 19,65*3,8*0,15=11,2005 [A]  
RN č.2: 14,6*4,4*0,15=9,6360 [B]  
RN č.3: 15,4*1,5*0,15=3,4650 [C]  
a+b+c=24,3015 [D]</t>
  </si>
  <si>
    <t>položka zahrnuje sejmutí ornice bez ohledu na tloušťku vrstvy a její vodorovnou dopravu  
nezahrnuje uložení na trvalou skládku</t>
  </si>
  <si>
    <t>13170</t>
  </si>
  <si>
    <t>DOPRAVA ZEMINY S NALOŽENÍM NA DOPRAVNÍ PROSTŘEDEK</t>
  </si>
  <si>
    <t>M3KM</t>
  </si>
  <si>
    <t>doprava zeminy pro rozprostření z meziskládky na předem dohodnuté soukromé pozemky, vč. naložení zeminy na dopravní prostředek  
dovozná vzdálenost 5km</t>
  </si>
  <si>
    <t>viz TZ př.č. B 301.1.1 a v.č. B 301.1.2 až 15  
dle TZ: 3100*5=15 500,0000 [A]</t>
  </si>
  <si>
    <t>Položka zahrnuje samostatnou dopravu zeminy. Množství se určí jako součin kubatutry [m3] a požadované vzdálenosti [km].</t>
  </si>
  <si>
    <t>odvoz na mezideponii, zemina určena k dalšímu použití  
Výkop cca (pro potřeby rozpočtu) z RN č.2 se použije na HTÚ u opěrné zdí z gabionu, tj.: součet C+D viz výkaz výměr.. 240,9+156,927=397,827m3</t>
  </si>
  <si>
    <t>viz TZ př.č. B 301.1.1 a v.č. B 301.1.2 až 15  
RN č.1:   
v zeleni tl.150mm: 19,65*3,8*(4-0,15)=287,4795 [A]  
v komunikaci tl.520mm: 19,65*2,88*(4-0,52)=196,9402 [B]  
RN č.2:   
v zeleni tl.150mm: 14,6*4,4*(3,9-0,15)=240,9000 [C]  
v komunikaci tl.520mm: 14,6*3,18*(3,9-0,52)=156,9266 [D]  
RN č.3:   
v zeleni tl.150mm: 15,4*1,5*(3,8-0,15)=84,3150 [E]  
v komunikaci tl.520mm: 15,4*6,7*(3,9-0,52)=348,7484 [F]  
a+b+c+d+e+f=1 315,3097 [G]</t>
  </si>
  <si>
    <t>132732</t>
  </si>
  <si>
    <t>HLOUBENÍ RÝH ŠÍŘ DO 2M PAŽ I NEPAŽ TŘ. I, ODVOZ DO 2KM</t>
  </si>
  <si>
    <t>odvoz na mezideponii, zemina určena k dalšímu použití  
pažení pomocí hydraulickými rozpíranými boxy</t>
  </si>
  <si>
    <t>viz TZ př.č. B 301.1.1 a v.č. B 301.1.2 až 15  
komunikace stávající, tl.520mm, dle podelňáku  
Stoka A, Š1(ŠD.1.1) - Š23  
"DN 300, 2,6m je dopojení na Š1" (484,2+2,6)*1,1*(2,9-0,52)=1 274,4424 [A]  
"DN 400" 129,4*1,25*(2,9-0,52)=384,9650 [B]  
"DN 500" 89,9*1,35*(2,9-0,52)=288,8487 [C]  
Rozšíření pro prefa šachty hl do 4m: 3*3*(3,1-0,52)*20-3*1,35*(2,9-0,52)*3-3*1,25*(2,9-0,52)*4-3*1,1*(2,9-0,52)*13=297,6810 [D]  
Rozšíření pro prefa šachty hl do 6m: 3,4*3,4*(3,1-0,52)*1-3,4*1,35*(2,9-0,52)*1=18,9006 [E]  
Stoka B, Š36 (včtětně) - Š42  
"DN 300" 142*1,1*(2,5-0,52)=309,2760 [F]  
"DN 400" 101,7*1,25*(2,5-0,52)=251,7075 [G]  
Rozšíření pro prefa šachty hl do 4m: 3*3*(2,7-0,52)*7-3*1,25*(2,5-0,52)*4-3*1,1*(2,5-0,52)*3=88,0380 [H]  
a+b+c+d+e+f+g+h=2 913,8592 [I]</t>
  </si>
  <si>
    <t>15320R</t>
  </si>
  <si>
    <t>ZAJIŠTĚNÍ PAŽENÍ STAVEBNÍCH JAM OCELOVÝMI PAŽNICEMI S ROZEPŘENÝMI OCELOVÝMI RÁMY</t>
  </si>
  <si>
    <t>PROVEDENÍ DANÉ KONSTRUKCE, VČ. NÁSLEDNÝM ODSTRANĚNÍM, NÁVRH A STATICKÉ POSOUZENÍ JE PŘEDMĚTEM REALIZAČNÍ DOKUMENTACE</t>
  </si>
  <si>
    <t>viz TZ př.č. B 301.1.1 a v.č. B 301.1.2 až 15  
RN č.1:   
2*(19,65+6,68)*3,15=165,8790 [A]  
RN č.3:   
2*(15,4+8,2)*3,16=149,1520 [B]  
a+b=315,0310 [C]</t>
  </si>
  <si>
    <t>Popisy prací zahrnují veškerý materiál, výrobky a polotovary, včetně mimostaveništní a vnitrostaveništní dopravy (rovněž přesuny), včetně naložení a složení;   
- výrobu a dodání ocelového vazníku z válcovaných profilů v požadované kvalitě, tvaru a příslušenství (spoje, spojovací materiál, patky a pod.);   
- sestavení a uložení rámů v podzemí s požadovaným zajištěním polohy a krytí betonem; - vytyčovací práce;   
- lešení a montážní plošiny;   
- pomocné konstrukce (např. rozpínky), mechanizaci a práce nutné pro sestavení, osazení a upevnění rámů;   
- zednické výpomoci pro montáž;   
- ochranu výztuže do doby jejího zabetonování;   
- veškerá opatření pro zajištění soudržnosti výztuže a betonu;   
- separaci výztuže;   
- v případě, že to požaduje dokumentace zahrnují demontáž, odstranění a případnou konzervaci prvků po skončení prací;   
- vodivé propojení výztuže, které je součástí ochrany konstrukce proti vlivům bludných proudů.</t>
  </si>
  <si>
    <t>17110</t>
  </si>
  <si>
    <t>ULOŽENÍ SYPANINY DO NÁSYPŮ SE ZHUTNĚNÍM</t>
  </si>
  <si>
    <t>rozprostření a zhutnění zeminy ve svahu po vrstvách na dohodnuté soukromé pozemky</t>
  </si>
  <si>
    <t>viz TZ př.č. B 301.1.1 a v.č. B 301.1.2 až 15  
dle TZ: 3100=3 100,0000 [A]  
Výkop cca (pro potřeby rozpočtu) z RN č.2 se použije na HTÚ u opěrné zdí z gabionu, tj.: součet C+D viz výkaz výměr.. 240,9+156,927=397,827m3  
viz pol 131732  
240,9+156,927=397,8270 [B]  
a+b=3 497,8270 [C]</t>
  </si>
  <si>
    <t>ornice na mezideponii viz pol. 121102  
24,302=24,3020 [A]  
zemina z rýh na mezideponii viz pol. 132732  
2913,86=2 913,8600 [B]  
zemina z jam na mezideponii viz pol. 131732  
1315,301=1 315,3010 [C]  
Výkop cca (pro potřeby rozpočtu) z RN č.2 se použije na HTÚ u opěrné zdí z gabionu, tj.: součet C+D viz výkaz výměr.. 240,9+156,927=397,827m3  
-(240,9+156,927)=- 397,8270 [D]  
a+b+c+d=3 855,6360 [E]</t>
  </si>
  <si>
    <t>17481</t>
  </si>
  <si>
    <t>ZÁSYP JAM A RÝH Z NAKUPOVANÝCH MATERIÁLŮ</t>
  </si>
  <si>
    <t>vhodná zemina pod komunikaci např. štěrkodrť frakce 0-63 (popř. betonový recyklát)</t>
  </si>
  <si>
    <t>viz TZ př.č. B 301.1.1 a v.č. B 301.1.2 až 15  
V MÍSTĚ PLÁNOVANÉ KOMUNIKACE - CELÁ STOKA  
ve zpevněných površích navrhovaných  
výkop rýh viz pol 132732  
1248,343=1 248,3430 [A]  
výkop jam viz pol 131732  
338,618=338,6180 [B]  
lóže viz pol 45157a  
-60,424=-60,4240 [C]  
lóže viz pol 45157b  
-29,778=-29,7780 [D]  
podkladní viz pol 451312  
-11,956=-11,9560 [E]  
podkladní viz pol 451324  
-11,21=-11,2100 [F]  
obsyp viz pol 17581  
-281,428=- 281,4280 [G]  
OP  šachet  
-3,14*0,62*0,62*2,8=-3,3796 [H]  
OP Retenční nádrže  
RN č.4: -4,08*10,68*2,29=-99,7854 [I]  
montážní komín: -1,4*1,4*0,95=-1,8620 [J]  
vstupní komín: -3,14*0,62*0,62*0,95=-1,1467 [K]  
a+b+c+d+e+f+g+h+i+j+k=1 085,9913 [L]</t>
  </si>
  <si>
    <t>položka zahrnuje:  
- kompletní provedení zemní konstrukce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</si>
  <si>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17581</t>
  </si>
  <si>
    <t>OBSYP POTRUBÍ A OBJEKTŮ Z NAKUPOVANÝCH MATERIÁLŮ</t>
  </si>
  <si>
    <t>ZE ŠTĚRKOPÍSKU frakce 0/16</t>
  </si>
  <si>
    <t>viz TZ př.č. B 301.1.1 a v.č. B 301.1.2 až 15  
Stoka A, Š1(ŠD.1.1) - Š23  
"DN 300, 2,6m je dopojení na Š1" (484,2+2,6)*1,1*0,6=321,2880 [A]  
"DN 400" 129,4*1,25*0,7=113,2250 [B]  
"DN 500" 89,9*1,35*0,8=97,0920 [C]  
DN 150, odtok u RN: 2,2*2*0,45=1,9800 [D]  
Stoka B, Š36 (včtětně) - Š42  
"DN 300" 142*1,1*0,6=93,7200 [E]  
"DN 400" 101,7*1,25*0,7=88,9875 [F]  
DN 150, odtok u RN: 2,2*1*0,45=0,9900 [G]  
DN 250, dopojení u ŘS36: 1,5*1,1*0,55=0,9075 [H]  
a+b+c+d+e+f+g+h=718,1900 [I]</t>
  </si>
  <si>
    <t>položka zahrnuje:  
- kompletní provedení zemní konstrukce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  
- zemina vytlačená potrubím o DN do 180mm se od kubatury obsypů neodečítá</t>
  </si>
  <si>
    <t>18110</t>
  </si>
  <si>
    <t>ÚPRAVA PLÁNĚ SE ZHUTNĚNÍM V HORNINĚ TŘ. I</t>
  </si>
  <si>
    <t>viz TZ př.č. B 301.1.1 a v.č. B 301.1.2 až 15  
Stoka A, Š1(ŠD.1.1) - Š23  
"DN 300, 2,6m je dopojení na Š1" (484,2+2,6)*1,1=535,4800 [A]  
"DN 400" 129,4*1,25=161,7500 [B]  
"DN 500" 89,9*1,35=121,3650 [C]  
Rozšíření pro prefa šachty hl do 4m: 3*3*20-3*1,35*3-3*1,25*4-3*1,1*13=109,9500 [D]  
Rozšíření pro prefa šachty hl do 6m: 3,4*3,4*1-3,4*1,35*1=6,9700 [E]  
RN č.1: 19,65*2,88=56,5920 [F]  
RN č.2: 14,6*3,18=46,4280 [G]  
Stoka B, Š36 (včtětně) - Š42  
"DN 300" 142*1,1=156,2000 [H]  
"DN 400" 101,7*1,25=127,1250 [I]  
Rozšíření pro prefa šachty hl do 4m: 3*3*7-3*1,25*4-3*1,1*3=38,1000 [J]  
RN č.3: 15,4*6,7=103,1800 [K]  
a+b+c+d+e+f+g+h+i+j+k=1 463,1400 [L]</t>
  </si>
  <si>
    <t>položka zahrnuje úpravu pláně včetně vyrovnání výškových rozdílů. Míru zhutnění určuje projekt.</t>
  </si>
  <si>
    <t>212625</t>
  </si>
  <si>
    <t>TRATIVODY KOMPL Z TRUB Z PLAST HM DN DO 100MM, RÝHA TŘ I</t>
  </si>
  <si>
    <t>viz TZ př.č. B 301.1.1 a v.č. B 301.1.2 až 15  
Stoka A, Š1(ŠD.1.1) - Š23  
"DN 300" 484,2=484,2000 [A]  
"DN 400" 129,4=129,4000 [B]  
"DN 500" 89,9=89,9000 [C]  
RN č.1: 19,65+6,68=26,3300 [D]  
RN č.2: 14,6+6,98=21,5800 [E]  
Stoka B, Š36 (včtětně) - Š42  
"DN 300" 142=142,0000 [F]  
"DN 400" 101,7=101,7000 [G]  
RN č.3: 15,4+8,2=23,6000 [H]  
a+b+c+d+e+f+g+h=1 018,7100 [I]</t>
  </si>
  <si>
    <t>Položka platí pro kompletní konstrukce trativodů a zahrnuje zejména:  
- výkop rýhy předepsaného tvaru v dané třídě těžitelnosti, výplň, zásyp trativodu včetně dopravy, uložení přebytečného materiálu, dodávky předepsaného materiálu pro výplň a zásyp  
- zřízení spojovací vrstvy  
- zřízení podkladu a lože trativodu z předepsaného materiálu  
- dodávka a uložení trativodu předepsaného materiálu a profilu  
- obsyp trativodu předepsaným materiálem  
- ukončení trativodu zaústěním do potrubí nebo vodoteče, případně vybudování ukončujícího objektu (kapličky) dle VL  
- veškerý materiál, výrobky a polotovary, včetně mimostaveništní a vnitrostaveništní dopravy  
- nezahrnuje opláštění z geotextilie, fólie</t>
  </si>
  <si>
    <t>382325</t>
  </si>
  <si>
    <t>KOMPLETNÍ KONSTRUKCE NÁDRŽÍ ZE ŽELEZOBETONU C30/37</t>
  </si>
  <si>
    <t>viz TZ př.č. B 301.1.1 a v.č. B 301.1.2 až 15  
RN č.1, montážní komín: 1,4*1,4*0,85-0,9*0,9*0,85=0,9775 [A]  
RN č.2, montážní komín: 1,4*1,4*0,9-0,9*0,9*0,9=1,0350 [B]  
RN č.3, montážní komín: 1,4*1,4*1,45-0,9*0,9*1,45=1,6675 [C]  
a+b+c=3,6800 [D]</t>
  </si>
  <si>
    <t>položka zahrnuje:  
-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  
- nezahrnuje dodání a uložení výztuže</t>
  </si>
  <si>
    <t>382335</t>
  </si>
  <si>
    <t>KOMPL KONSTR NÁDRŽÍ Z PŘEDPJ BET DO C40/50 XA1</t>
  </si>
  <si>
    <t>PREFABRIKOVANÁ SKLÁDANÁ BETONOVÁ NÁDRŽ - BETON C40/50 XA1, tl. STĚNY 140 mm, VODOTĚSNÁ, S PREFABRIKOVANOU STROPNÍ DESKOU PRO ZATÍŽENÍ D400, PROSTUPY VE STROPNÍ DESCE A PROSTUPY PRO POTRUBÍ PŘIPRAVENY Z VÝROBY, PROSTUPY PRO POTRUBÍ BUDOU Z VÝROBY OPATŘENY PVC VLOŽKOU (HRDLEM) S TĚSNĚNÍM, V MÍSTĚ VSTUPNÍHO OTVORU BUDOU V PREFABRIKÁTU Z VÝROBY ZABUDOVÁNA KANALIZAČNÍ ŠACHTOVÁ STUPADLA  
VYSPRAVENÍ SPOJŮ SKLÁDANÉ NÁDRŽE  VHODNOU KANALIZAČNÍ MALTOVOU SMĚSÍ (např. ERGELIT)  
Složení RN1:  
Koncový díl výšky 1930 mm, šířky 3800 mm (např. PNS 109/380/193 K), 9,54 t - 2ks  
Průběžný díl výšky 1930 mm, šířky 3800 mm (např. PNS 210/380/193 U), 12,54 t - 7ks  
Stropní deska výšky 250 mm, šířky 3800 mm, 5,18 t - 8ks  
Stupadlo - 8ks  
Složení RN2 a RN3: (výkaz na jednu nádrž)  
Koncový díl výšky 1930 mm, šířky 5300 mm (např. PNS 109/530/193 K), 12,46 t - 2ks  
Průběžný díl výšky 1930 mm, šířky 5300 mm (např. PNS 210/530/193 U), 16,05 t - 5ks  
Stropní deska výšky 250 mm, šířky 5300 mm, 7,12 t - 6ks  
Stupadlo - 8ks</t>
  </si>
  <si>
    <t>viz TZ př.č. B 301.1.1 a v.č. B 301.1.2 až 15  
RN č.1: 4,08*17,05*2,29-3,8*16,74*1,93=36,5304 [A]  
RN č.2: 5,58*12,81*2,29-5,3*12,5*1,93=35,8262 [B]  
žebra, plocha 1,85 průřetová dle autocad: 1,85*0,25*5=2,3125 [C]  
RN č.3: 5,58*12,81*2,29-5,3*12,5*1,93=35,8262 [D]  
žebra, plocha 1,85 průřetová dle autocad: 1,85*0,25*5=2,3125 [E]  
a+b+c+d+e=112,8078 [F]</t>
  </si>
  <si>
    <t>položka zahrnuje:   
-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   
- nezahrnuje dodání a uložení výztuže měkké ani předpínací</t>
  </si>
  <si>
    <t>382365</t>
  </si>
  <si>
    <t>VÝZTUŽ KOMPLETNÍCH KONSTRUKCÍ NÁDRŽÍ Z OCELI 10505, B500B</t>
  </si>
  <si>
    <t>viz TZ př.č. B 301.1.1 a v.č. B 301.1.2 až 15  
uvažováno 150kg/m3  
RN č.1, montážní komín: (1,4*1,4*0,85-0,9*0,9*0,85)*0,15*1,1=0,1613 [A]  
RN č.2, montážní komín: (1,4*1,4*0,9-0,9*0,9*0,9)*0,15*1,1=0,1708 [B]  
RN č.3, montážní komín: (1,4*1,4*1,45-0,9*0,9*1,45)*0,15*1,1=0,2751 [C]  
a+b+c=0,6072 [D]</t>
  </si>
  <si>
    <t>položka zahrnuje: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</si>
  <si>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451312</t>
  </si>
  <si>
    <t>PODKLADNÍ A VÝPLŇOVÉ VRSTVY Z PROSTÉHO BETONU C12/15 X0</t>
  </si>
  <si>
    <t>viz TZ př.č. B 301.1.1 a v.č. B 301.1.2 až 15  
Stoka A, Š1(ŠD.1.1) - Š23  
Prefa šachta do hl. 4m: 3*3*0,1*20=18,0000 [A]  
Prefa šachta do hl. 6m: 3,4*3,4*0,1*1=1,1560 [B]  
Stoka B, Š36 (včtětně) - Š42  
Rozšíření pro prefa šachty hl do 4m: 3*3*0,1*7=6,3000 [C]  
a+b+c=25,4560 [D]</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</si>
  <si>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</si>
  <si>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451324</t>
  </si>
  <si>
    <t>PODKL A VÝPLŇ VRSTVY ZE ŽELEZOBET DO C25/30 XA1</t>
  </si>
  <si>
    <t>viz TZ př.č. B 301.1.1 a v.č. B 301.1.2 až 15  
RN č.1: 17,848*4,88*0,2=17,4196 [A]  
RN č.2: 13,606*6,38*0,2=17,3613 [B]  
RN č.3: 13,606*6,38*0,2=17,3613 [C]  
a+b+c=52,1422 [D]</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</si>
  <si>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</si>
  <si>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451365</t>
  </si>
  <si>
    <t>VÝZTUŽ PODKL VRSTEV Z OCELI 10505, B500B</t>
  </si>
  <si>
    <t>viz TZ př.č. B 301.1.1 a v.č. B 301.1.2 až 15  
RN č.1: 2*(17,848+4,88)/0,25=181,824... 181ks  
RN č.2: 2*(13,606+6,38)/0,25=147,888... 148ks  
RN č.3: 2*(13,606+6,38)/0,25=147,888... 148ks  
1 ks - 800mm... R6 - 0,222kg/m  
(181+148+148)*0,8*0,222/1000*1,1=0,0932 [A]</t>
  </si>
  <si>
    <t>položka zahrnuje: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veškerá opatření pro zajištění soudržnosti výztuže a betonu  
- vodivé propojení výztuže, které je součástí ochrany konstrukce proti vlivům bludných proudů, vyvedení do měřících skříní nebo míst pro měření bludných proudů  
- povrchovou antikorozní úpravu výztuže  
- separaci výztuže</t>
  </si>
  <si>
    <t>451366</t>
  </si>
  <si>
    <t>VÝZTUŽ PODKL VRSTEV Z KARI-SÍTÍ</t>
  </si>
  <si>
    <t>KARI síť R6 oka 100/100mm</t>
  </si>
  <si>
    <t>viz TZ př.č. B 301.1.1 a v.č. B 301.1.2 až 15  
RN č.1: 17,848*4,88*5,5*1,3/1000*2=1,2455 [A]  
RN č.2: 13,606*6,38*5,5*1,3/1000*2=1,2413 [B]  
RN č.3: 13,606*6,38*5,5*1,3/1000*2=1,2413 [C]  
a+b+c=3,7281 [D]</t>
  </si>
  <si>
    <t>písek fr 0/4, tl. vrtvy 150mm</t>
  </si>
  <si>
    <t>viz TZ př.č. B 301.1.1 a v.č. B 301.1.2 až 15  
Stoka A, Š1(ŠD.1.1) - Š23  
"DN 300, 2,6m je dopojení na Š1" (484,2+2,6)*1,1*0,15=80,3220 [A]  
"DN 400" 129,4*1,25*0,15=24,2625 [B]  
"DN 500" 89,9*1,35*0,15=18,2048 [C]  
DN 150, odtok u RN: 2,2*2*0,15=0,6600 [D]  
Stoka B, Š36 (včtětně) - Š42  
"DN 300" 142*1,1*0,15=23,4300 [E]  
"DN 400" 101,7*1,25*0,15=19,0687 [F]  
DN 150, odtok u RN: 2,2*1*0,15=0,3300 [G]  
DN 250, dopojení u Š36: 1,5*1,1*0,15=0,2475 [H]  
a+b+c+d+e+f+g+h=166,5255 [I]</t>
  </si>
  <si>
    <t>štěrkopísek, tl. vrtvy 100mm a 200mm, viz výkaz</t>
  </si>
  <si>
    <t>viz TZ př.č. B 301.1.1 a v.č. B 301.1.2 až 15  
Stoka A, Š1(ŠD.1.1) - Š23  
Rozšíření pro prefa šachty hl do 4m: 3*3*0,1*20=18,0000 [A]  
Rozšíření pro prefa šachty hl do 6m: 3,4*3,4*0,1*1=1,1560 [B]  
RN č.1: 19,65*6,68*0,2=26,2524 [C]  
RN č.2: 14,6*7,58*0,2=22,1336 [D]  
Stoka B, Š36 (včtětně) - Š42  
Rozšíření pro prefa šachty hl do 4m: 3*3*0,1*7=6,3000 [E]  
RN č.3: 15,4*8,2*0,2=25,2560 [F]  
a+b+c+d+e+f=99,0980 [G]</t>
  </si>
  <si>
    <t>87133</t>
  </si>
  <si>
    <t>POTRUBÍ Z TRUB PLASTOVÝCH TLAKOVÝCH HRDLOVÝCH DN DO 150MM</t>
  </si>
  <si>
    <t>trouba PVC SN12 DN300 hladká s integrovaným hrdlem z výroby a těsnícím kroužkem</t>
  </si>
  <si>
    <t>viz TZ př.č. B 301.1.1 a v.č. B 301.1.2 až 15  
Stoka A, odtokové potrubí : 2,2*2=4,4000 [A]  
Stoka B, odtokové potrubí : 2,2*1=2,2000 [B]  
a+b=6,6000 [C]</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</si>
  <si>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 položky platí pro práce prováděné v prostoru zapaženém i nezapaženém a i v kolektorech, chráničkách   
- položky zahrnují i práce spojené s nutnými obtoky, převáděním a čerpáním vody   
nezahrnuje tlakové zkoušky ani proplach a dezinfekci</t>
  </si>
  <si>
    <t>87144</t>
  </si>
  <si>
    <t>POTRUBÍ Z TRUB PLASTOVÝCH TLAKOVÝCH HRDLOVÝCH DN DO 250MM</t>
  </si>
  <si>
    <t>viz TZ př.č. B 301.1.1 a v.č. B 301.1.2 až 15  
Stoka B, dopojení na Š36: 1,5=1,5000 [A]</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</si>
  <si>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 položky platí pro práce prováděné v prostoru zapaženém i nezapaženém a i v kolektorech, chráničkách  
- položky zahrnují i práce spojené s nutnými obtoky, převáděním a čerpáním vody  
nezahrnuje tlakové zkoušky ani proplach a dezinfekci</t>
  </si>
  <si>
    <t>87145</t>
  </si>
  <si>
    <t>R1</t>
  </si>
  <si>
    <t>POTRUBÍ Z TRUB PLASTOVÝCH TLAKOVÝCH HRDLOVÝCH DN DO 300MM</t>
  </si>
  <si>
    <t>trouba PVC SN12 DN300 hladká s integrovaným hrdlem z výroby a těsnícím kroužkem, vč. tvarovek  
Stoka:  
odbočka 300/150 - 13ks  
odbočka 300/200 - 14ks  
koleno DN 150 45° - 13ks  
koleno DN 200 45° - 14ks  
Přepad:  
koleno DN 300 90° - 3ks  
koleno DN 300 45° - 3ks  
T-kus DN 300/300 - 3ks</t>
  </si>
  <si>
    <t>viz TZ př.č. B 301.1.1 a v.č. B 301.1.2 až 15  
Stoka A: 484,2=484,2000 [A]  
Stoka A, bezpečnostní přepad : 4*2=8,0000 [B]  
Stoka B: 142=142,0000 [C]  
Stoka B, bezpečnostní přepad : 4=4,0000 [D]  
a+b+c+d=638,2000 [E]</t>
  </si>
  <si>
    <t>87146</t>
  </si>
  <si>
    <t>POTRUBÍ Z TRUB PLAST TLAK HRDL DN DO 400MM</t>
  </si>
  <si>
    <t>Ttrouba PVC SN12 DN400 hladká s integrovaným hrdlem z výroby a těsnícím kroužkem, vč. tvarovek  
odbočka 400/150 - 4ks  
odbočka 400/200 - 8ks  
koleno DN 150 45° - 4ks  
koleno DN 200 45° - 8ks</t>
  </si>
  <si>
    <t>viz TZ př.č. B 301.1.1 a v.č. B 301.1.2 až 15  
Stoka A: 129,4=129,4000 [A]  
Stoka B: 101,7=101,7000 [B]  
a+b=231,1000 [C]</t>
  </si>
  <si>
    <t>87147</t>
  </si>
  <si>
    <t>POTRUBÍ Z TRUB PLAST TLAK HRDL DN DO 500MM</t>
  </si>
  <si>
    <t>Ttrouba PVC SN12 DN500 hladká s integrovaným hrdlem z výroby a těsnícím kroužkem</t>
  </si>
  <si>
    <t>viz TZ př.č. B 301.1.1 a v.č. B 301.1.2 až 15  
Stoka A: 89,9=89,9000 [A]</t>
  </si>
  <si>
    <t>891145</t>
  </si>
  <si>
    <t>ŠOUPÁTKA DN DO 300MM</t>
  </si>
  <si>
    <t>PLNOPRŮTOČNÉ 4-HRANNÉ TĚSNÍCÍ VŘETENOVÉ ŠOUPÁTKO S NESTOUPAJÍCÍM VŘETENEM, PRO MONTÁŽ NA STĚNU, VČETNĚ TELESKOPICKÉHO PRODLOUŽENÍ PRO OVLÁDÁNÍ T-KLÍČEM VYVEDENÉHO POD POKLOP</t>
  </si>
  <si>
    <t>viz TZ př.č. B 301.1.1 a v.č. B 301.1.2 až 15  
RN č.1,2 a3: 3=3,0000 [A]</t>
  </si>
  <si>
    <t>- Položka zahrnuje kompletní montáž dle technologického předpisu, dodávku armatury, veškerou mimostaveništní a vnitrostaveništní dopravu.</t>
  </si>
  <si>
    <t>89190R</t>
  </si>
  <si>
    <t>PLOVÁKOVÝ REGULÁTOR PRŮTOKU 700/700/1250 mm, ODTOK DN 150, S REGULACÍ 1 - 22 l/s, PRO OSAZENÍ DO MOKRÉHO PROSTŘEDÍ</t>
  </si>
  <si>
    <t>Dodávka + montáž regulátoru</t>
  </si>
  <si>
    <t>891945</t>
  </si>
  <si>
    <t>ZEMNÍ SOUPRAVY DN DO 300MM S POKLOPEM</t>
  </si>
  <si>
    <t>LITINOVÝ ŠOUPÁTKOVÝ POKLOP, D400, VČETNĚ PODKLADNÍ BETONOVÉ DESKY A ZEMNÍ SOUPRAVY</t>
  </si>
  <si>
    <t>894145</t>
  </si>
  <si>
    <t>ŠACHTY KANALIZAČNÍ Z BETON DÍLCŮ NA POTRUBÍ DN DO 300MM VÝŠKY DO 2M, VČ. POKLOPU LITINOVÉHO D400</t>
  </si>
  <si>
    <t>výška šachet do 2m, vč. poklopu litinového D400 s odvětráním a tlumící vložkou, vč. Ochraných penetračních nátěrů  
Kanalizační šachta bude mít z výroby provedenou nástupnici a betonovou kynetu 1/2 DN odtokového potrubí, jako součást prefabrikovaného kanalizačního dna.</t>
  </si>
  <si>
    <t>viz TZ př.č. B 301.1.1 a v.č. B 301.1.2 až 15  
Stoka A :1=1,0000 [A]</t>
  </si>
  <si>
    <t>položka zahrnuje:  
- poklopy s rámem, mříže s rámem, stupadla, žebříky, stropy z bet. dílců a pod.  
- předepsané betonové skruže, prefabrikované nebo monolitické betonové dno a není-li uvedeno jinak i podkladní vrstvu (z kameniva nebo betonu).  
- dodání  dílce  požadovaného  tvaru  a  vlastností,  jeho  skladování,  doprava  a  osazení  do  definitivní polohy, včetně komplexní technologie výroby a montáže dílců, ošetření a ochrana dílců,  
- u dílců železobetonových a předpjatých veškerá výztuž, případně i tuhé kovové prvky a závěsná oka,  
- úpravy a zařízení pro uložení a transport dílce,  
- veškeré požadované úpravy dílců, včetně doplňkových konstrukcí a vybavení,  
- sestavení dílce na stavbě včetně montážních zařízení, plošin a prahů a pod.,  
- výplň, těsnění a tmelení spár a spojů,  
- očištění a ošetření úložných ploch,  
- zednické výpomoce pro montáž dílců,  
- označení dílce výrobním štítkem nebo jiným způsobem,  
- úpravy dílce pro dodržení požadované přesnosti jeho osazení, včetně případných měření,  
- veškerá zařízení pro zajištění stability v každém okamžiku  
- předepsané podkladní konstrukce</t>
  </si>
  <si>
    <t>ŠACHTY KANALIZAČNÍ Z BETON DÍLCŮ NA POTRUBÍ DN DO 300MM VÝŠKY DO 3M, VČ. POKLOPU LITINOVÉHO D400</t>
  </si>
  <si>
    <t>výška šachet do 3m, vč. poklopu litinového D400 s odvětráním a tlumící vložkou, vč. Ochraných penetračních nátěrů  
Kanalizační šachta bude mít z výroby provedenou nástupnici a betonovou kynetu 1/2 DN odtokového potrubí, jako součást prefabrikovaného kanalizačního dna.</t>
  </si>
  <si>
    <t>viz TZ př.č. B 301.1.1 a v.č. B 301.1.2 až 15  
Stoka A :9=9,0000 [A]  
Stoka B :3=3,0000 [B]  
a+b=12,0000 [C]</t>
  </si>
  <si>
    <t>ŠACHTY KANALIZAČNÍ Z BETON DÍLCŮ NA POTRUBÍ DN DO 300MM VÝŠKY DO 4M, VČ. POKLOPU LITINOVÉHO D400</t>
  </si>
  <si>
    <t>výška šachet do 4m, vč. poklopu litinového D400 s odvětráním a tlumící vložkou, vč. Ochraných penetračních nátěrů  
Kanalizační šachta bude mít z výroby provedenou nástupnici a betonovou kynetu 1/2 DN odtokového potrubí, jako součást prefabrikovaného kanalizačního dna.  
Šachta Š14 na stoce A bude provedena jako sedimentační, tzn. betonové dno bez žlabu a nástupnice</t>
  </si>
  <si>
    <t>viz TZ př.č. B 301.1.1 a v.č. B 301.1.2 až 15  
Stoka A :2=2,0000 [A]</t>
  </si>
  <si>
    <t>s</t>
  </si>
  <si>
    <t>výška šachet do 4m, vč. poklopu litinového D400 s odvětráním, vč. Ochraných penetračních nátěrů  
Kanalizační šachta spadišťová, nástupnice bude obložená čedičem pro kanalizační objekty. Stěna šachty bude minimálně do výšky horní hrany přítokového potrubí obložená z čedičových segmentů</t>
  </si>
  <si>
    <t>894146</t>
  </si>
  <si>
    <t>ŠACHTY KANALIZAČNÍ Z BETON DÍLCŮ NA POTRUBÍ DN DO 400MM VÝŠKY DO 2M, VČ. POKLOPU LITINOVÉHO D400</t>
  </si>
  <si>
    <t>viz TZ př.č. B 301.1.1 a v.č. B 301.1.2 až 15  
Stoka B :1=1,0000 [A]</t>
  </si>
  <si>
    <t>ŠACHTY KANALIZAČNÍ Z BETON DÍLCŮ NA POTRUBÍ DN DO 400MM VÝŠKY DO 3M, VČ. POKLOPU LITINOVÉHO D400</t>
  </si>
  <si>
    <t>výška šachet do 3m, vč. poklopu litinového D400 s odvětráním a tlumící vložkou, vč. Ochraných penetračních nátěrů  
Kanalizační šachta bude mít z výroby provedenou nástupnici a betonovou kynetu 1/2 DN odtokového potrubí, jako součást prefabrikovaného kanalizačního dna.  
Šachta Š37 na stoce B bude provedena jako sedimentační, tzn. betonové dno bez žlabu a nástupnice</t>
  </si>
  <si>
    <t>viz TZ př.č. B 301.1.1 a v.č. B 301.1.2 až 15   
Stoka A :2=2,0000 [A]  
Stoka B :2=2,0000 [B]  
a+b=4,0000 [C]</t>
  </si>
  <si>
    <t>ŠACHTY KANALIZAČNÍ Z BETON DÍLCŮ NA POTRUBÍ DN DO 400MM VÝŠKY DO 4M, VČ. POKLOPU LITINOVÉHO D400</t>
  </si>
  <si>
    <t>výška šachet do 4m, vč. poklopu litinového D400 s odvětráním a tlumící vložkou, vč. Ochraných penetračních nátěrů  
Kanalizační šachta bude mít z výroby provedenou nástupnici a betonovou kynetu 1/2 DN odtokového potrubí, jako součást prefabrikovaného kanalizačního dna.  
Šachta Š5 na stoce A bude provedena jako sedimentační, tzn. betonové dno bez žlabu a nástupnice</t>
  </si>
  <si>
    <t>viz TZ př.č. B 301.1.1 a v.č. B 301.1.2 až 15  
Stoka A :1=1,0000 [A]  
Stoka B :1=1,0000 [B]  
a+b=2,0000 [C]</t>
  </si>
  <si>
    <t>viz TZ př.č. B 301.1.1 a v.č. B 301.1.2 až 15  
Stoka A : 1=1,0000 [A]</t>
  </si>
  <si>
    <t>894157</t>
  </si>
  <si>
    <t>ŠACHTY KANALIZAČNÍ Z BETON DÍLCŮ NA POTRUBÍ DN DO 500MM VÝŠKY DO 3M, VČ. POKLOPU LITINOVÉHO D400</t>
  </si>
  <si>
    <t>ŠACHTY KANALIZAČNÍ Z BETON DÍLCŮ NA POTRUBÍ DN DO 500MM VÝŠKY DO 4M, VČ. POKLOPU LITINOVÉHO D400</t>
  </si>
  <si>
    <t>výška šachet do 4m, vč. poklopu litinového D400 s odvětráním a tlumící vložkou, vč. Ochraných penetračních nátěrů  
Kanalizační šachta bude mít z výroby provedenou nástupnici a betonovou kynetu 1/2 DN odtokového potrubí, jako součást prefabrikovaného kanalizačního dna.</t>
  </si>
  <si>
    <t>viz TZ př.č. B 301.1.1 a v.č. B 301.1.2 až 15  
Stoka A : 2=2,0000 [A]</t>
  </si>
  <si>
    <t>ŠACHTY KANALIZAČNÍ Z BETON DÍLCŮ NA POTRUBÍ DN DO 500MM VÝŠKY DO 5M, VČ. POKLOPU LITINOVÉHO D400</t>
  </si>
  <si>
    <t>896345</t>
  </si>
  <si>
    <t>SPADIŠTĚ KANALIZAČNÍ Z PROST BETONU NA POTRUBÍ DN DO 300MM</t>
  </si>
  <si>
    <t>příplatek za provedení betonového spadiště provedeného z C25/30 XC2, vč. potrubí obtoku a t-kusu, spadiště se skluzem z čedičového žlábku, vše dle výkresu B 301.1.08</t>
  </si>
  <si>
    <t>viz TZ př.č. B 301.1.1 a v.č. B 301.1.2 až 15  
Stoka A, Š10 :1=1,0000 [A]</t>
  </si>
  <si>
    <t>položka zahrnuje:  
- poklopy s rámem, mříže s rámem, stupadla, žebříky, stropy z bet. dílců a pod.  
-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  
- předepsané podkladní konstrukce</t>
  </si>
  <si>
    <t>896346</t>
  </si>
  <si>
    <t>SPADIŠTĚ KANALIZAČNÍ Z PROST BETONU NA POTRUBÍ DN DO 400MM</t>
  </si>
  <si>
    <t>viz TZ př.č. B 301.1.1 a v.č. B 301.1.2 až 15  
Stoka A, Š6 :1=1,0000 [A]</t>
  </si>
  <si>
    <t>896357</t>
  </si>
  <si>
    <t>SPADIŠTĚ KANALIZAČNÍ Z PROST BETONU NA POTRUBÍ DN DO 500MM</t>
  </si>
  <si>
    <t>viz TZ př.č. B 301.1.1 a v.č. B 301.1.2 až 15  
Stoka A, Š2 :1=1,0000 [A]</t>
  </si>
  <si>
    <t>89911G</t>
  </si>
  <si>
    <t>LITINOVÝ POKLOP D400 DN 600MM</t>
  </si>
  <si>
    <t>KAN. ŠACHTOVÝ POKLOP LITINA DN 600 mm (TYP GU) D400, VÝŠKY 160 mm, S TLUMÍCÍ VLOŽKOU, S ODVĚTRÁNÍM  
dodávka + montáž</t>
  </si>
  <si>
    <t>viz TZ př.č. B 301.1.1 a v.č. B 301.1.2 až 15  
RN č.1, 2 a 3, vstupní komín: 3=3,0000 [A]</t>
  </si>
  <si>
    <t>LITINOVÝ POKLOP D400 1000x1000mm</t>
  </si>
  <si>
    <t>TRAPÉZOVÝ ROVNÝ POKLOP Z TVÁRNÉ LITINY 1000x1000 mm - TŘÍDY D400, h = 160mm, S TLUMÍCÍ VLOŽKOU, PODBETONOVÁNÍ DLE SPÁDU KOMUNIKACE</t>
  </si>
  <si>
    <t>viz TZ př.č. B 301.1.1 a v.č. B 301.1.2 až 15  
RN č.1, 2 a 3, montážní komín: 3=3,0000 [A]</t>
  </si>
  <si>
    <t>89914</t>
  </si>
  <si>
    <t>ŠACHTOVÉ BETONOVÉ SKRUŽE SAMOSTATNÉ</t>
  </si>
  <si>
    <t>vyrovnávací prstenec TBW-Q.1 63/12 - 1ks  
vyrovnávací prstenec TBW-Q.1 63/10 - 1ks  
vyrovnávací prstenec TBW-Q.1 63/6 - 1ks  
dodávka + montáž</t>
  </si>
  <si>
    <t>viz TZ př.č. B 301.1.1 a v.č. B 301.1.2 až 15  
RN č.1, vstupní komín: 1+1=2,0000 [A]  
RN č.3, vstupní komín: 1=1,0000 [B]  
a+b=3,0000 [C]</t>
  </si>
  <si>
    <t>- Položka zahrnuje veškerý materiál, výrobky a polotovary, včetně mimostaveništní a vnitrostaveništní dopravy (rovněž přesuny), včetně naložení a složení,případně s uložením.</t>
  </si>
  <si>
    <t>šachtový kónus TBR-Q.1 100-63/5, vč. stupadel, kapsové + vidlicové  
dodávka + montáž</t>
  </si>
  <si>
    <t>Šachtová skruž TBS-Q.1 100/50 - 2ks  
Šachtová skruž TBS-Q.1 100/25 - 1ks  
dodávka + montáž</t>
  </si>
  <si>
    <t>viz TZ př.č. B 301.1.1 a v.č. B 301.1.2 až 15  
RN č.2, vstupní komín: 1=1,0000 [A]  
RN č.3, vstupní komín: 1+1=2,0000 [B]  
a+b=3,0000 [C]</t>
  </si>
  <si>
    <t>899631</t>
  </si>
  <si>
    <t>TLAKOVÉ ZKOUŠKY POTRUBÍ DN DO 150MM</t>
  </si>
  <si>
    <t>- přísun, montáž, demontáž, odsun zkoušecího čerpadla, napuštění tlakovou vodou, dodání vody pro tlakovou zkoušku, montáž a demontáž dílců pro zabezpečení konce zkoušeného úseku potrubí, montáž a demontáž koncových tvarovek, montáž zaslepovací příruby, zaslepení odboček pro armatury a pro odbočující řady.</t>
  </si>
  <si>
    <t>899651</t>
  </si>
  <si>
    <t>TLAKOVÉ ZKOUŠKY POTRUBÍ DN DO 300MM</t>
  </si>
  <si>
    <t>viz TZ př.č. B 301.1.1 a v.č. B 301.1.2 až 15  
Stoka A: 484,2=484,2000 [A]  
Stoka A, bezpečnostní přepad : 4*2=8,0000 [B]  
Stoka B: 142=142,0000 [C]  
Stoka B, bezpečnostní přepad : 4=4,0000 [D]  
Stoka B, dopojení na Š36, DN250: 1,5=1,5000 [E]  
a+b+c+d+e=639,7000 [F]</t>
  </si>
  <si>
    <t>61</t>
  </si>
  <si>
    <t>899661</t>
  </si>
  <si>
    <t>TLAKOVÉ ZKOUŠKY POTRUBÍ DN DO 400MM</t>
  </si>
  <si>
    <t>62</t>
  </si>
  <si>
    <t>899671</t>
  </si>
  <si>
    <t>TLAKOVÉ ZKOUŠKY POTRUBÍ DN DO 600MM</t>
  </si>
  <si>
    <t>viz TZ př.č. B 301.1.1 a v.č. B 301.1.2 až 15  
Stoka A, DN500: 89,9=89,9000 [A]</t>
  </si>
  <si>
    <t>63</t>
  </si>
  <si>
    <t>89980</t>
  </si>
  <si>
    <t>TELEVIZNÍ PROHLÍDKA POTRUBÍ</t>
  </si>
  <si>
    <t>viz TZ př.č. B 301.1.1 a v.č. B 301.1.2 až 15  
Stoka A DN300+DN400+DN500: 484,2+129,4+89,9=703,5000 [A]  
Stoka B DN300+DN400: 142+101,7=243,7000 [B]  
a+b=947,2000 [C]</t>
  </si>
  <si>
    <t>položka zahrnuje prohlídku potrubí televizní kamerou, záznam prohlídky na nosičích DVD a vyhotovení závěrečného písemného protokolu</t>
  </si>
  <si>
    <t>64</t>
  </si>
  <si>
    <t>899901</t>
  </si>
  <si>
    <t>PŘEPOJENÍ STÁVAJÍCÍH STOK</t>
  </si>
  <si>
    <t>vč. jádrového odvrtu na stávající šachtě DN 600mm, zatěsnění prostupu bobtnavým páskem a zabetonování protupu rozpínavým betonem po osazení potrubí, vč. zapravení kynety vhodnou kanalizační maltovou směsí</t>
  </si>
  <si>
    <t>viz TZ př.č. B 301.1.1 a v.č. B 301.1.2 až 15  
Stoka A, DN500 na stávající šachtu D.1.1: 1=1,0000 [A]  
a=1,0000 [B]</t>
  </si>
  <si>
    <t>položka zahrnuje řez na potrubí, dodání a osazení příslušných tvarovek a armatur</t>
  </si>
  <si>
    <t>65</t>
  </si>
  <si>
    <t>R2</t>
  </si>
  <si>
    <t>PVC DN 250 do Š36 - 1ks  
vč. jádrového odvrtu na stávající šachtě DN 600mm, zatěsnění prostupu bobtnavým páskem a zabetonování protupu rozpínavým betonem po osazení potrubí, vč. zapravení kynety vhodnou kanalizační maltovou směsí</t>
  </si>
  <si>
    <t>viz TZ př.č. B 301.1.1 a v.č. B 301.1.2 až 15  
1=1,0000 [A]</t>
  </si>
  <si>
    <t>66</t>
  </si>
  <si>
    <t>R3</t>
  </si>
  <si>
    <t>PVC DN 300 u Š1 na stávají stoku - 1ks</t>
  </si>
  <si>
    <t>67</t>
  </si>
  <si>
    <t>919111</t>
  </si>
  <si>
    <t>ŘEZÁNÍ ASFALTOVÉHO KRYTU VOZOVEK TL DO 50MM</t>
  </si>
  <si>
    <t>viz TZ př.č. B 301.1.1 a v.č. B 301.1.2 až 15  
Stoka A: (484,2+129,4+89,9)*2=1 407,0000 [A]  
"RN č.1" (19,65+2,88+2,88)=25,4100 [B]  
"RN č.2" (14,6+3,18+3,18)=20,9600 [C]  
Stoka B: (142+101,7)*2=487,4000 [D]  
"RN č.3" (15,4+6,7+6,7)=28,8000 [E]  
a+b+c+d+e=1 969,5700 [F]</t>
  </si>
  <si>
    <t>68</t>
  </si>
  <si>
    <t>VYBOURÁNÍ KANALIZAČ ŠACHET KOMPLETNÍCH S ODVOZEM A ULOŽENÍM</t>
  </si>
  <si>
    <t>odovozová vzdálenost do 55-ti km</t>
  </si>
  <si>
    <t>viz TZ př.č. B 301.1.1 a v.č. B 301.1.2 až 15  
Prefa šachta DN1000, hloubka cca 3,2m: 1=1,0000 [A]</t>
  </si>
  <si>
    <t>- položka zahrnuje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položka zahrnuje veškeré další práce plynoucí z technologického předpisu a z platných předpisů</t>
  </si>
  <si>
    <t>69</t>
  </si>
  <si>
    <t>969245</t>
  </si>
  <si>
    <t>VYBOURÁNÍ POTRUBÍ DN DO 300MM KANALIZAČ S ODVOZEM A ULOŽENÍM</t>
  </si>
  <si>
    <t>Potrubí PVC DN300</t>
  </si>
  <si>
    <t>viz TZ př.č. B 301.1.1 a v.č. B 301.1.2 až 15  
zkapacitnění stoky mezi Š1 a D.1.1:  20,8=20,8000 [A]</t>
  </si>
  <si>
    <t>SO 301.2</t>
  </si>
  <si>
    <t>Dešťová kanalizace - větev B</t>
  </si>
  <si>
    <t>viz TZ př.č. B 301.2.1 a v.č. B 301.2.2 až 10  
dle TZ: 670*5=3 350,0000 [A]</t>
  </si>
  <si>
    <t>odvoz na mezideponii, zemina určena k dalšímu použití</t>
  </si>
  <si>
    <t>viz TZ př.č. B 301.2.1 a v.č. B 301.2.2 až 10  
RN č.4:   
výkop od HTÚ: 13,3*6,7*3,8=338,6180 [A]</t>
  </si>
  <si>
    <t>viz TZ př.č. B 301.2.1 a v.č. B 301.2.2 až 10  
Stoka B, RŠ23 (RŠ3) - RŠ36, výkop od HTÚ   
rýha: 320,5*1,25*2,6=1 041,6250 [A]  
Rozšíření pro prefa šachty hl. do 4m: 3*3*2,8*12-3*1,25*2,6*12=185,4000 [B]  
Rozšíření pro prefa šachty hl. do 6m: 3,4*3,4*2,8*1-3,4*1,25*2,6*1=21,3180 [C]  
a+b+c=1 248,3430 [D]</t>
  </si>
  <si>
    <t>viz TZ př.č. B 301.2.1 a v.č. B 301.2.2 až 10  
RN č.4:   
2*(13,3+6,7)*2,71=108,4000 [A]</t>
  </si>
  <si>
    <t>viz TZ př.č. B 301.2.1 a v.č. B 301.2.2 až 10  
dle TZ: 670=670,0000 [A]</t>
  </si>
  <si>
    <t>zemina z rýh na mezideponii viz pol. 132732  
1248,343=1 248,3430 [A]  
zemina z jam na mezideponii viz pol. 131732  
338,618=338,6180 [B]  
a+b=1 586,9610 [C]</t>
  </si>
  <si>
    <t>viz TZ př.č. B 301.2.1 a v.č. B 301.2.2 až 10  
V MÍSTĚ PLÁNOVANÉ KOMUNIKACE - CELÁ STOKA  
ve zpevněných površích navrhovaných  
výkop rýh viz pol 132732  
1248,343=1 248,3430 [A]  
výkop jam viz pol 131732  
338,618=338,6180 [B]  
lóže viz pol 45157a  
-60,424=-60,4240 [C]  
lóže viz pol 45157b  
-29,778=-29,7780 [D]  
podkladní viz pol 451312  
-11,956=-11,9560 [E]  
podkladní viz pol 451324  
-11,21=-11,2100 [F]  
obsyp viz pol 17581  
-281,428=- 281,4280 [G]  
OP  šachet  
-3,14*0,62*0,62*2,8=-3,3796 [H]  
OP Retenční nádrže  
RN č.4: -4,08*10,68*2,29=-99,7854 [I]  
montážní komín: -1,4*1,4*0,95=-1,8620 [J]  
vstupní komín: -3,14*0,62*0,62*0,95=-1,1467 [K]  
a+b+c+d+e+f+g+h+i+j+k=1 085,9913 [L]</t>
  </si>
  <si>
    <t>viz TZ př.č. B 301.2.1 a v.č. B 301.2.2 až 10  
Stoka B:   
DN 400: 320,5*1,25*0,7=280,4375 [A]  
DN 150: 2,2*1*0,45=0,9900 [B]  
a+b=281,4275 [C]</t>
  </si>
  <si>
    <t>viz TZ př.č. B 301.2.1 a v.č. B 301.2.2 až 10  
Stoka B,DN 400mm: 320,5*1,25=400,6250 [A]  
Rozšíření pro prefa šachty hl do 4m: 3*3*12-3*1,25*12=63,0000 [B]  
Rozšíření pro prefa šachty hl do 6m: 3,4*3,4*1-3,4*1,25*1=7,3100 [C]  
RN č.4: 13,3*6,7=89,1100 [D]  
a+b+c+d=560,0450 [E]</t>
  </si>
  <si>
    <t>viz TZ př.č. B 301.2.1 a v.č. B 301.2.2 až 10  
Stoka B: 320,5=320,5000 [A]  
RN č.4: 13,3+6,7=20,0000 [B]  
a+b=340,5000 [C]</t>
  </si>
  <si>
    <t>viz TZ př.č. B 301.2.1 a v.č. B 301.2.2 až 10  
RN č.4, montážní komín: 1,4*1,4*0,95-0,9*0,9*0,95=1,0925 [A]</t>
  </si>
  <si>
    <t>PREFABRIKOVANÁ SKLÁDANÁ BETONOVÁ NÁDRŽ - BETON C40/50 XA1, tl. STĚNY 140 mm, VODOTĚSNÁ, S PREFABRIKOVANOU STROPNÍ DESKOU PRO ZATÍŽENÍ D400, PROSTUPY VE STROPNÍ DESCE A PROSTUPY PRO POTRUBÍ PŘIPRAVENY Z VÝROBY, PROSTUPY PRO POTRUBÍ BUDOU Z VÝROBY OPATŘENY PVC VLOŽKOU (HRDLEM) S TĚSNĚNÍM, V MÍSTĚ VSTUPNÍHO OTVORU BUDOU V PREFABRIKÁTU Z VÝROBY ZABUDOVÁNA KANALIZAČNÍ ŠACHTOVÁ STUPADLA  
VYSPRAVENÍ SPOJŮ SKLÁDANÉ NÁDRŽE  VHODNOU KANALIZAČNÍ MALTOVOU SMĚSÍ (např. ERGELIT)  
Složení:  
Koncový díl výšky 1930 mm, šířky 3800 mm (např. PNS 109/380/193 K), 9,54 t - 2ks  
Průběžný díl výšky 1930 mm, šířky 3800 mm (např. PNS 210/380/193 U), 12,54 t - 4ks  
Stropní deska výšky 250 mm, šířky 3800 mm, 5,18 t - 5ks  
Stupadlo - 8ks</t>
  </si>
  <si>
    <t>viz TZ př.č. B 301.2.1 a v.č. B 301.2.2 až 10  
RN č.4: 4,08*10,68*2,29-3,8*10,37*1,93=23,7318 [A]</t>
  </si>
  <si>
    <t>viz TZ př.č. B 301.2.1 a v.č. B 301.2.2 až 10  
uvažováno 150kg/m3  
RN č.4, montážní komín: (1,4*1,4*0,95-0,9*0,9*0,95)*0,15*1,1=0,1803 [A]</t>
  </si>
  <si>
    <t>viz TZ př.č. B 301.2.1 a v.č. B 301.2.2 až 10  
Prefa šachta do hl. 4m: 3*3*0,1*12=10,8000 [A]  
Prefa šachta do hl. 6m: 3,4*3,4*0,1*1=1,1560 [B]  
a+b=11,9560 [C]</t>
  </si>
  <si>
    <t>viz TZ př.č. B 301.2.1 a v.č. B 301.2.2 až 10  
RN č.4: 11,486*4,88*0,2=11,2103 [A]</t>
  </si>
  <si>
    <t>viz TZ př.č. B 301.2.1 a v.č. B 301.2.2 až 10  
RNč.4: 2*(11,486+4,88)/0,25=130,928... 131 ks  
1 ks - 800mm... R6 - 0,222kg/m  
131*0,8*0,222/1000*1,1=0,0256 [A]</t>
  </si>
  <si>
    <t>viz TZ př.č. B 301.2.1 a v.č. B 301.2.2 až 10  
RN č.4: 11,486*4,48*5,5*1,3/1000*2=0,7358 [A]</t>
  </si>
  <si>
    <t>viz TZ př.č. B 301.2.1 a v.č. B 301.2.2 až 10  
Stoka B,DN 400mm: 320,5*1,25*0,15=60,0938 [A]  
Stoka B,DN 150mm: 2,2*1*0,15=0,3300 [B]  
a+b=60,4238 [C]</t>
  </si>
  <si>
    <t>viz TZ př.č. B 301.2.1 a v.č. B 301.2.2 až 10  
Prefa šachta do hl. 4m: 3*3*0,1*12=10,8000 [A]  
Prefa šachta do hl. 6m: 3,4*3,4*0,1*1=1,1560 [B]  
RNč.4: 13,3*6,7*0,2=17,8220 [C]  
a+b+c=29,7780 [D]</t>
  </si>
  <si>
    <t>viz TZ př.č. B 301.2.1 a v.č. B 301.2.2 až 10  
Stoka B, odtokové potrubí : 2,2=2,2000 [A]</t>
  </si>
  <si>
    <t>trouba PVC SN12 DN300 hladká s integrovaným hrdlem z výroby a těsnícím kroužkem, vč. tvarovek  
koleno DN 300 90° - 1ks  
koleno DN 300 45° - 1ks  
T-kus DN 300/300 - 1ks</t>
  </si>
  <si>
    <t>viz TZ př.č. B 301.2.1 a v.č. B 301.2.2 až 10  
Stoka B, bezpečnostní přepad : 4=4,0000 [A]</t>
  </si>
  <si>
    <t>trouba PVC SN12 DN400 hladká s integrovaným hrdlem z výroby a těsnícím kroužkem, vč. tvarovek  
odbočka 400/150 - 6ks  
odbočka 400/200 - 8ks  
koleno DN 150 45° - 6ks  
koleno DN 200 45° - 8ks</t>
  </si>
  <si>
    <t>viz TZ př.č. B 311.1 a v.č. B 311.2 až 13  
Stoka B: 320,5=320,5000 [A]</t>
  </si>
  <si>
    <t>viz TZ př.č. B 301.2.1 a v.č. B 301.2.2 až 10  
RN č.4: 1=1,0000 [A]</t>
  </si>
  <si>
    <t>viz TZ př.č. B 301.2.1 a v.č. B 301.2.2 až 10  
1=1,0000 [A]</t>
  </si>
  <si>
    <t>viz TZ př.č. B 301.2.1 a v.č. B 301.2.2 až 10  
9=9,0000 [A]</t>
  </si>
  <si>
    <t>viz TZ př.č. B 301.2.1 a v.č. B 301.2.2 až 10  
2=2,0000 [A]</t>
  </si>
  <si>
    <t>ŠACHTY KANALIZAČNÍ Z BETON DÍLCŮ NA POTRUBÍ DN DO 400MM VÝŠKY DO 5M, VČ. POKLOPU LITINOVÉHO D400</t>
  </si>
  <si>
    <t>výška šachet do 5m, vč. poklopu litinového D400 s odvětráním a tlumící vložkou, vč. Ochraných penetračních nátěrů  
Kanalizační šachta bude mít z výroby provedenou nástupnici a betonovou kynetu 1/2 DN odtokového potrubí, jako součást prefabrikovaného kanalizačního dna.</t>
  </si>
  <si>
    <t>viz TZ př.č. B 301.2.1 a v.č. B 301.2.2 až 10  
RN č.4, vstupní komín: 1=1,0000 [A]</t>
  </si>
  <si>
    <t>LITINOVÝ POKLOP D400 1000X1000MM</t>
  </si>
  <si>
    <t>viz TZ př.č. B 301.2.1 a v.č. B 301.2.2 až 10  
RN č.4, montážní komín: 1=1,0000 [A]</t>
  </si>
  <si>
    <t>vyrovnávací prstenec TBW-Q.1 63/4  
dodávka + montáž</t>
  </si>
  <si>
    <t>C</t>
  </si>
  <si>
    <t>Šachtová skruž TBS-Q.1 100/25  
dodávka + montáž</t>
  </si>
  <si>
    <t>viz TZ př.č. B 301.2.1 a v.č. B 301.2.2 až 10  
Stoka B, DN 400mm: 320,5=320,5000 [A]</t>
  </si>
  <si>
    <t>viz TZ př.č. B 301.2.1 a v.č. B 301.2.2 až 10  
Stoka B DN400: 320,5=320,5000 [A]</t>
  </si>
  <si>
    <t>viz TZ př.č. B 301.2.1 a v.č. B 301.2.2 až 10  
Stoka B, DN400 na stávající šachtu RŠ3: 1=1,0000 [A]  
a=1,0000 [B]</t>
  </si>
  <si>
    <t>SO 311</t>
  </si>
  <si>
    <t>Přeložka kanalizace v km 0,040 větve B</t>
  </si>
  <si>
    <t>60*12=720,0000 [A]</t>
  </si>
  <si>
    <t>viz TZ př.č. B 311.1 a v.č. B 311.2 až 13  
STÁVAJÍ POVRCH VOLNÝ TERÉN  
D1: 33,1*2*0,15=9,9300 [A]  
S1: 32,9*2*0,15=9,8700 [B]  
V1: 20,6*2*0,15=6,1800 [C]  
Rozšíření pro prefa šachty ŠD2, ŠS2: 3*3*0,15*2-3*1,25*0,15*1-3*1,1*0,15*1=1,6425 [D]  
Rozšíření pro prefa šachty ŠD3, ŠS3: 3,8*3,8*0,15*2-3,8*1,25*0,15*1-3,8*1,1*0,15*1=2,9925 [E]  
Rozšíření pro šachtu s monol. dnem ŠD1: 4,1*4,1*0,15-2,05*1,25*0,15=2,1371 [F]  
Rozšíření pro šachtu s monol. dnem ŠD4, ŠS4, společná jáma: 6*5,5*0,15-3*1,25*0,15-3*1,1*0,15=3,8925 [G]  
Rozšíření pro šachtu s monol. dnem ŠŠ1: 3,2*3,2*0,15-1,6*1,1*0,15=1,2720 [H]  
a+b+c+d+e+f+g+h=37,9166 [I]</t>
  </si>
  <si>
    <t>viz TZ př.č. B 311.1 a v.č. B 311.2 až 13  
rozšířění pro šachtu s monolitickým dnem   
ŠD1 v zeleni: 4,1*4,1*(4,86-0,15)-2,05*1,25*(4,66-0,15)=67,6182 [A]  
ŠD4, ŠS4 v zeleni: 6*5,5*(4-0,15)-3*1,25*(3,8-0,15)-3*1,1/(3,8-0,15)=112,4584 [B]  
"odtěžení svahovaného výkopu nad pažením, plocha dle autocad: 10,5*0,5=5,2500 [C]  
a+b+c=185,3266 [D]</t>
  </si>
  <si>
    <t>viz TZ př.č. B 311.1 a v.č. B 311.2 až 13  
STÁVAJÍ POVRCH VOLNÝ TERÉN  
D1:   
"zeleň tl.150mm" 33,1*1,25*(5-0,15)=200,6688 [A]  
S1:   
"zeleň tl.150mm" 32,9*1,1*(3,5-0,15)=121,2365 [B]  
V1:   
"zeleň tl.150mm" 20,6*1*(1,4-0,15)=25,7500 [C]  
rozšířění pro šachty prefav zeleni  
ŠD2: 3*3*(3,95-0,15)-3*1,25*(3,75-0,15)=20,7000 [D]  
ŠS2: 3*3*(1,17-0,15)-3*1,25*(0,97-0,15)=6,1050 [E]  
ŠD3: 3,8*3,8*(7,61-0,15)-3,8*1,25*(7,41-0,15)=73,2374 [F]  
ŠS3: 3,8*3,8*(7,13-0,15)-3,8*1,25*(6,93-0,15)=68,5862 [G]  
rozšířění pro šachtu s monolitickým dnem   
ŠS1: 3,2*3,2*(1,93-0,15)-1,6*1,1*(1,73-0,15)=15,4464 [H]  
a+b+c+d+e+f+g+h=531,7303 [I]</t>
  </si>
  <si>
    <t>viz TZ př.č. B 311.1 a v.č. B 311.2 až 13  
rozšířění pro šachtu s monolitickým dnem   
ŠD1 v zeleni: 2*(4,1+4,1)*4,85=79,5400 [A]  
ŠD4, ŠS4 v zeleni: 2*(6+5,5)*4=92,0000 [B]  
a+b=171,5400 [C]</t>
  </si>
  <si>
    <t>ornice na mezideponii viz pol. 121102  
37,918=37,9180 [A]  
zemina z rýh na mezideponii viz pol. 132732  
531,703=531,7030 [B]  
zemina z jam na mezideponii viz pol. 131732  
185,326=185,3260 [C]  
a+b+c=754,9470 [D]</t>
  </si>
  <si>
    <t>17411</t>
  </si>
  <si>
    <t>ZÁSYP JAM A RÝH ZEMINOU SE ZHUTNĚNÍM</t>
  </si>
  <si>
    <t>včetně dovozu zeminy z mezideponie ze 2km  
zásypy zeminou jen v místě, kde nebude komunikace</t>
  </si>
  <si>
    <t>viz TZ př.č. B 312.1.1 a v.č. B 312.1.2 až 8  
mimo komunikace navrhované  
výkop rýh viz pol 132732  
531,703=531,7030 [A]  
výkop jam viz pol 131732  
185,326=185,3260 [B]  
lóže viz pol 45157a  
-14,046=-14,0460 [C]  
lóže viz pol 45157b  
-12,587=-12,5870 [D]  
podkladní viz pol 451312  
-5,984=-5,9840 [E]  
podkladní viz pol 45131A  
-0,108=-0,1080 [F]  
obsyp viz pol 17581  
-57,635=-57,6350 [G]  
OP  šachet  
-3,14*0,62*0,62*(4,37+4,22+3,75+7,41+1,7+3,45+0,97+6,93)=-39,5901 [H]  
zásyp v komunikaci nakupovaným materiálem viz pol 17481  
-50,633=-50,6330 [I]  
a+b+c+d+e+f+g+h+i=536,4459 [J]</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</si>
  <si>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</si>
  <si>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viz TZ př.č. B 311.1 a v.č. B 311.2 až 13  
V MÍSTĚ PLÁNOVANÉ KOMUNIKACE  
D1, DN 400mm: 6,5*1,25*(5-0,15-0,7-0,52)=29,4937 [A]  
S1, DN 250mm: 6,7*1,1*(3,5-0,15-0,55-0,52)=16,8036 [B]  
V1, D 63mm: 6,4*1*(1,4-0,1-0,363-0,52)=2,6688 [C]  
V MÍSTĚ PLÁNOVANÉHO CHODNÍKU  
V1, D 63mm: 2,7*1*(1,4-0,1-0,363-0,32)=1,6659 [D]  
a+b+c+D=50,6320 [E]</t>
  </si>
  <si>
    <t>viz TZ př.č. B 311.1 a v.č. B 311.2 až 13  
D1,DN 400mm: 33,1*1,25*0,7=28,9625 [A]  
S1, DN 250mm: 32,9*1,1*0,55=19,9045 [B]  
obtok DN250: 2,13*1,1*0,55=1,2887 [C]  
V1, D 63mm: 20,6*1*0,363=7,4778 [D]  
a+b+c+d=57,6335 [E]</t>
  </si>
  <si>
    <t>viz TZ př.č. B 311.1 a v.č. B 311.2 až 13  
D1,DN 400mm: 33,1*1,25=41,3750 [A]  
S1, DN 250mm: 32,9*1,1=36,1900 [B]  
obtok DN250: 2,13*1,1=2,3430 [C]  
V1, D 63mm: 20,6*1=20,6000 [D]  
Rozšíření pro prefa šachty ŠD2, ŠS2: 3*3*2-3*1,25*1-3*1,1*1=10,9500 [E]  
Rozšíření pro prefa šachty ŠD3, ŠS3: 3,8*3,8*2-3,8*1,25*1-3,8*1,1*1=19,9500 [F]  
Rozšíření pro šachtu s monol. dnem ŠD1: 4,1*4,1-2,05*1,25=14,2475 [G]  
Rozšíření pro šachtu s monol. dnem ŠD4, ŠS4, společná jáma: 6*5,5-3*1,25-3*1,1=25,9500 [H]  
Rozšíření pro šachtu s monol. dnem ŠŠ1: 3,2*3,2-1,6*1,1=8,4800 [I]  
a+b+c+d+e+f+g+h+i=180,0855 [J]</t>
  </si>
  <si>
    <t>viz TZ př.č. B 311.1 a v.č. B 311.2 až 13  
D1,DN 400mm: 33,1=33,1000 [A]  
S1, DN 250mm: 32,9=32,9000 [B]  
V1, D 63mm: 20,6=20,6000 [C]  
Rozšíření pro šachtu s monol. dnem ŠD1: 2*(4,1+4,1)=16,4000 [D]  
Rozšíření pro šachtu s monol. dnem ŠD4, ŠS4, společná jáma: 2*(6+5,5)=23,0000 [E]  
a+b+c+d+e=126,0000 [F]</t>
  </si>
  <si>
    <t>viz TZ př.č. B 311.1 a v.č. B 311.2 až 13  
šachty  
Spadišťová ŠD2: 3*3*0,1=0,9000 [A]  
Spadišťová ŠD3, ŠS3: 3,8*3,8*0,1*2=2,8880 [B]  
Prefa ŠS2: 3*3*0,1=0,9000 [C]  
s monoli. dnem ŠD1: 1,8*1,8*0,1=0,3240 [D]  
s monol. dnem ŠD4, ŠS4: 1,8*1,8*0,1*2=0,6480 [E]  
s monol dnem ŠS1: 1,8*1,8*0,1=0,3240 [F]  
a+b+c+d+e+f=5,9840 [G]</t>
  </si>
  <si>
    <t>45131A</t>
  </si>
  <si>
    <t>PODKLADNÍ A VÝPLŇOVÉ VRSTVY Z PROSTÉHO BETONU C20/25</t>
  </si>
  <si>
    <t>podkladní bloky C20/25 XC2</t>
  </si>
  <si>
    <t>viz TZ př.č. B 311.1 a v.č. B 311.2 až 13  
V1 oblouk d63 - 22°: 0,018*1=0,0180 [A]  
V1 oblouk d63 - 60°: 0,03*3=0,0900 [B]  
a+b=0,1080 [C]</t>
  </si>
  <si>
    <t>písek fr 0/4, tl. vrtvy 100mm a 150mm, viz výkaz</t>
  </si>
  <si>
    <t>viz TZ př.č. B 311.1 a v.č. B 311.2 až 13  
D1,DN 400mm: 33,1*1,25*0,15=6,2063 [A]  
S1, DN 250mm: 32,9*1,1*0,15=5,4285 [B]  
obtok DN250: 2,13*1,1*0,15=0,3515 [C]  
V1, D 63mm: 20,6*1*0,1=2,0600 [D]  
a+b+c+d=14,0463 [E]</t>
  </si>
  <si>
    <t>štěrkopísek, tl. vrtvy 100mm a 150mm, viz výkaz</t>
  </si>
  <si>
    <t>viz TZ př.č. B 311.1 a v.č. B 311.2 až 13  
šachty  
Spadišťová ŠD2: 3*3*0,15=1,3500 [A]  
Spadišťová ŠD3, ŠS3: 3,8*3,8*0,15*2=4,3320 [B]  
Prefa ŠS2: 3*3*0,1=0,9000 [C]  
s monoli. dnem ŠD1: 4,1*4,1*0,1=1,6810 [D]  
s monol. dnem ŠD4, ŠS4: 6*5,5*0,1=3,3000 [E]  
s monol dnem ŠS1: 3,2*3,2*0,1=1,0240 [F]  
a+b+c+d+e+f=12,5870 [G]</t>
  </si>
  <si>
    <t>kostky žulové 80x80x80mm</t>
  </si>
  <si>
    <t>viz TZ př.č. B 311.1 a v.č. B 311.2 až 13  
kolem poklopů šachet ve volném terénu, celkem 8ks šachet  
3,14*0,52*0,52*8-3,14*0,3*0,3*8=4,5316 [A]</t>
  </si>
  <si>
    <t>- dodání dlažebního materiálu v požadované kvalitě, dodání materiálu pro předepsané  lože v tloušťce předepsané dokumentací a pro předepsanou výplň spar  
- očištění podkladu  
- uložení dlažby dle předepsaného technologického předpisu včetně předepsané podkladní vrstvy a předepsané výplně spar  
- zřízení vrstvy bez rozlišení šířky, pokládání vrstvy po etapách   
- úpravu napojení, ukončení podél obrubníků, dilatačních zařízení, odvodňovacích proužků, odvodňovačů, vpustí, šachet a pod., nestanoví-li zadávací dokumentace jinak  
- nezahrnuje postřiky, nátěry  
- nezahrnuje těsnění podél obrubníků, dilatačních zařízení, odvodňovacích proužků, odvodňovačů, vpustí, šachet a pod.</t>
  </si>
  <si>
    <t>86657</t>
  </si>
  <si>
    <t>CHRÁNIČKY Z TRUB OCELOVÝCH DN DO 500MM</t>
  </si>
  <si>
    <t>viz TZ př.č. B 311.1 a v.č. B 311.2 až 13  
D1, DN 500mm: 3=3,0000 [A]  
S1, DN 500mm: 3=3,0000 [B]  
a+b=6,0000 [C]</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</si>
  <si>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včetně případně předepsaného utěsnění konců chrániček  
- položky platí pro práce prováděné v prostoru zapaženém i nezapaženém a i v kolektorech, chráničkách  
- opláštění dle dokumentace a nutné opravy opláštění při jeho poškození</t>
  </si>
  <si>
    <t>trouba PVC SN12 DN250 hladká s integrovaným hrdlem z výroby a těsnícím kroužkem</t>
  </si>
  <si>
    <t>viz TZ př.č. B 311.1 a v.č. B 311.2 až 13  
S1: 32,9=32,9000 [A]</t>
  </si>
  <si>
    <t>trouba PVC SN12 DN400 hladká s integrovaným hrdlem z výroby a těsnícím kroužkem</t>
  </si>
  <si>
    <t>viz TZ př.č. B 311.1 a v.č. B 311.2 až 13  
D1: 33,1=33,1000 [A]</t>
  </si>
  <si>
    <t>87326</t>
  </si>
  <si>
    <t>POTRUBÍ Z TRUB PLASTOVÝCH TLAKOVÝCH SVAŘOVANÝCH DN DO 80MM</t>
  </si>
  <si>
    <t>Potrubí PE100 SDR11 O63x5.8mm, vč. tvarovek:  
 - oblouk d63 - 22° - 1ks  
 - oblouk d63 - 60° - 3ks  
 - elektroSpojka d63 - 8ks</t>
  </si>
  <si>
    <t>viz TZ př.č. B 311.1 a v.č. B 311.2 až 13  
V1: 20,6=20,6000 [A]</t>
  </si>
  <si>
    <t>891144</t>
  </si>
  <si>
    <t>HRADÍTKO OSAZENÉ V ŠACHTĚ DN DO 250MM</t>
  </si>
  <si>
    <t>viz TZ př.č. B 311.1 a v.č. B 311.2 až 13  
ŠS2: 2=2,0000 [A]</t>
  </si>
  <si>
    <t>ŠACHTY KANALIZAČNÍ Z BETON DÍLCŮ NA POTRUBÍ DN DO 300MM VÝŠKY DO 2M, VČ. POKLOPU LITINOVÉHO B125</t>
  </si>
  <si>
    <t>výška šachet do 2m, vč. poklopu litinového B125 s odvětráním, vč. Ochraných penetračních nátěrů  
na potrubí DN250  
Kanalizační šachta bude mít z výroby provedenou nástupnici a betonovou kynetu 1/2 DN odtokového potrubí, jako součást prefabrikovaného kanalizačního dna.</t>
  </si>
  <si>
    <t>viz TZ př.č. B 311.1 a v.č. B 311.2 až 13  
ŠS2: 1=1,0000 [A]</t>
  </si>
  <si>
    <t>ŠACHTY KANALIZAČNÍ Z BETON DÍLCŮ A MONOLITICKÝM DNEM NA POTRUBÍ DN DO 300MM VÝŠKY DO 2M, VČ. POKLOPU LITINOVÉHO B125</t>
  </si>
  <si>
    <t>výška šachet do 2m, vč. poklopu litinového B125 s odvětráním, vč. Ochraných penetračních nátěrů  
na potrubí DN250  
provedení dna se všemi prvky dle výkresu B 311.12.3  
Monolitické dno C30/37 XA2 o vnitřním rozměru 1,0x1,0 m a tloušťce stěn a dna 0,25 m. vyztužené    
Pracovní spára mezi dnem a stěnami bude těsněna PVC pásem a bobtnavým páskem. Potrubí v prostupu šachtou bude těsněno bobtnavým páskem. Šachty budou provedeny se zabudovanými stupadly s PE povlakem. Nad monolitickém dnem bude proveden vstupní komín z kanalizačních skruži prům. 1000 mm  
Kanalizační šachta spadišťová, nástupnice bude obložená čedičem pro kanalizační objekty. Stěna šachty bude minimálně do výšky horní hrany přítokového potrubí obložená z čedičových segmentů</t>
  </si>
  <si>
    <t>viz TZ př.č. B 311.1 a v.č. B 311.2 až 13  
ŠS1: 1=1,0000 [A]</t>
  </si>
  <si>
    <t>ŠACHTY KANALIZAČNÍ Z BETON DÍLCŮ A MONOLITICKÝM DNEM NA POTRUBÍ DN DO 300MM VÝŠKY DO 4M, VČ. POKLOPU LITINOVÉHO B125</t>
  </si>
  <si>
    <t>výška šachet do 4m, vč. poklopu litinového B125 s odvětráním, vč. Ochraných penetračních nátěrů  
na potrubí DN250  
provedení dna se všemi prvky dle výkresu B 311.12.4  
Monolitické dno C30/37 XA2 o vnitřním rozměru 1,0x1,0 m a tloušťce stěn a dna 0,25 m. vyztužené    
Pracovní spára mezi dnem a stěnami bude těsněna PVC pásem a bobtnavým páskem. Potrubí v prostupu šachtou bude těsněno bobtnavým páskem. Šachty budou provedeny se zabudovanými stupadly s PE povlakem. Nad monolitickém dnem bude proveden vstupní komín z kanalizačních skruži prům. 1000 mm  
Kanalizační šachta spadišťová, nástupnice bude obložená čedičem pro kanalizační objekty. Stěna šachty bude minimálně do výšky horní hrany přítokového potrubí obložená z čedičových segmentů</t>
  </si>
  <si>
    <t>viz TZ př.č. B 311.1 a v.č. B 311.2 až 13  
ŠS4: 1=1,0000 [A]</t>
  </si>
  <si>
    <t>ŠACHTY KANALIZAČNÍ Z BETON DÍLCŮ NA POTRUBÍ DN DO 300MM VÝŠKY DO 7M, VČ. POKLOPU LITINOVÉHO B125</t>
  </si>
  <si>
    <t>výška šachet do 7m, vč. poklopu litinového B125 s odvětráním, vč. Ochraných penetračních nátěrů  
na potrubí DN250  
Kanalizační šachta spadišťová, nástupnice bude obložená čedičem pro kanalizační objekty. Stěna šachty bude minimálně do výšky horní hrany přítokového potrubí obložená z čedičových segmentů</t>
  </si>
  <si>
    <t>viz TZ př.č. B 311.1 a v.č. B 311.2 až 13  
ŠS3: 1=1,0000 [A]</t>
  </si>
  <si>
    <t>ŠACHTY KANALIZAČNÍ Z BETON DÍLCŮ NA POTRUBÍ DN DO 400MM VÝŠKY DO 8M, VČ. POKLOPU LITINOVÉHO B125</t>
  </si>
  <si>
    <t>výška šachet do 8m, vč. poklopu litinového B125 s odvětráním, vč. Ochraných penetračních nátěrů  
Kanalizační šachta spadišťová, nástupnice bude obložená čedičem pro kanalizační objekty. Stěna šachty bude minimálně do výšky horní hrany přítokového potrubí obložená z čedičových segmentů</t>
  </si>
  <si>
    <t>viz TZ př.č. B 311.1 a v.č. B 311.2 až 13  
ŠD3: 1=1,0000 [A]</t>
  </si>
  <si>
    <t>ŠACHTY KANALIZAČNÍ Z BETON DÍLCŮ A MONOLITICKÝM DNEM NA POTRUBÍ DN DO 400MM VÝŠKY DO 5M, VČ. POKLOPU LITINOVÉHO B125</t>
  </si>
  <si>
    <t>výška šachet do 5m, vč. poklopu litinového B125 s odvětráním, vč. Ochraných penetračních nátěrů  
provedení dna se všemi prvky dle výkresu B 311.12.1 a 2  
Monolitické dno C30/37 XA2 o vnitřním rozměru 1,0x1,0 m a tloušťce stěn a dna 0,25 m. vyztužené, výška dna 3m a 2,75m  
Pracovní spára mezi dnem a stěnami bude těsněna PVC pásem a bobtnavým páskem. Potrubí v prostupu šachtou bude těsněno bobtnavým páskem. Šachty budou provedeny se zabudovanými stupadly s PE povlakem. Nad monolitickém dnem bude proveden vstupní komín z kanalizačních skruži prům. 1000 mm  
Kanalizační šachta spadišťová, nástupnice bude obložená čedičem pro kanalizační objekty. Stěna šachty bude minimálně do výšky horní hrany přítokového potrubí obložená z čedičových segmentů.</t>
  </si>
  <si>
    <t>viz TZ př.č. B 311.1 a v.č. B 311.2 až 13  
ŠD1: 1=1,0000 [A]  
ŠD4: 1=1,0000 [B]  
a+b=2,0000 [C]</t>
  </si>
  <si>
    <t>ŠACHTY KANALIZAČNÍ Z BETON DÍLCŮ NA POTRUBÍ DN DO 400MM VÝŠKY DO 4M, VČ. POKLOPU LITINOVÉHO B125</t>
  </si>
  <si>
    <t>výška šachet do 4m, vč. poklopu litinového B125 s odvětráním, vč. Ochraných penetračních nátěrů  
Kanalizační šachta spadišťová, nástupnice bude obložená čedičem pro kanalizační objekty. Stěna šachty bude minimálně do výšky horní hrany přítokového potrubí obložená z čedičových segmentů</t>
  </si>
  <si>
    <t>viz TZ př.č. B 311.1 a v.č. B 311.2 až 13  
ŠD2: 1=1,0000 [A]</t>
  </si>
  <si>
    <t>na potrubí DN250  
příplatek za provedení betonového spadiště provedeného z C25/30 XC2, vč. potrubí obtoku a t-kusu, spadiště se skluzem z čedičového žlábku, vše dle výkresu B 311.07</t>
  </si>
  <si>
    <t>viz TZ př.č. B 311.1 a v.č. B 311.2 až 13  
ŠS3: 2=2,0000 [A]</t>
  </si>
  <si>
    <t>příplatek za provedení betonového spadiště provedeného z C25/30 XC2, vč. potrubí obtoku a t-kusu, spadiště se skluzem z čedičového žlábku, vše dle výkresu B 311.07</t>
  </si>
  <si>
    <t>viz TZ př.č. B 311.1 a v.č. B 311.2 až 13  
ŠD2, ŠD3: 2=2,0000 [A]</t>
  </si>
  <si>
    <t>899308</t>
  </si>
  <si>
    <t>DOPLŇKY NA POTRUBÍ - SIGNALIZAČ VODIČ</t>
  </si>
  <si>
    <t>viz TZ př.č. B 311.1 a v.č. B 311.2 až 13  
V1: 35,6=35,6000 [A]</t>
  </si>
  <si>
    <t>- Položka zahrnuje veškerý materiál, výrobky a polotovary, včetně mimostaveništní a vnitrostaveništní dopravy (rovněž přesuny), včetně naložení a složení,případně s uložením.   
- položka signalizační vodič zahrnuje i kontrolní vývody.</t>
  </si>
  <si>
    <t>899309</t>
  </si>
  <si>
    <t>DOPLŇKY NA POTRUBÍ - VÝSTRAŽNÁ FÓLIE</t>
  </si>
  <si>
    <t>899523</t>
  </si>
  <si>
    <t>OBETONOVÁNÍ POTRUBÍ Z PROSTÉHO BETONU DO C16/20 (B20)</t>
  </si>
  <si>
    <t>podbetonování stávajícího betonového potrubí DN400 do poloviny výšky potrubí pro napojení na ŠD1</t>
  </si>
  <si>
    <t>viz TZ př.č. B 311.1 a v.č. B 311.2 až 13  
D1: 1*0,8*1,2=0,9600 [A]</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</si>
  <si>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</si>
  <si>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899611</t>
  </si>
  <si>
    <t>TLAKOVÉ ZKOUŠKY POTRUBÍ DN DO 80MM</t>
  </si>
  <si>
    <t>viz TZ př.č. B 311.1 a v.č. B 311.2 až 13  
V1, D 63mm: 20,6=20,6000 [A]</t>
  </si>
  <si>
    <t>viz TZ př.č. B 311.1 a v.č. B 311.2 až 13  
S1, DN 250mm: 32,9=32,9000 [A]</t>
  </si>
  <si>
    <t>viz TZ př.č. B 311.1 a v.č. B 311.2 až 13  
D1, DN 400mm: 33,1=33,1000 [A]</t>
  </si>
  <si>
    <t>viz TZ př.č. B 311.1 a v.č. B 311.2 až 13  
D1: 33,1=33,1000 [A]  
S2: 32,9=32,9000 [B]  
a+b=66,0000 [C]</t>
  </si>
  <si>
    <t>viz TZ př.č. B 311.1 a v.č. B 311.2 až 13  
D1, 2x beton DN400: 2=2,0000 [A]  
S1, 1x KT DN150, 1x beton DN250: 2=2,0000 [B]  
a+b=4,0000 [C]</t>
  </si>
  <si>
    <t>89991R</t>
  </si>
  <si>
    <t>ZAFOUKÁNÍ STÁVAJÍCÍHO POTRUBÍ CEMENTOPOPÍLKOVOU SMĚSÍ, VČ. DODÁVKY MATERIÁLU</t>
  </si>
  <si>
    <t>viz TZ př.č. B 311.1 a v.č. B 311.2 až 13  
DN400: 3,14*0,2*0,2*20=2,5120 [A]  
DN250: 3,14*0,125*0,125*15=0,7359 [B]  
a+b=3,2479 [C]</t>
  </si>
  <si>
    <t>96615A</t>
  </si>
  <si>
    <t>BOURÁNÍ KONSTRUKCÍ Z PROSTÉHO BETONU - BEZ DOPRAVY</t>
  </si>
  <si>
    <t>Vybourání betonové monolitické obtokové šachty půdorysu 2,5 x 2,0 m, tl. stěn a dna 300 mm, světlé hloubky 2,0 m, včetně monolitické stropní desky</t>
  </si>
  <si>
    <t>viz TZ př.č. B 311.1 a v.č. B 311.2 až 13  
stávající obtoková monolitická šachta: 2,5*2*2,5-1,9*1,4*2=7,1800 [A]</t>
  </si>
  <si>
    <t>položka zahrnuje:  
- rozbourání konstrukce bez ohledu na použitou technologii  
- veškeré pomocné konstrukce (lešení a pod.)  
- veškerou manipulaci s vybouranou sutí a hmotami, kromě vodorovné dopravy,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veškeré další práce plynoucí z technologického předpisu a z platných předpisů</t>
  </si>
  <si>
    <t>96615B</t>
  </si>
  <si>
    <t>BOURÁNÍ KONSTRUKCÍ Z PROSTÉHO BETONU - DOPRAVA</t>
  </si>
  <si>
    <t>viz TZ př.č. B 311.1 a v.č. B 311.2 až 13  
objemová hmotnost 2,2 t /m3  
stávající obtoková monolitická šachta: (2,5*2*2,5-1,9*1,4*2)*2,2*55=868,7800 [A]</t>
  </si>
  <si>
    <t>viz TZ př.č. B 311.1 a v.č. B 311.2 až 13  
Prefa šachta DN1000, hloubka 1,5m: 1=1,0000 [A]</t>
  </si>
  <si>
    <t>SO 312.1</t>
  </si>
  <si>
    <t>Přeložky vodovodu - větev B</t>
  </si>
  <si>
    <t>viz položka č. 11332A  
kamenivo: 0,92*2 t/m3=1,8400 [A]</t>
  </si>
  <si>
    <t>viz položka 11372A  
0,092*2,2 t/m3 =0,2024 [A]  
viz položka 11313A  
0,184*2,2 t/m3 =0,4048 [B]  
a+b=0,6072 [C]</t>
  </si>
  <si>
    <t>POPLATKY ZA SKLÁDKU - betonové z konstrukčních vrstev chodníku</t>
  </si>
  <si>
    <t>viz položka 96615A  
2*2,2 t/m3 =4,4000 [A]</t>
  </si>
  <si>
    <t>viz pol 969134a  
V1, potrubí PVC DN200 0,015t/m: 10*0,015=0,1500 [A]</t>
  </si>
  <si>
    <t>viz TZ př.č. B 312.1.1 a v.č. B 312.1.2 až 8  
komunikace stávající, dle podelňáku P2  
P2: 2,3*1*0,08=0,1840 [A]</t>
  </si>
  <si>
    <t>viz TZ př.č. B 312.1.1 a v.č. B 312.1.2 až 8  
objemová hmotnost 2,2 t /m3  
P2: 2,3*1*0,08*2,2*55=22,2640 [A]</t>
  </si>
  <si>
    <t>asfaltová komunikace - tloušťka vrstvy 400mm  
chodník ze zámkové dlažby - tloušťka vrstvy 200mm</t>
  </si>
  <si>
    <t>viz TZ př.č. B 312.1.1 a v.č. B 312.1.2 až 8  
komunikace stávající, dle podelňáku P2  
P2: 2,3*1*0,4=0,9200 [A]</t>
  </si>
  <si>
    <t>viz TZ př.č. B 312.1.1 a v.č. B 312.1.2 až 8  
objemová hmotnost 2,0 t /m3  
komunikace stávající  
P2: 2,3*1*0,4*2*55=101,2000 [A]</t>
  </si>
  <si>
    <t>viz TZ př.č. B 312.1.1 a v.č. B 312.1.2 až 8  
komunikace stávající, dle podelňáku P2  
P2: 2,3*1*0,04=0,0920 [A]</t>
  </si>
  <si>
    <t>viz TZ př.č. B 312.1.1 a v.č. B 312.1.2 až 8  
objemová hmotnost 2,2 t /m3  
P2: 2,3*1*0,04*2,2*55=11,1320 [A]</t>
  </si>
  <si>
    <t>15*12=180,0000 [A]</t>
  </si>
  <si>
    <t>viz TZ př.č. B 312.1.1 a v.č. B 312.1.2 až 8  
STÁVAJÍ POVRCH VOLNÝ TERÉN P1, OD HTÚ V1, DLE PODLŇÁKU P2  
P1: 35,6*2*0,15=10,6800 [A]  
P2: 4,7*2*0,15=1,4100 [B]  
Vodoměrná šachta na P2: 2,56*1,26*0,15=0,4838 [C]  
P1 pro vybourání objektu: 1*1*0,15=0,1500 [D]  
a+b+c+d=12,7238 [E]</t>
  </si>
  <si>
    <t>viz TZ př.č. B 312.1.1 a v.č. B 312.1.2 až 8  
STÁVAJÍ POVRCH VOLNÝ TERÉN P1, OD HTÚ V1, DLE PODLŇÁKU P2  
V1:   
"od HTÚ" 23*1,1*1,7=43,0100 [A]  
P1:   
"zeleň tl.150mm" 35,6*1*(1,2-0,15)=37,3800 [B]  
P2:   
"komunikce tl.520mm" 2,3*1*(1,5-0,52)=2,2540 [C]  
"zeleň tl.150mm" 4,7*1*(1,5-0,15)=6,3450 [D]  
pro rušení objektů:  
P1, zeleň tl.150mm: 1*1*(1,5-0,15)=1,3500 [E]  
rozšířění pro vodoměrnou šachtu novou  
P2, zeleň tl.150mm: 2,56*2,26*(1,8-0,15)-2,56*1*(1,5-0,15)=6,0902 [F]  
a+b+c+d+e+f=96,4292 [G]</t>
  </si>
  <si>
    <t>ornice na mezideponii viz pol. 121102  
12,724=12,7240 [A]  
zemina na mezideponii viz pol. 132732  
96,429=96,4290 [B]</t>
  </si>
  <si>
    <t>viz TZ př.č. B 312.1.1 a v.č. B 312.1.2 až 8  
mimo komunikace navrhované  
V1, D 225mm: 16,8*1,1*(1,7-0,1-0,525-0,15)=17,0940 [A]  
P1, D 63mm: 21,7*1*(1,2-0,1-0,363-0,15)=12,7379 [B]  
P2, D 75mm: 4,7*1*(1,5-0,1-0,375-0,15)=4,1125 [C]  
P1 pro vybourání objektu: 1*1*(1,5-0,15)=1,3500 [D]  
a+b+c+d=35,2944 [E]</t>
  </si>
  <si>
    <t>viz TZ př.č. B 312.1.1 a v.č. B 312.1.2 až 8  
V MÍSTĚ PLÁNOVANÉ KOMUNIKACE  
ve zpevněných površích navrhovaných  
výkop viz pol 132732  
96,429=96,4290 [A]  
lóže viz pol 45157  
-6,79=-6,7900 [B]  
podkladní viz pol 451313, součet A  
-0,452=-0,4520 [C]  
podkladní viz pol 45131A  
-0,272=-0,2720 [D]  
obsyp viz pol 17581  
-28,831=-28,8310 [E]  
OP vodoměrné šachty  
-1,36*1,06*1,7=-2,4507 [F]  
zásyp v zeleni  
-35,295=-35,2950 [G]  
a+b+c+d+e+f+g=22,3383 [H]</t>
  </si>
  <si>
    <t>viz TZ př.č. B 312.1.1 a v.č. B 312.1.2 až 8  
V1, D 225mm: 23*1,1*0,525=13,2825 [A]  
P1, D 63mm: 35,6*1*0,363=12,9228 [B]  
P2, D 75mm: 7*1*0,375=2,6250 [C]  
a+b+c=28,8303 [D]</t>
  </si>
  <si>
    <t>viz TZ př.č. B 312.1.1 a v.č. B 312.1.2 až 8  
V1, D 225mm: 23*1,1=25,3000 [A]  
P1, D 63mm: 35,6*1=35,6000 [B]  
P2, D 75mm: 7*1=7,0000 [C]  
a+b+c=67,9000 [D]</t>
  </si>
  <si>
    <t>viz TZ př.č. B 312.1.1 a v.č. B 312.1.2 až 8  
V1, D 225mm: 23=23,0000 [A]  
P1, D 63mm: 35,6=35,6000 [B]  
P2, D 75mm: 7=7,0000 [C]  
a+b+c=65,6000 [D]</t>
  </si>
  <si>
    <t>451313</t>
  </si>
  <si>
    <t>PODKLADNÍ A VÝPLŇOVÉ VRSTVY Z PROSTÉHO BETONU C16/20</t>
  </si>
  <si>
    <t>viz TZ př.č. B 312.1.1 a v.č. B 312.1.2 až 8  
P2, vodoměrná šachta:   
PODKLADNÍ: 1,66*1,36*0,2=0,4515 [A]  
BLOKY: 0,2*0,2*0,3*2=0,0240 [B]  
a+b=0,4755 [C]</t>
  </si>
  <si>
    <t>viz TZ př.č. B 312.1.1 a v.č. B 312.1.2 až 8  
V1 oblouk d225 - 22°: 0,127*2=0,2540 [A]  
P1 oblouk d63 - 22°: 0,018*1=0,0180 [B]  
a+b=0,2720 [C]</t>
  </si>
  <si>
    <t>viz TZ př.č. B 312.1.1 a v.č. B 312.1.2 až 8  
P2, vodoměrná šachta: 1,66*1,36*6,5*1,1/1000=0,0161 [A]</t>
  </si>
  <si>
    <t>písek fr 0/4, tl. vrtvy 100mm</t>
  </si>
  <si>
    <t>viz TZ př.č. B 312.1.1 a v.č. B 312.1.2 až 8  
V1, D 225mm: 23*1,1*0,1=2,5300 [A]  
P1, D 63mm: 35,6*1*0,1=3,5600 [B]  
P2, D 75mm: 7*1*0,1=0,7000 [C]  
a+b+c=6,7900 [D]</t>
  </si>
  <si>
    <t>58250</t>
  </si>
  <si>
    <t>DLÁŽDĚNÉ KRYTY Z BETONOVÝCH DLAŽDIC BEZ LOŽE</t>
  </si>
  <si>
    <t>betonová dlažba 300/300/30mm</t>
  </si>
  <si>
    <t>viz TZ př.č. B 312.1.1 a v.č. B 312.1.2 až 8  
P2, vodoměrná šachta kolem poklopu  
1,2*1,2-0,6*0,6=1,0800 [A]</t>
  </si>
  <si>
    <t>- dodání dlažebního materiálu v požadované kvalitě, dodání materiálu pro předepsanou výplň spar  
- očištění podkladu  
- uložení dlažby dle předepsaného technologického předpisu včetně předepsané výplně spar  
- zřízení vrstvy bez rozlišení šířky, pokládání vrstvy po etapách   
- úpravu napojení, ukončení podél obrubníků, dilatačních zařízení, odvodňovacích proužků, odvodňovačů, vpustí, šachet a pod., nestanoví-li zadávací dokumentace jinak  
- nezahrnuje postřiky, nátěry  
- nezahrnuje těsnění podél obrubníků, dilatačních zařízení, odvodňovacích proužků, odvodňovačů, vpustí, šachet a pod.</t>
  </si>
  <si>
    <t>Přidružená stavební výroba</t>
  </si>
  <si>
    <t>711211</t>
  </si>
  <si>
    <t>IZOLACE ZVLÁŠT KONSTR PROTI ZEM VLHK ASFALT NÁTĚRY</t>
  </si>
  <si>
    <t>viz TZ př.č. B 312.1.1 a v.č. B 312.1.2 až 8  
P2, vodoměrná šachta: dvojnásobná  
(1,36*1,06-0,6*0,6+2*(1,36+1,06)*0,2)*2=4,0992 [A]</t>
  </si>
  <si>
    <t>položka zahrnuje:  
- dodání  předepsaného izolačního materiálu  
- očištění a ošetření podkladu, zadávací dokumentace může zahrnout i případné vyspravení  
- zřízení izolace jako kompletního povlaku, případně komplet. soustavy nebo systému podle příslušného  technolog. předpisu  
- zřízení izolace i jednotlivých vrstev po etapách, včetně pracovních spár a spojů  
- úprava u okrajů, rohů, hran, dilatačních i pracovních spojů, kotev, obrubníků, dilatačních zařízení, odvodnění, otvorů, neizolovaných míst a pod.  
- zajištění odvodnění povrchu izolace, včetně odvodnění nejnižších míst, pokud dokumentace pro zadání stavby nestanoví jinak  
- ochrana izolace do doby zřízení definitivní ochranné vrstvy nebo konstrukce  
- úprava, očištění a ošetření prostoru kolem izolace  
- provedení požadovaných zkoušek  
- nezahrnuje ochranné vrstvy, např. geotextilii</t>
  </si>
  <si>
    <t>711519</t>
  </si>
  <si>
    <t>OCHRANA IZOLACE PODZEMNÍCH OBJEKTŮ TEXTILIÍ</t>
  </si>
  <si>
    <t>geotextilie</t>
  </si>
  <si>
    <t>viz TZ př.č. B 312.1.1 a v.č. B 312.1.2 až 8  
P2, vodoměrná šachta:   
1,36*1,06-0,6*0,6+2*(1,36+1,06)*0,2=2,0496 [A]</t>
  </si>
  <si>
    <t>položka zahrnuje:  
- dodání  předepsaného ochranného materiálu  
- zřízení ochrany izolace</t>
  </si>
  <si>
    <t>Potrubí PE100 SDR11 O63x5.8mm, vč. tvarovek:  
 - oblouk d63 - 22° - 2ks  
 - elektroSpojka d63 - 9ks  
 - lemový nákružek d63 - 2ks  
 - točivá příruba DN50 - 2ks  
 - jištěná spojka hrdlo-příruba d63/DN50 - 1ks</t>
  </si>
  <si>
    <t>viz TZ př.č. B 312.1.1 a v.č. B 312.1.2 až 8  
P1: 35,6=35,6000 [A]</t>
  </si>
  <si>
    <t>Potrubí PE100 SDR11 O75x6.9mm, vč. tvarovek:  
 - oblouk d75 - 45° - 3ks  
 - elektroSpojka d75 - 5ks  
 - lemový nákružek d75 - 1ks  
 - točivá příruba DN65 - 1ks  
 - redukční příruba d90/75 - 1ks</t>
  </si>
  <si>
    <t>viz TZ př.č. B 312.1.1 a v.č. B 312.1.2 až 8  
P2: 7=7,0000 [A]</t>
  </si>
  <si>
    <t>87344</t>
  </si>
  <si>
    <t>POTRUBÍ Z TRUB PLASTOVÝCH TLAKOVÝCH SVAŘOVANÝCH DN DO 250MM</t>
  </si>
  <si>
    <t>Potrubí PE100 SDR11 O225x20.5mm, vč. tvarovek:  
- oblouk d225 - 22° - 2ks  
- elektroSpojka d225 - 6ks  
- lemový nákružek d225 - 2ks  
- točivá příruba DN200 - 2ks  
- jištěná spojka hrdlo-příruba DN200/d225 - 2ks</t>
  </si>
  <si>
    <t>viz TZ př.č. B 312.1.1 a v.č. B 312.1.2 až 8  
V1: 23=23,0000 [A]</t>
  </si>
  <si>
    <t>891100R</t>
  </si>
  <si>
    <t>DODÁVKA + MONTÁŽ VODOMĚRNÉ SESTAVY</t>
  </si>
  <si>
    <t>SOUBOR</t>
  </si>
  <si>
    <t>VODOMĚRNÁ SOUSTAVA PE d=40 mm (5/4") V POŘADÍ VE SMĚRU TOKU VODY: REDUKCE d75/d40, PŘECHODKA PE40/OC.(5/4)" SE ZÁVITEM, KULOVÝ UZÁVĚR 5/4", PŘEVLEČNÁ MATICE 5/4" PRO VODOMĚR, PŘECHODKA PE40/OC.(5/4)" SE ZÁVITEM, KULOVÝ UZÁVĚR 5/4", PŘEVLEČNÁ MATICE 5/4" PRO VODOMĚR, PŘECHODKA PE40/OC.(5/4)" SE ZÁVITEM, KULOVÝ UZÁVĚR 5/4", PŘEVLEČNÁ MATICE 5/4" PRO VODOMĚR,</t>
  </si>
  <si>
    <t>viz TZ př.č. B 312.1.1 a v.č. B 312.1.2 až 8  
P2, vodoměrná šachta:   
1=1,0000 [A]</t>
  </si>
  <si>
    <t>891115</t>
  </si>
  <si>
    <t>ŠOUPÁTKA DN DO 50MM</t>
  </si>
  <si>
    <t>šoupátko pro pitnou vodu DN50</t>
  </si>
  <si>
    <t>viz TZ př.č. B 312.1.1 a v.č. B 312.1.2 až 8  
P1: 1=1,0000 [A]</t>
  </si>
  <si>
    <t>891126</t>
  </si>
  <si>
    <t>ŠOUPÁTKA DN DO 80MM</t>
  </si>
  <si>
    <t>šoupátko pro pitnou vodu DN65</t>
  </si>
  <si>
    <t>viz TZ př.č. B 312.1.1 a v.č. B 312.1.2 až 8  
P2: 1=1,0000 [A]</t>
  </si>
  <si>
    <t>891815</t>
  </si>
  <si>
    <t>NAVRTÁVACÍ PASY DN DO 50MM</t>
  </si>
  <si>
    <t>navrtávací pas s přírubou DN50</t>
  </si>
  <si>
    <t>891926</t>
  </si>
  <si>
    <t>ZEMNÍ SOUPRAVY DN DO 80MM S POKLOPEM</t>
  </si>
  <si>
    <t>ZS - zemní souprava teleskopická D63mm, se šoupátkovým poklopem a podkladní deskou</t>
  </si>
  <si>
    <t>ZS - zemní souprava teleskopická D75mm, se šoupátkovým poklopem a podkladní deskou</t>
  </si>
  <si>
    <t>893112</t>
  </si>
  <si>
    <t>ŠACHTY ARMATUR Z BETON DÍLCŮ PŮDORYS PLOCHY DO 2,5M2</t>
  </si>
  <si>
    <t>Složení vodoměrné šachty:  
ŠACHTOVÉ DNO PREFABRIKOVANÉ 136/106/10 D - 1ks  
STŘEDOVÝ RÁM PREFABRIKOVANÝ 120/90/50 SK - 3ks  
ZÁKRYTOVÁ DESKA PREFABRIKOVANÁ 136/106/10 ZD1 - 1ks  
POKLOP LITINOVÝ VODÁRENSKÝ 600/600, UZAMYKATELNÝ - 1ks  
ŽEBŘÍK Z KOMPOZITU, Š=300 MM, V=1900 MM, VÝROBA A OSAZENÍ DLE TNV 75 0748 - 1ks  
ASFALTOVÉ NÁTĚRY SKRUŽÍ  
vč. provedení 2ks prostupů DN100 odvrtem a utěsnění prostupu po osazení potrubí</t>
  </si>
  <si>
    <t>viz TZ př.č. B 312.1.1 a v.č. B 312.1.2 až 8  
P2, vodoměrná šachta  
1=1,0000 [A]</t>
  </si>
  <si>
    <t>položka zahrnuje:  
- poklopy s rámem, mříže s rámem, stupadla, žebříky, stropy z bet. dílců a pod.  
- dodání  dílce  požadovaného  tvaru  a  vlastností,  jeho  skladování,  doprava  a  osazení  do  definitivní polohy, včetně komplexní technologie výroby a montáže dílců, ošetření a ochrana dílců,  
- u dílců železobetonových a předpjatých veškerá výztuž, případně i tuhé kovové prvky a závěsná oka,  
- úpravy a zařízení pro uložení a transport dílce,  
- veškeré požadované úpravy dílců, včetně doplňkových konstrukcí a vybavení,  
- sestavení dílce na stavbě včetně montážních zařízení, plošin a prahů a pod.,  
- výplň, těsnění a tmelení spár a spojů,  
- očištění a ošetření úložných ploch,  
- zednické výpomoce pro montáž dílců,  
- označení dílce výrobním štítkem nebo jiným způsobem,  
- úpravy dílce pro dodržení požadované přesnosti jeho osazení, včetně případných měření,  
- veškerá zařízení pro zajištění stability v každém okamžiku,  
- další práce dané případně specifikací k příslušnému prefabrik. dílci (úprava pohledových ploch, příp. rubových ploch, osazení měřících zařízení, zkoušení a měření dílců a pod.)  
- předepsané podkladní konstrukce</t>
  </si>
  <si>
    <t>89930</t>
  </si>
  <si>
    <t>DOPLŇKY NA PLYN POTRUBÍ - orientační tabulky, vč. čísel</t>
  </si>
  <si>
    <t>viz TZ př.č. B 312.1.1 a v.č. B 312.1.2 až 8  
P1: 1=1,0000 [A]  
P2: 1=1,0000 [B]  
a+b=2,0000 [C]</t>
  </si>
  <si>
    <t>- Položka zahrnuje veškerý materiál, výrobky a polotovary, včetně mimostaveništní a vnitrostaveništní dopravy (rovněž přesuny), včetně naložení a složení,případně s uložením.   
- položka čichačka zahrnuje i zaizolování podzemní části.</t>
  </si>
  <si>
    <t>viz TZ př.č. B 312.1.1 a v.č. B 312.1.2 až 8  
V1: 38=38,0000 [A]  
P1: 50,6=50,6000 [B]  
P2: 22=22,0000 [C]  
a+b+c=110,6000 [D]</t>
  </si>
  <si>
    <t>viz TZ př.č. B 312.1.1 a v.č. B 312.1.2 až 8  
V1: 23=23,0000 [A]  
P1: 35,6=35,6000 [B]  
P2: 7=7,0000 [C]  
a+b+c=65,6000 [D]</t>
  </si>
  <si>
    <t>viz TZ př.č. B 312.1.1 a v.č. B 312.1.2 až 8  
P1, D 63mm: 35,6=35,6000 [A]  
P2, D 75mm: 7=7,0000 [B]  
a+b=42,6000 [C]</t>
  </si>
  <si>
    <t>viz TZ př.č. B 312.1.1 a v.č. B 312.1.2 až 8  
V1, D 225mm: 23=23,0000 [A]</t>
  </si>
  <si>
    <t>89971</t>
  </si>
  <si>
    <t>PROPLACH A DEZINFEKCE VODOVODNÍHO POTRUBÍ DN DO 80MM</t>
  </si>
  <si>
    <t>- napuštění a vypuštění vody, dodání vody a dezinfekčního prostředku, bakteriologický rozbor vody.</t>
  </si>
  <si>
    <t>89975</t>
  </si>
  <si>
    <t>PROPLACH A DEZINFEKCE VODOVODNÍHO POTRUBÍ DN DO 300MM</t>
  </si>
  <si>
    <t>PŘEPOJENÍ PŘÍPOJEK A ŘADŮ</t>
  </si>
  <si>
    <t>viz TZ př.č. B 312.1.1 a v.č. B 312.1.2 až 8  
V1: 1=1,0000 [A]  
P1: 1=1,0000 [B]  
P2: 1=1,0000 [C]  
a+b+c=3,0000 [D]</t>
  </si>
  <si>
    <t>viz TZ př.č. B 312.1.1 a v.č. B 312.1.2 až 8  
P1: 3,14*0,025*0,025*35=0,0687 [A]  
V1: 3,14*0,1*0,1*10=0,3140 [B]  
P2: 3,14*0,0375*0,0375*40=0,1766 [C]  
a+b+c=0,5593 [D]</t>
  </si>
  <si>
    <t>viz TZ př.č. B 312.1.1 a v.č. B 312.1.2 až 8  
komunikace stávající, dle podelňáku P2  
P2, D 75mm: 2,3*2=4,6000 [A]</t>
  </si>
  <si>
    <t>Stávající vodoměrná šachta vyzděná ze ztraceného bednění půdorysném rozměru 1,4 x 1,0 m, výšky 1,2 ,se vstupním betonovým komínem a litinovým vodárenským poklopem 600x600</t>
  </si>
  <si>
    <t>viz TZ př.č. B 312.1.1 a v.č. B 312.1.2 až 8  
P2, stávající vodoměrná šachta: 2=2,0000 [A]</t>
  </si>
  <si>
    <t>viz TZ př.č. B 312.1.1 a v.č. B 312.1.2 až 8  
objemová hmotnost 2,2 t /m3  
P2, stávající vodoměrná šachta: 2*2,2*55=242,0000 [A]</t>
  </si>
  <si>
    <t>VYBOURÁNÍ POTRUBÍ DN DO 200MM VODOVODNÍCH s odvozem a uložením</t>
  </si>
  <si>
    <t>odvozová vzdálenost do 55km, potrubí PVC DN200</t>
  </si>
  <si>
    <t>viz TZ př.č. B 312.1.1 a v.č. B 312.1.2 až 8  
V1: 10=10,0000 [A]</t>
  </si>
  <si>
    <t>SO 312.2</t>
  </si>
  <si>
    <t>Přeložky vodovodu - řad V2</t>
  </si>
  <si>
    <t>5*12=60,0000 [A]</t>
  </si>
  <si>
    <t>viz TZ př.č. B 312.2.1 a v.č. B 312.2.2 až 7  
STÁVAJÍ POVRCH VOLNÝ TERÉN  
V2: 17,3*2*0,15=5,1900 [A]</t>
  </si>
  <si>
    <t>viz TZ př.č. B 312.2.1 a v.č. B 312.2.2 až 7  
STÁVAJÍ POVRCH VOLNÝ TERÉN  
V2:   
"zeleň tl.150mm" 17,3*1*(1,2-0,15)=18,1650 [A]</t>
  </si>
  <si>
    <t>ornice na mezideponii viz pol. 121102  
5,19=5,1900 [A]  
zemina na mezideponii viz pol. 132732  
18,165=18,1650 [B]  
A+B=23,3550 [C]</t>
  </si>
  <si>
    <t>viz TZ př.č. B 312.2.1 a v.č. B 312.2.2 až 7  
V2, D 90mm: 8,9*1*(1,2-0,1-0,39-0,15)=4,9840 [A]</t>
  </si>
  <si>
    <t>viz TZ př.č. B 312.2.1 a v.č. B 312.2.2 až 7  
V MÍSTĚ PLÁNOVANÉ KOMUNIKACE  
výkop viz pol 132732  
18,165=18,1650 [A]  
lóže viz pol 45157  
-1,73=-1,7300 [B]  
podkladní viz pol 45131A  
-0,489=-0,4890 [C]  
obsyp viz pol 17581  
-6,747=-6,7470 [D]  
zásyp v zeleni  
-4,984=-4,9840 [E]  
a+b+c+d+e=4,2150 [F]</t>
  </si>
  <si>
    <t>viz TZ př.č. B 312.2.1 a v.č. B 312.2.2 až 7  
V2, D 90mm: 17,3*1*0,39=6,7470 [A]</t>
  </si>
  <si>
    <t>viz TZ př.č. B 312.2.1 a v.č. B 312.2.2 až 7  
V2, D 90mm: 17,3*1=17,3000 [A]</t>
  </si>
  <si>
    <t>viz TZ př.č. B 312.2.1 a v.č. B 312.2.2 až 7  
V2, D 90mm: 17,3=17,3000 [A]</t>
  </si>
  <si>
    <t>viz TZ př.č. B 312.2.1 a v.č. B 312.2.2 až 7  
V2, oblouk d90 - 22°: 0,023*3=0,0690 [A]  
V2, T-kus - 90°: 0,087*2=0,1740 [B]  
V2, X kus DN 80°: 0,087*1=0,0870 [C]  
V2, N kus D 90 svisle: 0,159*1=0,1590 [D]  
a+b+c+d=0,4890 [E]</t>
  </si>
  <si>
    <t>viz TZ př.č. B 312.2.1 a v.č. B 312.2.2 až 7  
V2, D 90mm: 17,3*1*0,1=1,7300 [A]</t>
  </si>
  <si>
    <t>87327</t>
  </si>
  <si>
    <t>POTRUBÍ Z TRUB PLASTOVÝCH TLAKOVÝCH SVAŘOVANÝCH DN DO 100MM</t>
  </si>
  <si>
    <t>Potrubí PE100 SDR11 O90x8.2mm, vč. tvarovek:  
 - oblouk d90 - 22° - 4ks  
 - elektroSpojka d90 - 9ks  
 - lemový nákružek d90 - 2ks  
 - točivá příruba DN80 - 2ks  
 - T-kus 90° - DN80 - 1ks  
 - T-kus 90° - d90/d75 - 1ks</t>
  </si>
  <si>
    <t>viz TZ př.č. B 312.2.1 a v.č. B 312.2.2 až 7  
V2: 17,3=17,3000 [A]</t>
  </si>
  <si>
    <t>šoupátko pro pitnou vodu DN80</t>
  </si>
  <si>
    <t>viz TZ př.č. B 312.2.1 a v.č. B 312.2.2 až 7  
V2: 1=1,0000 [A]</t>
  </si>
  <si>
    <t>891227</t>
  </si>
  <si>
    <t>TVAROVKY LITINOVÉ  DN DO 100MM</t>
  </si>
  <si>
    <t>tvarovky litinové na vodovodním potrubí   
X-kus DN 80 - 1ks  
N 90 svisle - 1ks  
FF 80 - 1000 - 1ks  
FF 80 - 100 - 1ks</t>
  </si>
  <si>
    <t>viz TZ př.č. B 312.2.1 a v.č. B 312.2.2 až 7  
1+1+1+1=4,0000 [A]</t>
  </si>
  <si>
    <t>891520R</t>
  </si>
  <si>
    <t>DEMONTÁŽ HYDRANTU, VČ. ODVOZU A LIKVIDACE</t>
  </si>
  <si>
    <t>891526</t>
  </si>
  <si>
    <t>HYDRANTY NADZEMNÍ DN 80MM</t>
  </si>
  <si>
    <t>891927</t>
  </si>
  <si>
    <t>ZEMNÍ SOUPRAVY DN DO 100MM S POKLOPEM</t>
  </si>
  <si>
    <t>ZS - zemní souprava teleskopická D90mm, se šoupátkovým poklopem a podkladní deskou</t>
  </si>
  <si>
    <t>viz TZ př.č. B 312.2.1 a v.č. B 312.2.2 až 7  
V2, D 90mm: 1=1,0000 [A]</t>
  </si>
  <si>
    <t>viz TZ př.č. B 312.2.1 a v.č. B 312.2.2 až 7  
V2, D 90mm: 32,3=32,3000 [A]</t>
  </si>
  <si>
    <t>899621</t>
  </si>
  <si>
    <t>TLAKOVÉ ZKOUŠKY POTRUBÍ DN DO 100MM</t>
  </si>
  <si>
    <t>89972</t>
  </si>
  <si>
    <t>PROPLACH A DEZINFEKCE VODOVODNÍHO POTRUBÍ DN DO 100MM</t>
  </si>
  <si>
    <t>SO 401</t>
  </si>
  <si>
    <t>Veřejné osvětlení - větev A</t>
  </si>
  <si>
    <t>97</t>
  </si>
  <si>
    <t>Přesuny suti a vybouraných hmot</t>
  </si>
  <si>
    <t>979089210U00</t>
  </si>
  <si>
    <t>Přípl za další 1 km odvozu suti</t>
  </si>
  <si>
    <t>D96</t>
  </si>
  <si>
    <t>979081111R00</t>
  </si>
  <si>
    <t>Odvoz suti a vybour. hmot na skládku do 1 km</t>
  </si>
  <si>
    <t>979990112R00</t>
  </si>
  <si>
    <t>Poplatek za skládku suti-obal.kam.-asfalt do 30x30</t>
  </si>
  <si>
    <t>M21</t>
  </si>
  <si>
    <t>Elektromontáže</t>
  </si>
  <si>
    <t>180456170400R</t>
  </si>
  <si>
    <t>Montážní plošina na autopod. 13,5 m MP 13</t>
  </si>
  <si>
    <t>SH</t>
  </si>
  <si>
    <t>210100001R00</t>
  </si>
  <si>
    <t>Ukončení vodičů v rozvaděči + zapojení do 2,5 mm2</t>
  </si>
  <si>
    <t>210100151U00</t>
  </si>
  <si>
    <t>Ukončení kabelů páska žíly 4x16mm2</t>
  </si>
  <si>
    <t>210100252R00</t>
  </si>
  <si>
    <t>Ukončení celoplast. kabelů zákl./pás.do 4x25 mm2</t>
  </si>
  <si>
    <t>210202115R00</t>
  </si>
  <si>
    <t>Svítidlo veřejného osvětlení parkové</t>
  </si>
  <si>
    <t>210203812S00</t>
  </si>
  <si>
    <t>Výložník na sadový stožár</t>
  </si>
  <si>
    <t>210204002R00</t>
  </si>
  <si>
    <t>Stožár osvětlovací sadový - ocelový</t>
  </si>
  <si>
    <t>210204201R00</t>
  </si>
  <si>
    <t>Elektrovýzbroj stožáru pro 1 okruh</t>
  </si>
  <si>
    <t>210205305R01</t>
  </si>
  <si>
    <t>Opětná montáž informační tabule</t>
  </si>
  <si>
    <t>210220022RT1</t>
  </si>
  <si>
    <t>Vedení uzemňovací v zemi FeZn, D 8 - 10 mm, včetně drátu FeZn 10 mm</t>
  </si>
  <si>
    <t>210220301RT2</t>
  </si>
  <si>
    <t>Svorka hromosvodová do 2 šroubů /SS, SZ, SO/, včetně dodávky svorky SS</t>
  </si>
  <si>
    <t>210220302RT6</t>
  </si>
  <si>
    <t>Svorka hromosvodová nad 2 šrouby /ST, SJ, SR, atd/, včetně dodávky svorky SP kovových částí d 3-12 mm</t>
  </si>
  <si>
    <t>210810005R00</t>
  </si>
  <si>
    <t>Kabel CYKY-m 750 V 3 x 1,5 mm2 volně uložený</t>
  </si>
  <si>
    <t>210810007R00</t>
  </si>
  <si>
    <t>Kabel CYKY-m 750 V 3 x 4 mm2 volně uložený</t>
  </si>
  <si>
    <t>210810014R00</t>
  </si>
  <si>
    <t>Kabel CYKY-m 750 V 4 žíly,16-25 mm2, volně uložený</t>
  </si>
  <si>
    <t>210950201R00</t>
  </si>
  <si>
    <t>Příplatek na zatahování kabelů váhy do 0,75 kg</t>
  </si>
  <si>
    <t>810</t>
  </si>
  <si>
    <t>Přirážka za podružný materiál M21</t>
  </si>
  <si>
    <t>KČ</t>
  </si>
  <si>
    <t>905      R01</t>
  </si>
  <si>
    <t>Hzs-revize provoz.souboru a st.obj., Revize</t>
  </si>
  <si>
    <t>h</t>
  </si>
  <si>
    <t>M210</t>
  </si>
  <si>
    <t>Materiál</t>
  </si>
  <si>
    <t>31673551.2T</t>
  </si>
  <si>
    <t>Stožár osvětlovací sadový výšky 6 m nad zemí, žárově zinkovaný, průměr 133 mm spodní části</t>
  </si>
  <si>
    <t>316780004T</t>
  </si>
  <si>
    <t>Výložník V 500</t>
  </si>
  <si>
    <t>31678611.9T</t>
  </si>
  <si>
    <t>Rozvodnice stožárová jednopojistková IP 43</t>
  </si>
  <si>
    <t>34111030R</t>
  </si>
  <si>
    <t>Kabel silový s Cu jádrem 750 V CYKY 3 x 1,5 mm2</t>
  </si>
  <si>
    <t>34111042R</t>
  </si>
  <si>
    <t>Kabel silový s Cu jádrem 750 V CYKY 3 x 4 mm2</t>
  </si>
  <si>
    <t>34111080R</t>
  </si>
  <si>
    <t>Kabel silový s Cu jádrem 750 V CYKY 4 x16 mm2</t>
  </si>
  <si>
    <t>345-000504</t>
  </si>
  <si>
    <t>Pojistka 6A E27 komplet</t>
  </si>
  <si>
    <t>345-000600</t>
  </si>
  <si>
    <t>Trubička smršťovací z/žl RPZ 32/12</t>
  </si>
  <si>
    <t>348such003T</t>
  </si>
  <si>
    <t>Svítidlo VO LED TEKK S - ASY-07, 28W, 3K/500 mA</t>
  </si>
  <si>
    <t>35436436.AR</t>
  </si>
  <si>
    <t>Koncovka kabel.do 1kV GUST 01/4X 4-25mm2, L750</t>
  </si>
  <si>
    <t>357 215892T</t>
  </si>
  <si>
    <t>Skkříň rozpojovací pro VO, plastová, pilířová, tři sady pojistkových odpínačů</t>
  </si>
  <si>
    <t>358-91111T</t>
  </si>
  <si>
    <t>Zkratová propojka</t>
  </si>
  <si>
    <t>M211</t>
  </si>
  <si>
    <t>Demontáže</t>
  </si>
  <si>
    <t>210202115R01</t>
  </si>
  <si>
    <t>Svítidlo veřejného osvětlení parkové, demontáž</t>
  </si>
  <si>
    <t>210205305S00</t>
  </si>
  <si>
    <t>Demontáž informační tabule</t>
  </si>
  <si>
    <t>M46</t>
  </si>
  <si>
    <t>Zemní práce při montážích</t>
  </si>
  <si>
    <t>003</t>
  </si>
  <si>
    <t>Poplatek za skládku</t>
  </si>
  <si>
    <t>460010011RT3</t>
  </si>
  <si>
    <t>Vytýčení trasy nn vedení v přehled.terénu, v obci, délka trasy do 1000 m</t>
  </si>
  <si>
    <t>KM</t>
  </si>
  <si>
    <t>460050704R00</t>
  </si>
  <si>
    <t>Jáma do 2 m3 pro stožár veř.osvětlení, hor.4,ručně</t>
  </si>
  <si>
    <t>460080002RT1</t>
  </si>
  <si>
    <t>Betonový základ do bednění, uložení betonu do dřevěného bednění, žáklady pro informační tabule (4  ks)</t>
  </si>
  <si>
    <t>460080101RT1</t>
  </si>
  <si>
    <t>Rozbourání betonového základu, vybourání betonu</t>
  </si>
  <si>
    <t>460100043R00</t>
  </si>
  <si>
    <t>Pouzdrový základ "Zelený utopenec" 600x600, v.525</t>
  </si>
  <si>
    <t>460120002RT1</t>
  </si>
  <si>
    <t>Zához jámy, hornina třídy 3 - 4, upěchování a úprava povrchu</t>
  </si>
  <si>
    <t>460200163RT2</t>
  </si>
  <si>
    <t>Výkop kabelové rýhy 35/80 cm  hor.3, ruční výkop rýhy</t>
  </si>
  <si>
    <t>460200304RT1</t>
  </si>
  <si>
    <t>Výkop kabelové rýhy 50/120 cm hor.4, strojní výkop rýhy</t>
  </si>
  <si>
    <t>460270083RS1</t>
  </si>
  <si>
    <t>Osazení pilířové skříně vč. zemních prací a materiálu, vybourání a úprava plotu pro pilíř</t>
  </si>
  <si>
    <t>460420018RT1</t>
  </si>
  <si>
    <t>Zřízení kabelového lože v rýze š.do 35 cm z písku, tloušťka vrstvy 15 cm</t>
  </si>
  <si>
    <t>460420022RT2</t>
  </si>
  <si>
    <t>Zřízení kabelového lože v rýze š. do 65 cm z písku, lože tloušťky 15 cm</t>
  </si>
  <si>
    <t>460490012RT1</t>
  </si>
  <si>
    <t>Fólie výstražná z PVC, šířka 33 cm, fólie PVC šířka 33 cm</t>
  </si>
  <si>
    <t>460510021RT1</t>
  </si>
  <si>
    <t>Kabelový prostup z plast.trub, DN do 10,5 cm, včetně dodávky trub DN 70</t>
  </si>
  <si>
    <t>460510021RT2</t>
  </si>
  <si>
    <t>Kabelový prostup z plast.trub, DN do 10,5 cm, včetně dodávky trub DN 110</t>
  </si>
  <si>
    <t>460570153R00</t>
  </si>
  <si>
    <t>Zához rýhy 35/70 cm, hornina třídy 3, se zhutněním</t>
  </si>
  <si>
    <t>460570253R00</t>
  </si>
  <si>
    <t>Zához rýhy 50/70 cm, hornina třídy 3, se zhutněním</t>
  </si>
  <si>
    <t>460600001RT8</t>
  </si>
  <si>
    <t>Naložení a odvoz zeminy, odvoz na vzdálenost 10000 m</t>
  </si>
  <si>
    <t>460961603T00</t>
  </si>
  <si>
    <t>Geodetické zaměření</t>
  </si>
  <si>
    <t>SO 402</t>
  </si>
  <si>
    <t>Veřejné osvětlení - větev B</t>
  </si>
  <si>
    <t>Revize el. zařízení</t>
  </si>
  <si>
    <t>358251012R</t>
  </si>
  <si>
    <t>Pojistka výkonová nízkoztrátová PHNA 000  20 A</t>
  </si>
  <si>
    <t>SO 431.1</t>
  </si>
  <si>
    <t>Přeložka silových kabelů - větev A</t>
  </si>
  <si>
    <t>Základy a zvláštní zakládání</t>
  </si>
  <si>
    <t>212341111S00</t>
  </si>
  <si>
    <t>Obetonování dělených chrániček</t>
  </si>
  <si>
    <t>00581T.1</t>
  </si>
  <si>
    <t>Odpojení a zapojení technologického zařízení, odpojení a zapojení informačního panelu, přípojka NN</t>
  </si>
  <si>
    <t>210810007RT1</t>
  </si>
  <si>
    <t>Kabel CYKY-m 750 V 3 x 4 mm2 volně uložený, včetně dodávky kabelu</t>
  </si>
  <si>
    <t>28395201.AR</t>
  </si>
  <si>
    <t>Pěna polyuretanová GUTTAFOAM spray 750 ml</t>
  </si>
  <si>
    <t>900RT4.1T01</t>
  </si>
  <si>
    <t>Stranové přeložení NN kabelů</t>
  </si>
  <si>
    <t>00511 R</t>
  </si>
  <si>
    <t>Geodetické práce , geodetické zaměření sdělovacích kabelů</t>
  </si>
  <si>
    <t>3457114741RT</t>
  </si>
  <si>
    <t>Trubka kabelová chránička dělěná se zámkem DN 160 mm</t>
  </si>
  <si>
    <t>460010022RT4</t>
  </si>
  <si>
    <t>Vytýčení kabelové trasy podél silnice, délka trasy nad 1000 m</t>
  </si>
  <si>
    <t>460200304RT2</t>
  </si>
  <si>
    <t>Výkop kabelové rýhy 50/120 cm hor.4, ruční výkop rýhy</t>
  </si>
  <si>
    <t>460300002RT1</t>
  </si>
  <si>
    <t>Záhrn rýh strojem ve volném terénu, záhrn rýh a úprava terénu</t>
  </si>
  <si>
    <t>460300006R00</t>
  </si>
  <si>
    <t>Hutnění zeminy po vrstvách 20 cm</t>
  </si>
  <si>
    <t>460420018RT3</t>
  </si>
  <si>
    <t>Zřízení kabelového lože v rýze š.do 35 cm z písku, tloušťka vrstvy 20 cm</t>
  </si>
  <si>
    <t>460510022S00</t>
  </si>
  <si>
    <t>Kabelový prostup z plast.trub, DN do 15 cm</t>
  </si>
  <si>
    <t>460620006RT1</t>
  </si>
  <si>
    <t>Osetí povrchu trávou, včetně dodávky osiva</t>
  </si>
  <si>
    <t>460620013RT1</t>
  </si>
  <si>
    <t>Provizorní úprava terénu v přírodní hornině 3, ruční vyrovnání a zhutnění</t>
  </si>
  <si>
    <t>VN</t>
  </si>
  <si>
    <t>Vedlejší náklady</t>
  </si>
  <si>
    <t>005111050T</t>
  </si>
  <si>
    <t>Přeložka  kabelů NN - úsek Vytyčení sítě NN</t>
  </si>
  <si>
    <t>L</t>
  </si>
  <si>
    <t>SO 431.2</t>
  </si>
  <si>
    <t>Přeložka sdělovacích kabelů - větev A</t>
  </si>
  <si>
    <t>M22</t>
  </si>
  <si>
    <t>Montáž sdělovací a zabezp. techniky</t>
  </si>
  <si>
    <t>00581T</t>
  </si>
  <si>
    <t>Odpojení a zapojení technologického zařízení, odpojení a zapojení informačního panelu</t>
  </si>
  <si>
    <t>220110347R00</t>
  </si>
  <si>
    <t>Marker pro určení trasy kabelů HDPE</t>
  </si>
  <si>
    <t>220182022U00</t>
  </si>
  <si>
    <t>Ulož HDPE trubku pro OK do výkopu</t>
  </si>
  <si>
    <t>222280215R00</t>
  </si>
  <si>
    <t>Kabel UTP kat.6 v trubkách</t>
  </si>
  <si>
    <t>371201305R</t>
  </si>
  <si>
    <t>Kabel UTP Elite, Cat6, drát, 305m cívka</t>
  </si>
  <si>
    <t>900RT4.1T00</t>
  </si>
  <si>
    <t>Stranové přeložení sdělovacíc kabelů</t>
  </si>
  <si>
    <t>460200153RT1</t>
  </si>
  <si>
    <t>Výkop kabelové rýhy 35/70 cm  hor.3, strojní výkop rýhy</t>
  </si>
  <si>
    <t>460200153RT2</t>
  </si>
  <si>
    <t>Výkop kabelové rýhy 35/70 cm  hor.3, ruční výkop rýhy</t>
  </si>
  <si>
    <t>460510022RT1</t>
  </si>
  <si>
    <t>Kabelový prostup z plast.trub, DN do 15 cm, včetně dodávky trub DN 140</t>
  </si>
  <si>
    <t>005111021R</t>
  </si>
  <si>
    <t>Vytyčení inženýrských sítí, Vytyčení stávající místní sdělovací sítě</t>
  </si>
  <si>
    <t>SO 432.1</t>
  </si>
  <si>
    <t>Přeložka silových kabelů - větev B</t>
  </si>
  <si>
    <t>210102001R00</t>
  </si>
  <si>
    <t>Spojka epoxid. plast.kabely 1kV, SVPe 4x25 mm2</t>
  </si>
  <si>
    <t>210102003R00</t>
  </si>
  <si>
    <t>Spojka epoxid. plast.kabely 1kV, SVPe 4x150</t>
  </si>
  <si>
    <t>210901073R00</t>
  </si>
  <si>
    <t>Kabel silový AYKY 1kV 4 x 70 mm2 volně uložený</t>
  </si>
  <si>
    <t>005121 R</t>
  </si>
  <si>
    <t>Zařízení staveniště</t>
  </si>
  <si>
    <t>34111610S</t>
  </si>
  <si>
    <t>Kabel silový s Cu jádrem 1 kV 1-CYKY do průřezu  4 x 25 mm2</t>
  </si>
  <si>
    <t>34113212R1</t>
  </si>
  <si>
    <t>Kabel silový s Al jádrem 1 kV 1-AYKY  do průřezu 4B x 70 mm2</t>
  </si>
  <si>
    <t>345246002T</t>
  </si>
  <si>
    <t>Spojka kabelová gelová smrš´tovací do pr. vodičů 25 mm, komplet</t>
  </si>
  <si>
    <t>345246003T</t>
  </si>
  <si>
    <t>Spojka kabelová gelová smrš´tovací do pr. vodičů 70 mm2, komplet</t>
  </si>
  <si>
    <t>3457114740R</t>
  </si>
  <si>
    <t>Trubka kabelová chránička KOPOHALF 06110/2</t>
  </si>
  <si>
    <t>460230003RT1</t>
  </si>
  <si>
    <t>Rýha pro kabelovou spojku do 10 kV, hornina 3, ruční výkop rýhy</t>
  </si>
  <si>
    <t>460490051RT1</t>
  </si>
  <si>
    <t>Krytí kabelové spojky nebo odbočnice, do 6 kV, podklad a kryt z písku, cihly plné</t>
  </si>
  <si>
    <t>SO 801.1</t>
  </si>
  <si>
    <t>Vegetační úpravy - Větev A</t>
  </si>
  <si>
    <t>01</t>
  </si>
  <si>
    <t>Zálivka</t>
  </si>
  <si>
    <t>082113200</t>
  </si>
  <si>
    <t>voda pitná pro smluvní odběratele</t>
  </si>
  <si>
    <t>185804311</t>
  </si>
  <si>
    <t>Zalití rostlin vodou plochy záhonů jednotlivě do 20 m2</t>
  </si>
  <si>
    <t>dávka vody 0,05m3 * počet stromů*opak. 
0.05*13*5=3,250 [A] 
Celkem: A=3,250 [B]</t>
  </si>
  <si>
    <t>185851121</t>
  </si>
  <si>
    <t>Dovoz vody pro zálivku rostlin na vzdálenost do 1000 m</t>
  </si>
  <si>
    <t>1. Ceny lze použít pouze tehdy, když není voda dostupná z vodovodního řádu. 2. V cenách jsou započteny i náklady na čerpání vody do cisterny. 3. V cenách nejsou započteny náklady na dodání vody. Tyto náklady se oceňují individuálně.</t>
  </si>
  <si>
    <t>185851129</t>
  </si>
  <si>
    <t>Dovoz vody pro zálivku rostlin Příplatek k ceně za každých dalších i započatých 1000 m</t>
  </si>
  <si>
    <t>02</t>
  </si>
  <si>
    <t>Stromy</t>
  </si>
  <si>
    <t>02650R014</t>
  </si>
  <si>
    <t>Javor klen (Acer pseudoplatanus), ok 12-14, ZB</t>
  </si>
  <si>
    <t>052172100</t>
  </si>
  <si>
    <t>příčka spojovací min. délka 30 cm, frézovaná, impregnovaná</t>
  </si>
  <si>
    <t>05217212R</t>
  </si>
  <si>
    <t>tyč odkorněná délka 300-330 cm, s min. průměrem 8cm, frézovaná, impregnovaná</t>
  </si>
  <si>
    <t>103911000</t>
  </si>
  <si>
    <t>kůra mulčovací VL</t>
  </si>
  <si>
    <t>stromy*plocha koř. mísy*vrstva 10cm*ztratné 
13*1*0.1*1.03=1,339 [A] 
Celkem: A=1,339 [B]</t>
  </si>
  <si>
    <t>183102141</t>
  </si>
  <si>
    <t>Hloubení jamek pro vysazování rostlin v zemině tř.1 až 4 bez výměny půdy na svahu přes 1:5 do 1:2, objemu přes 0,40 do 1,00 m3</t>
  </si>
  <si>
    <t>1. Vcenách jsou započteny i náklady na případné naložení přebytečných výkopků na dopravní prostředek, odvoz na vzdálenost do 20 km a složení výkopků. 2. Vcenách nejsou započteny náklady na uložení odpadu na skládku. 3. Vcenách o sklonu svahu přes 1:1 jsou uvažovány podmínky pro svahy běžně schůdné; bez použití lezeckých technik. Vpřípadě použití lezeckých technik se tyto náklady oceňují individuálně.</t>
  </si>
  <si>
    <t>184102126</t>
  </si>
  <si>
    <t>Výsadba dřeviny s balem do předem vyhloubené jamky se zalitím na svahu přes 1:5 do 1:2, při průměru balu přes 600 do 800 mm</t>
  </si>
  <si>
    <t>1. Ceny lze použít i pro dřeviny pěstované v nádobách. 2. V cenách nejsou započteny náklady na vysazované dřeviny, tyto se oceňují ve specifikaci. 3. Vcenách o sklonu svahu přes 1:1 jsou uvažovány podmínky pro svahy běžně schůdné; bez použití lezeckých technik. Vpřípadě použití lezeckých technik se tyto náklady oceňují individuálně.</t>
  </si>
  <si>
    <t>184215133</t>
  </si>
  <si>
    <t>Ukotvení dřeviny kůly třemi kůly, délky přes 2 do 3 m</t>
  </si>
  <si>
    <t>1. V cenách jsou započteny i náklady na ochranu proti poškození kmene v místě vzepření. 2. V cenách nejsou započteny náklady na dodání kůlů, tyto se oceňují ve specifikaci. 3. Ceny jsou určeny pro ukotvení dřevin kůly o průměru do 100 mm.</t>
  </si>
  <si>
    <t>184215422</t>
  </si>
  <si>
    <t>Zhotovení závlahové mísy u solitérních dřevin na svahu přes 1:5 do 1:2, o průměru mísy přes 0,5 do 1 m</t>
  </si>
  <si>
    <t>1. V cenách jsou započteny i náklady na případné naložení vzniklého odpadu na dopravní prostředek, odvoz na vzdálenost do 20 km a složení odpadu. 2. V cenách nejsou započteny náklady na materiál pro zhotovení závlahové mísy, tento se oceňuje ve specifikaci. 3. Vcenách o sklonu svahu přes 1:1 jsou uvažovány podmínky pro svahy běžně schůdné; bez použití lezeckých technik. Vpřípadě použití lezeckých technik se tyto náklady oceňují individuálně.</t>
  </si>
  <si>
    <t>184501142</t>
  </si>
  <si>
    <t>Zhotovení obalu kmene z rákosové nebo kokosové rohože na svahu přes 1:5 do 1:2</t>
  </si>
  <si>
    <t>plocha*počet*koef. ztrát 
(0.6*2)*13*1.15=17,940 [A] 
Celkem: A=17,940 [B]</t>
  </si>
  <si>
    <t>1. V cenách nejsou započteny náklady na dodání rohože tyto náklady se oceňují ve specifikaci.</t>
  </si>
  <si>
    <t>18450114R</t>
  </si>
  <si>
    <t>Zhotovení obalu z pletiva kolem kůlů v rovině a svahu do 1:5</t>
  </si>
  <si>
    <t>počet alejových stromů*(výška 150cm*šířka 100cm) 
13*(1.5*1)=19,500 [A] 
Celkem: A=19,500 [B]</t>
  </si>
  <si>
    <t>18485231R</t>
  </si>
  <si>
    <t>Řez stromů během výsadby k vyrovnání porušeného poměru mezi nadzemní a podzemní částí; zkrácení terminálu se neprovádí pouze v případě jeho porušení. Odstranění</t>
  </si>
  <si>
    <t>Řez stromů během výsadby k vyrovnání porušeného poměru mezi nadzemní a podzemní částí; zkrácení terminálu se neprovádí pouze v případě jeho porušení. Odstranění poškozených částí rostliny, odstranění nevhodného větvení.</t>
  </si>
  <si>
    <t>184911421</t>
  </si>
  <si>
    <t>Mulčování vysazených rostlin mulčovací kůrou, tl. do 100 mm v rovině nebo na svahu do 1:5</t>
  </si>
  <si>
    <t>stromy*plocha koř. mísy 
13*1=13,000 [A] 
Celkem: A=13,000 [B]</t>
  </si>
  <si>
    <t>1. V cenách jsou započteny i náklady na naložení odpadu na dopravní prostředek, odvoz do 20 km a složení odpadu. 2. V cenách nejsou započteny náklady na: a) stabilizaci mulče proti erozi a přísady proti vznícení mulče. Tyto práce se oceňují individuálně, b) mulčovací kůru, tato se oceňuje ve specifikaci, c) uložení odpadu na skládku. 3. Tloušťka mulčovací kůry se měří v nakypřeném stavu.</t>
  </si>
  <si>
    <t>18580210R</t>
  </si>
  <si>
    <t>Hnojení půdy nebo trávníku v rovině nebo na svahu do 1:5 umělým hnojivem s rozdělením k jednotlivým rostlinám.</t>
  </si>
  <si>
    <t>Tableta 10g - 4ks ke stromu tj. 0,04kg 
13*0.04=0,520 [A] 
Celkem: A=0,520 [B]</t>
  </si>
  <si>
    <t>18580211R</t>
  </si>
  <si>
    <t>Aplikace půdního kondicionéru přimícháním do výsadbového substrátu.</t>
  </si>
  <si>
    <t>dávka 1,5 kg na m3 substrátu 
1.5*7=10,500 [A] 
Celkem: A=10,500 [B]</t>
  </si>
  <si>
    <t>185804523</t>
  </si>
  <si>
    <t>Odplevelení výsadeb na svahu přes 1:5 do 1:2 dřevin solitérních</t>
  </si>
  <si>
    <t>plocha*opak. 
13*3=39,000 [A] 
Celkem: A=39,000 [B]</t>
  </si>
  <si>
    <t>1. V cenách jsou započteny i náklady spojené s nakypřením, s případným naložením odpadu na dopravní prostředek, odvozem do 20 km a se složením. 2. V cenách nejsou započteny náklady na uložení odpadu na skládku. 3. Vcenách o sklonu svahu přes 1:1 jsou uvažovány podmínky pro svahy běžně schůdné; bez použití lezeckých technik. Vpřípadě použití lezeckých technik se tyto náklady oceňují individuálně.</t>
  </si>
  <si>
    <t>251911551</t>
  </si>
  <si>
    <t>Hnojivo průmyslové vícesložkové tabletové, pomalu rozpustné</t>
  </si>
  <si>
    <t>Tableta 10g - 4ks ke stromu 
13*0.04=0,520 [A] 
Celkem: A=0,520 [B]</t>
  </si>
  <si>
    <t>25191155R</t>
  </si>
  <si>
    <t>Půdní kondicionér vícesložkový zvyšující sorbční kapacitu půdy a mikrobiologickou aktivitu v půdě. Je to suchá, granulovaná až prášková směs kopolymerů, hnojiv</t>
  </si>
  <si>
    <t>Půdní kondicionér vícesložkový zvyšující sorbční kapacitu půdy a mikrobiologickou aktivitu v půdě. Je to suchá, granulovaná až prášková směs kopolymerů, hnojiv a stopových prvků a růstových stimulátorů. Zvyšuje prokořenění, vodní retenční kapacitu půdy (pojme 100 násobek vody oproti vlastní hmotnosti, kterou potom pomalu uvolňuje).   
Aplikace bude provedena promísením se substrátem při výsadbě.</t>
  </si>
  <si>
    <t>313248040</t>
  </si>
  <si>
    <t>pletivo drátěné s šestihrannými oky Pz 30/0,8mm v 1m</t>
  </si>
  <si>
    <t>pletivo kus*počet stromů 
1.50*13=19,500 [A] 
Celkem: A=19,500 [B]</t>
  </si>
  <si>
    <t>314127920</t>
  </si>
  <si>
    <t>hřebík stavební hlava zápustná mřížkovaná 2,8x70mm</t>
  </si>
  <si>
    <t>počet stromů*počet spojů/288ks v kg*ztratné 3% 
13*6/288*1.03=0,279 [A] 
Celkem: A=0,279 [B]</t>
  </si>
  <si>
    <t>61894003</t>
  </si>
  <si>
    <t>rákos ohradový neloupaný 60x200cm</t>
  </si>
  <si>
    <t>plocha*počet 
(0.6*2)*13*1.15=17,940 [A] 
Celkem: A=17,940 [B]</t>
  </si>
  <si>
    <t>04</t>
  </si>
  <si>
    <t>Trávník</t>
  </si>
  <si>
    <t>00572474</t>
  </si>
  <si>
    <t>osivo směs travní krajinná-svahová</t>
  </si>
  <si>
    <t>181451122</t>
  </si>
  <si>
    <t>Založení trávníku na půdě předem připravené plochy přes 1000 m2 výsevem včetně utažení lučního na svahu přes 1:5 do 1:2</t>
  </si>
  <si>
    <t>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Vcenách o sklonu svahu přes 1:1 jsou uvažovány podmínky pro svahy běžně schůdné; bez použití lezeckých technik. Vpřípadě použití lezeckých technik se tyto náklady oceňují individuálně.</t>
  </si>
  <si>
    <t>182111111</t>
  </si>
  <si>
    <t>Zpevnění svahu jutovou, kokosovou nebo plastovou rohoží na svahu přes 1:2 do 1:1</t>
  </si>
  <si>
    <t>1. Množství jednotek se stanoví v m2 zpevněné plochy svahu před zpevněním. 2. V cenách nejsou započteny náklady na dodání rohože tyto náklady se oceňují ve specifikaci.</t>
  </si>
  <si>
    <t>18580311R</t>
  </si>
  <si>
    <t>Ošetření trávníku v záruční době - dle potřeby kosení, vypletí, chemické odplevelení atd.</t>
  </si>
  <si>
    <t>1. V cenách nejsou započteny náklady na : a) vypletí; tyto práce se oceňují cenami části C02 souboru cen 185 80-42 Vypletí, b) zalití; tyto práce se oceňují cenami části C02 souboru cen 185 80-43 Zalití rostlin vodou c) chemické odplevelení; tyto práce se oceňují cenami části A02 souboru cen 184 80-22 Chemické odplevelení trávníku, d) hnojení; tyto práce se oceňuji cenami části A02 souboru cen 184 85-11 Hnojení roztokem hnojiva nebo 185 80-21 Hnojení. 2. V cenách jsou započteny i náklady na pokosení se shrabáním, naložením shrabu na dopravní prostředek sodvezením do vzdálenosti 20 km a vyložením shrabu. 3. Vcenách o sklonu svahu přes 1:1 jsou uvažovány podmínky pro svahy běžně schůdné; bez použití lezeckých technik. Vpřípadě použití lezeckých technik se tyto náklady oceňují individuálně.</t>
  </si>
  <si>
    <t>6931105R</t>
  </si>
  <si>
    <t>skoba kotvící dřevěná na geotextilie 30x30x300mm</t>
  </si>
  <si>
    <t>plocha*4ks/m2*ztratné 
3157*4*1.05=13 259,400 [A] 
Celkem: A=13 259,400 [B]</t>
  </si>
  <si>
    <t>6931131R</t>
  </si>
  <si>
    <t>textilie jutová protierozní 500 g/m2</t>
  </si>
  <si>
    <t>plocha*koef. překryvu 
3157*1.15=3 630,550 [A] 
Celkem: A=3 630,550 [B]</t>
  </si>
  <si>
    <t>05</t>
  </si>
  <si>
    <t>Kácení a příprava stanoviště</t>
  </si>
  <si>
    <t>10364101</t>
  </si>
  <si>
    <t>zemina pro terénní úpravy - ornice</t>
  </si>
  <si>
    <t>množství*objem. koef. 
6821*0.1*1.7=1 159,570 [A] 
Celkem: A=1 159,570 [B]</t>
  </si>
  <si>
    <t>112151012</t>
  </si>
  <si>
    <t>Pokácení stromu volné v celku s odřezáním kmene a s odvětvením průměru kmene přes 200 do 300 mm</t>
  </si>
  <si>
    <t>1. V cenách jsou započteny i náklady na odklizení částí kmene a větví na vzdálenost do 20 m se složením na hromady nebo naložením na dopravní prostředek. 2. V cenách nejsou započteny náklady na: a) odkornění kmenů, tyto práce se oceňují individuálně, b) odvoz ani uložení na skládku, c) odstranění pařezu. 3. Ceny jsou určeny pouze pro pěstební zásahy a rekonstrukce v sadovnických a krajinářských úpravách. 4. Průměr pařezu se měří v místě řezu kmene na základě dvojího na sebe kolmého měření a následného zprůměrování naměřených hodnot nejčastěji ve výšce 0,15m. V případě přítomnosti výrazných kořenových náběhů je měření prováděno nad nimi, nejčastěji v rozmezí 0,15-0,45 m nad povrchem stávajícího terénu. 5. Stromy o průměru kmene na řezné ploše větší než 1500 mm se oceňují individuálně. 6. Práce jsou prováděné technikou volného kácení.</t>
  </si>
  <si>
    <t>112151013</t>
  </si>
  <si>
    <t>Pokácení stromu volné v celku s odřezáním kmene a s odvětvením průměru kmene přes 300 do 400 mm</t>
  </si>
  <si>
    <t>112151014</t>
  </si>
  <si>
    <t>Pokácení stromu volné v celku s odřezáním kmene a s odvětvením průměru kmene přes 400 do 500 mm</t>
  </si>
  <si>
    <t>112151015</t>
  </si>
  <si>
    <t>Pokácení stromu volné v celku s odřezáním kmene a s odvětvením průměru kmene přes 500 do 600 mm</t>
  </si>
  <si>
    <t>112151016</t>
  </si>
  <si>
    <t>Pokácení stromu volné v celku s odřezáním kmene a s odvětvením průměru kmene přes 600 do 700 mm</t>
  </si>
  <si>
    <t>112201132</t>
  </si>
  <si>
    <t>Odstranění pařezu na svahu přes 1:5 do 1:2 o průměru pařezu na řezné ploše přes 200 do 300 mm</t>
  </si>
  <si>
    <t>1. V cenách jsou započteny i náklady na odstranění náběhových kořenů, odklizení získaného dřeva na vzdálenost do 20 m, jeho složení na hromady nebo naložení na dopravní prostředek, zasypání jámy, doplnění zeminy, zhutnění a úprava terénu. 2. Ceny jsou určeny jen pro pěstební zásahy a rekonstrukce v sadovnických a krajinářských úpravách. 3. Průměr pařezu se měří v místě řezu kmene na základě dvojího na sebe kolmého měření a následného zprůměrování naměřených hodnot nejčastěji ve výšce 0,15 m. V případě přítomnosti výrazných kořenových náběhů je měření prováděno nad nimi nejčastěji v rozmezí 0,15-0,45 m nad povrchem stávajícího terénu. 4. V cenách nejsou započteny náklady na: a) dodání zeminy, b) odvoz a uložení biologického odpadu na skládku. 5. Pařezy o průměru kmene na řezné ploše větší než 1500 mm se oceňují individuálně. 6. V cenách jsou započteny náklady na odstranění pařezu vykopáním, vytrháním, frézováním či jinou technologií s odstraněním náběhových kořenů.</t>
  </si>
  <si>
    <t>112201134</t>
  </si>
  <si>
    <t>Odstranění pařezu na svahu přes 1:5 do 1:2 o průměru pařezu na řezné ploše přes 400 do 500 mm</t>
  </si>
  <si>
    <t>112201135</t>
  </si>
  <si>
    <t>Odstranění pařezu na svahu přes 1:5 do 1:2 o průměru pařezu na řezné ploše přes 500 do 600 mm</t>
  </si>
  <si>
    <t>112201136</t>
  </si>
  <si>
    <t>Odstranění pařezu na svahu přes 1:5 do 1:2 o průměru pařezu na řezné ploše přes 600 do 700 mm</t>
  </si>
  <si>
    <t>112201137</t>
  </si>
  <si>
    <t>Odstranění pařezu na svahu přes 1:5 do 1:2 o průměru pařezu na řezné ploše přes 700 do 800 mm</t>
  </si>
  <si>
    <t>181114711</t>
  </si>
  <si>
    <t>Odstranění kamene z pozemku sebráním kamene, hmotnosti jednotlivě do 15 kg</t>
  </si>
  <si>
    <t>6821*0.005=34,105 [A] 
Celkem: A=34,105 [B]</t>
  </si>
  <si>
    <t>1. Vcenách jsou započteny i náklady na odklizení na hromady na vzdálenost do 10 m nebo s naložením na dopravní prostředek. 2. Cena - 4712 lze použít i pro odstranění patek sloupů chmelnicových konstrukcí z hloubky do 0,6 m. 3. Ceny nelze použít pro odstranění skalního podkladu. 4. Množství sebraného kamene pro přemístění se určuje koeficientem 0,7 z objemu hromady.</t>
  </si>
  <si>
    <t>182301131</t>
  </si>
  <si>
    <t>Rozprostření a urovnání ornice ve svahu sklonu přes 1:5 při souvislé ploše přes 500 m2, tl. vrstvy do 100 mm</t>
  </si>
  <si>
    <t>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3,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t>
  </si>
  <si>
    <t>183403115</t>
  </si>
  <si>
    <t>Obdělání půdy kultivátorováním na svahu přes 1:5 do 1:2</t>
  </si>
  <si>
    <t>1. Každé opakované obdělání půdy se oceňuje samostatně. 2. Ceny -3114 a -3115 lze použít i pro obdělání půdy aktivními branami.</t>
  </si>
  <si>
    <t>183403213</t>
  </si>
  <si>
    <t>Obdělání půdy frézováním na svahu přes 1:5 do 1:2</t>
  </si>
  <si>
    <t>183403252</t>
  </si>
  <si>
    <t>Obdělání půdy vláčením na svahu přes 1:5 do 1:2</t>
  </si>
  <si>
    <t>plocha*opak. 
6821*3=20 463,000 [A] 
Celkem: A=20 463,000 [B]</t>
  </si>
  <si>
    <t>183403253</t>
  </si>
  <si>
    <t>Obdělání půdy hrabáním na svahu přes 1:5 do 1:2</t>
  </si>
  <si>
    <t>plocha*opak. 
6821*2=13 642,000 [A] 
Celkem: A=13 642,000 [B]</t>
  </si>
  <si>
    <t>184802211</t>
  </si>
  <si>
    <t>Chemické odplevelení půdy před založením kultury, trávníku nebo zpevněných ploch o výměře jednotlivě přes 20 m2 na svahu přes 1:5 do 1:2 postřikem na široko</t>
  </si>
  <si>
    <t>1. Ceny -2111, -2211, -2311 a -2411 lze použít i pro aplikaci retardantů na trávníky. 2. V cenách -2111, -2211, -2311 a -2411 jsou započteny i náklady na dovoz vody do 10 km. 3. V cenách nejsou započteny náklady na případné zapravení přípravku do půdy a) obděláním půdy; tyto práce se oceňují cenami části A02 souboru cen 183 40-31 Obdělání půdy, b) prolitím; toto se oceňuje cenami části C02 souboru cen 185 80-43 Zalití rostlin vodou a případně cenami části A02 souboru cen 185 85-11 Dovoz vody pro zálivku rostlin. 4. Každá opakovaná aplikace se oceňuje samostatně. 5. Chemické odplevelení ploch do 20 m2 se oceňuje příslušnými cenami souboru cen 184 80-26 Chemické odplevelení po založení kultury. 6. Vcenách o sklonu svahu přes 1:1 jsou uvažovány podmínky pro svahy běžně schůdné; bez použití lezeckých technik. Vpřípadě použití lezeckých technik se tyto náklady oceňují individuálně.</t>
  </si>
  <si>
    <t>185802123</t>
  </si>
  <si>
    <t>Hnojení půdy nebo trávníku na svahu přes 1:5 do 1:2 umělým hnojivem na široko</t>
  </si>
  <si>
    <t>Plocha *dávka tun 
6821* 0.00002=0,136 [A] 
Celkem: A=0,136 [B]</t>
  </si>
  <si>
    <t>1. V cenách jsou započteny i náklady na rozprostření nebo rozdělení hnojiva. 2. Vcenách o sklonu svahu přes 1:1 jsou uvažovány podmínky pro svahy běžně schůdné; bez použití lezeckých technik. Vpřípadě použití lezeckých technik se tyto náklady oceňují individuálně.</t>
  </si>
  <si>
    <t>2519115R1</t>
  </si>
  <si>
    <t>hnojivo průmyslové vícesložkové NPK 2kg /100m2</t>
  </si>
  <si>
    <t>Plocha*dávka kg 
6821* 0.02=136,420 [A] 
Celkem: A=136,420 [B]</t>
  </si>
  <si>
    <t>997</t>
  </si>
  <si>
    <t>Přesun sutě</t>
  </si>
  <si>
    <t>997013501</t>
  </si>
  <si>
    <t>Odvoz suti a vybouraných hmot na skládku nebo meziskládku se složením, na vzdálenost do 1 km</t>
  </si>
  <si>
    <t>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t>
  </si>
  <si>
    <t>997013509</t>
  </si>
  <si>
    <t>Odvoz suti a vybouraných hmot na skládku nebo meziskládku se složením, na vzdálenost Příplatek k ceně za každý další i započatý 1 km přes 1 km</t>
  </si>
  <si>
    <t>9970135R1</t>
  </si>
  <si>
    <t>Odvoz pokácených dřevin na skládku nebo meziskládku do 1 km se složením</t>
  </si>
  <si>
    <t>9970135R9</t>
  </si>
  <si>
    <t>Příplatek k odvozu pokácených hmot na skládku ZKD 1 km přes 1 km</t>
  </si>
  <si>
    <t>99701381R</t>
  </si>
  <si>
    <t>Poplatek za uložení na skládce (skládkovné) odpadu z kácení a odstranění pařezů</t>
  </si>
  <si>
    <t>1. Ceny uvedenévsouboru cen je doporučeno upravit podle aktuálních cen místně příslušné skládky odpadů. 2. Uložení odpadů neuvedených vsouboru cen se oceňuje individuálně. 3. Vcenách je započítán poplatek za ukládaní odpadu dle zákona 185/2001 Sb. 4. Případné drcení stavebního odpadu lze ocenit souborem cen 997 00-60 Drcení stavebního odpadu zkatalogu 800-6 Demolice objektů.</t>
  </si>
  <si>
    <t>997221855</t>
  </si>
  <si>
    <t>Poplatek za uložení stavebního odpadu na skládce (skládkovné) zeminy a kameniva zatříděného do Katalogu odpadů pod kódem 170 504</t>
  </si>
  <si>
    <t>1. Ceny uvedenévsouboru cen je doporučeno upravit podle aktuálních cen místně příslušné skládky odpadů. 2. Uložení odpadů neuvedených vsouboru cen se oceňuje individuálně. 3. Vcenách je započítán poplatek za ukládání odpadu dle zákona 185/2001 Sb. 4. Případné drcení stavebního odpadu lze ocenit cenami souboru cen 997 00-60 Drcení stavebního odpadu zkatalogu 800-6 Demolice objektů.</t>
  </si>
  <si>
    <t>998</t>
  </si>
  <si>
    <t>Přesun hmot</t>
  </si>
  <si>
    <t>998231311</t>
  </si>
  <si>
    <t>Přesun hmot pro sadovnické a krajinářské úpravy - strojně dopravní vzdálenost do 5000 m</t>
  </si>
  <si>
    <t>R01</t>
  </si>
  <si>
    <t>Rozvojová péče 3 roky</t>
  </si>
  <si>
    <t>dávka vody 0,08m3 * počet stromů*opak. celkem 16x 
0.08*13*16=16,640 [A] 
Celkem: A=16,640 [B]</t>
  </si>
  <si>
    <t>stromů * plocha 1m2/strom*vrstva*3 roky 
13*1*0.05*3=1,950 [A] 
Celkem: A=1,950 [B]</t>
  </si>
  <si>
    <t>111151232</t>
  </si>
  <si>
    <t>Pokosení trávníku při souvislé ploše přes 1000 do 10000 m2 lučního na svahu přes 1:5 do 1:2</t>
  </si>
  <si>
    <t>plocha*opakování celkem za 3roky 
6821*7=47 747,000 [A] 
Celkem: A=47 747,000 [B]</t>
  </si>
  <si>
    <t>1. V cenách jsou započteny i náklady na shrabání a naložení shrabu na dopravní prostředek, odvozem do 20 km a se složením. 2. V cenách nejsou započteny náklady na uložení shrabu na skládku. 3. Z celkové pokosené plochy se neodečítají plochy bez trávního porostu, pokud je jejich plocha menší než 3 m2 jednotlivě. 4. Vcenách o sklonu svahu přes 1:1 jsou uvažovány podmínky pro svahy běžně schůdné; bez použití lezeckých technik. Vpřípadě použití lezeckých technik se tyto náklady oceňují individuálně.</t>
  </si>
  <si>
    <t>18410212R</t>
  </si>
  <si>
    <t>Výsadba dřeviny dle standardu AOPK se zalitím ve svahu do 1:2</t>
  </si>
  <si>
    <t>18421512R</t>
  </si>
  <si>
    <t>Kontrola kotvení dřevin, kontrola ochranných prvků, případné opravy</t>
  </si>
  <si>
    <t>počet stromů*3 roky 
13*3=39,000 [A] 
Celkem: A=39,000 [B]</t>
  </si>
  <si>
    <t>Řez stromu výchovný dle standartu AOPK SPPK A02 002</t>
  </si>
  <si>
    <t>stromů*3roky 
13*3=39,000 [A] 
Celkem: A=39,000 [B]</t>
  </si>
  <si>
    <t>stromů * plocha 1m2/strom*50%*3 roky 
13*1/2*3=19,500 [A] 
Celkem: A=19,500 [B]</t>
  </si>
  <si>
    <t>185804312</t>
  </si>
  <si>
    <t>Zalití rostlin vodou plochy záhonů jednotlivě přes 20 m2</t>
  </si>
  <si>
    <t>185804513</t>
  </si>
  <si>
    <t>Odplevelení výsadeb v rovině nebo na svahu do 1:5 dřevin solitérních</t>
  </si>
  <si>
    <t>plocha*opak. za rok *3 roky 
13*2*3=78,000 [A] 
Celkem: A=78,000 [B]</t>
  </si>
  <si>
    <t>SO 801.2</t>
  </si>
  <si>
    <t>Vegetační úpravy - Větev B</t>
  </si>
  <si>
    <t>dávka vody 0,1m3 * počet stromů*opak. 
0.1*11*5=5,500 [A] 
Celkem: A=5,500 [B]</t>
  </si>
  <si>
    <t>stromy*plocha koř. mísy*vrstva 10cm*ztratné 
11*1*0.1*1.03=1,133 [A] 
Celkem: A=1,133 [B]</t>
  </si>
  <si>
    <t>plocha*počet*koef. ztrát 
(0.6*2)*11*1.15=15,180 [A] 
Celkem: A=15,180 [B]</t>
  </si>
  <si>
    <t>počet alejových stromů*(výška 150cm*šířka 100cm) 
11*(1.5*1)=16,500 [A] 
Celkem: A=16,500 [B]</t>
  </si>
  <si>
    <t>stromy*plocha koř. mísy 
11*1=11,000 [A] 
Celkem: A=11,000 [B]</t>
  </si>
  <si>
    <t>Tableta 10g - 4ks ke stromu tj. 0,04kg 
11*0.04=0,440 [A] 
Celkem: A=0,440 [B]</t>
  </si>
  <si>
    <t>dávka 1,5 kg na m3 substrátu 
1.5*6=9,000 [A] 
Celkem: A=9,000 [B]</t>
  </si>
  <si>
    <t>plocha*opak. 
11*3=33,000 [A] 
Celkem: A=33,000 [B]</t>
  </si>
  <si>
    <t>Tableta 10g - 4ks ke stromu 
11*0.04=0,440 [A] 
Celkem: A=0,440 [B]</t>
  </si>
  <si>
    <t>pletivo kus*počet stromů 
1.50*11=16,500 [A] 
Celkem: A=16,500 [B]</t>
  </si>
  <si>
    <t>počet stromů*počet spojů/288ks v kg*ztratné 3% 
11*6/288*1.03=0,236 [A] 
Celkem: A=0,236 [B]</t>
  </si>
  <si>
    <t>plocha*počet 
(0.6*2)*11*1.15=15,180 [A] 
Celkem: A=15,180 [B]</t>
  </si>
  <si>
    <t>plocha*4ks/m2*ztratné 
2098*4*1.05=8 811,600 [A] 
Celkem: A=8 811,600 [B]</t>
  </si>
  <si>
    <t>plocha*koef. překryvu 
2098*1.15=2 412,700 [A] 
Celkem: A=2 412,700 [B]</t>
  </si>
  <si>
    <t>množství*objem. koef. 
5482*0.1*1.7=931,940 [A] 
Celkem: A=931,940 [B]</t>
  </si>
  <si>
    <t>111212222</t>
  </si>
  <si>
    <t>Odstranění nevhodných dřevin průměru kmene do 100 mm výšky do 1 m s odstraněním pařezu přes 500 m2 na svahu přes 1:5 do 1:2</t>
  </si>
  <si>
    <t>1. V cenách jsou započteny i náklady na odklizení vytěžené dřevní hmoty na vzdálenost do 50 m, se složením na hromady nebo s naložením na dopravní prostředek a případnou úpravu terénu se zhutněním po odstranění dřevin. 2. V cenách nejsou započteny náklady na uložení shrabu na skládku. 3. Ceny jsou určeny pouze pro pěstební zásahy a rekonstrukce v sadovnických a krajinářských úpravách. 4. Ceny nelze použít: a) pro úplnou likvidaci porostu při přípravě staveniště apod.; tyto práce se oceňují cenami katalogu 800-1 Zemní práce, b) pro odstranění kořenových výmladků; tyto práce se oceňují individuálně, c) -1221 až -1223 a -1331 až -1333 pro jednoleté semenáče dřevin, náletů v bylinném stavu; tyto práce se oceňují cenami souborů cen 185 80-42 Vypletí nebo 183 41-13 Odplevelení výsadeb. 5. Průměr kmene stromů nebo keřů se měří 0,15 m nad terénem. 6. Množství jednotek se stanoví samostatně za keřovou skupinu v m2 souvislé plochy rovné součtu půdorysných ploch omezených obalovými křivkami korun jednotlivých stromů a keřů, jejichž koruny se půdorysně překrývají. Jestliže by byl zmíněný součet ploch větší než půdorysná plocha staveniště (upravované plochy), uvažuje se pouze tato plocha. 7. Vcenách o sklonu svahu přes 1:1 jsou uvažovány podmínky pro svahy běžně schůdné; bez použití lezeckých technik. Vpřípadě použití lezeckých technik se tyto náklady oceňují individuálně.</t>
  </si>
  <si>
    <t>112201133</t>
  </si>
  <si>
    <t>Odstranění pařezu na svahu přes 1:5 do 1:2 o průměru pařezu na řezné ploše přes 300 do 400 mm</t>
  </si>
  <si>
    <t>5482*0.005=27,410 [A] 
Celkem: A=27,410 [B]</t>
  </si>
  <si>
    <t>plocha*opak. 
5482*3=16 446,000 [A] 
Celkem: A=16 446,000 [B]</t>
  </si>
  <si>
    <t>plocha*opak. 
5482*2=10 964,000 [A] 
Celkem: A=10 964,000 [B]</t>
  </si>
  <si>
    <t>Plocha *dávka tun 
5482* 0.00002=0,110 [A] 
Celkem: A=0,110 [B]</t>
  </si>
  <si>
    <t>Plocha*dávka kg 
5482* 0.02=109,640 [A] 
Celkem: A=109,640 [B]</t>
  </si>
  <si>
    <t>dávka vody 0,08m3 * počet stromů*opak. celkem 16x 
0.08*11*16=14,080 [A] 
Celkem: A=14,080 [B]</t>
  </si>
  <si>
    <t>stromů * plocha 1m2/strom*vrstva*3 roky 
11*1*0.05*3=1,650 [A] 
Celkem: A=1,650 [B]</t>
  </si>
  <si>
    <t>plocha*opakování celkem za 3roky 
5482*7=38 374,000 [A] 
Celkem: A=38 374,000 [B]</t>
  </si>
  <si>
    <t>počet stromů*3 roky 
11*3=33,000 [A] 
Celkem: A=33,000 [B]</t>
  </si>
  <si>
    <t>stromů*3roky 
11*3=33,000 [A] 
Celkem: A=33,000 [B]</t>
  </si>
  <si>
    <t>stromů * plocha 1m2/strom*50%*3 roky 
11*1/2*3=16,500 [A] 
Celkem: A=16,500 [B]</t>
  </si>
  <si>
    <t>plocha*opak. za rok *3 roky 
11*2*3=66,000 [A] 
Celkem: A=66,000 [B]</t>
  </si>
</sst>
</file>

<file path=xl/styles.xml><?xml version="1.0" encoding="utf-8"?>
<styleSheet xmlns="http://schemas.openxmlformats.org/spreadsheetml/2006/main">
  <numFmts count="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0"/>
  </numFmts>
  <fonts count="41">
    <font>
      <sz val="10"/>
      <name val="Arial"/>
      <family val="0"/>
    </font>
    <font>
      <b/>
      <sz val="16"/>
      <color indexed="8"/>
      <name val="Arial"/>
      <family val="0"/>
    </font>
    <font>
      <b/>
      <sz val="16"/>
      <name val="Arial"/>
      <family val="0"/>
    </font>
    <font>
      <b/>
      <sz val="10"/>
      <name val="Arial"/>
      <family val="0"/>
    </font>
    <font>
      <sz val="10"/>
      <color indexed="9"/>
      <name val="Arial"/>
      <family val="0"/>
    </font>
    <font>
      <b/>
      <sz val="11"/>
      <name val="Arial"/>
      <family val="0"/>
    </font>
    <font>
      <i/>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57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D9D9D9"/>
        <bgColor indexed="64"/>
      </patternFill>
    </fill>
    <fill>
      <patternFill patternType="solid">
        <fgColor rgb="FFCB441A"/>
        <bgColor indexed="64"/>
      </patternFill>
    </fill>
  </fills>
  <borders count="1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style="thin"/>
    </border>
    <border>
      <left>
        <color indexed="63"/>
      </left>
      <right>
        <color indexed="63"/>
      </right>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1" borderId="0" applyNumberFormat="0" applyBorder="0" applyAlignment="0" applyProtection="0"/>
    <xf numFmtId="0" fontId="0" fillId="22" borderId="6" applyNumberFormat="0" applyFont="0" applyAlignment="0" applyProtection="0"/>
    <xf numFmtId="9" fontId="0" fillId="0" borderId="0" applyFont="0" applyFill="0" applyBorder="0" applyAlignment="0" applyProtection="0"/>
    <xf numFmtId="0" fontId="32" fillId="0" borderId="7" applyNumberFormat="0" applyFill="0" applyAlignment="0" applyProtection="0"/>
    <xf numFmtId="0" fontId="33" fillId="23" borderId="0" applyNumberFormat="0" applyBorder="0" applyAlignment="0" applyProtection="0"/>
    <xf numFmtId="0" fontId="34" fillId="24" borderId="0" applyNumberFormat="0" applyBorder="0" applyAlignment="0" applyProtection="0"/>
    <xf numFmtId="0" fontId="35" fillId="0" borderId="0" applyNumberFormat="0" applyFill="0" applyBorder="0" applyAlignment="0" applyProtection="0"/>
    <xf numFmtId="0" fontId="36" fillId="25" borderId="8" applyNumberFormat="0" applyAlignment="0" applyProtection="0"/>
    <xf numFmtId="0" fontId="37" fillId="26" borderId="8" applyNumberFormat="0" applyAlignment="0" applyProtection="0"/>
    <xf numFmtId="0" fontId="38" fillId="26" borderId="9" applyNumberFormat="0" applyAlignment="0" applyProtection="0"/>
    <xf numFmtId="0" fontId="39" fillId="0" borderId="0" applyNumberFormat="0" applyFill="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cellStyleXfs>
  <cellXfs count="40">
    <xf numFmtId="0" fontId="0" fillId="0" borderId="0" xfId="0" applyAlignment="1">
      <alignment vertical="center"/>
    </xf>
    <xf numFmtId="0" fontId="0" fillId="33" borderId="0" xfId="0" applyFill="1" applyAlignment="1">
      <alignment vertical="center"/>
    </xf>
    <xf numFmtId="0" fontId="1" fillId="33" borderId="0" xfId="0" applyFont="1" applyFill="1" applyAlignment="1">
      <alignment horizontal="center" vertical="center"/>
    </xf>
    <xf numFmtId="0" fontId="3" fillId="33" borderId="0" xfId="0" applyFont="1" applyFill="1" applyAlignment="1">
      <alignment horizontal="right" vertical="center"/>
    </xf>
    <xf numFmtId="0" fontId="4" fillId="34" borderId="10" xfId="0" applyFont="1" applyFill="1" applyBorder="1" applyAlignment="1">
      <alignment horizontal="center" vertical="center"/>
    </xf>
    <xf numFmtId="0" fontId="0" fillId="33" borderId="11" xfId="0" applyFill="1" applyBorder="1" applyAlignment="1">
      <alignment vertical="center"/>
    </xf>
    <xf numFmtId="4" fontId="3" fillId="33" borderId="0" xfId="0" applyNumberFormat="1" applyFont="1" applyFill="1" applyAlignment="1">
      <alignment horizontal="right" vertical="center"/>
    </xf>
    <xf numFmtId="0" fontId="0" fillId="33" borderId="10" xfId="0" applyFill="1" applyBorder="1" applyAlignment="1">
      <alignment horizontal="center" vertical="center"/>
    </xf>
    <xf numFmtId="0" fontId="0" fillId="33" borderId="12" xfId="0" applyFill="1" applyBorder="1" applyAlignment="1">
      <alignment vertical="center"/>
    </xf>
    <xf numFmtId="0" fontId="5" fillId="33" borderId="0" xfId="0" applyFont="1" applyFill="1" applyAlignment="1">
      <alignment vertical="center"/>
    </xf>
    <xf numFmtId="0" fontId="5" fillId="33" borderId="0" xfId="0" applyFont="1" applyFill="1" applyAlignment="1">
      <alignment horizontal="left" vertical="center"/>
    </xf>
    <xf numFmtId="0" fontId="4" fillId="34" borderId="10" xfId="0" applyFont="1" applyFill="1" applyBorder="1" applyAlignment="1">
      <alignment horizontal="center" vertical="center" wrapText="1"/>
    </xf>
    <xf numFmtId="0" fontId="5" fillId="33" borderId="11" xfId="0" applyFont="1" applyFill="1" applyBorder="1" applyAlignment="1">
      <alignment vertical="center"/>
    </xf>
    <xf numFmtId="0" fontId="5" fillId="33" borderId="11" xfId="0" applyFont="1" applyFill="1" applyBorder="1" applyAlignment="1">
      <alignment horizontal="left" vertical="center"/>
    </xf>
    <xf numFmtId="0" fontId="0" fillId="33" borderId="13" xfId="0" applyFill="1" applyBorder="1" applyAlignment="1">
      <alignment vertical="center"/>
    </xf>
    <xf numFmtId="0" fontId="0" fillId="0" borderId="10" xfId="0" applyBorder="1" applyAlignment="1">
      <alignment horizontal="left" vertical="center"/>
    </xf>
    <xf numFmtId="4" fontId="0" fillId="0" borderId="10" xfId="0" applyNumberFormat="1" applyBorder="1" applyAlignment="1">
      <alignment horizontal="right" vertical="center"/>
    </xf>
    <xf numFmtId="0" fontId="0" fillId="0" borderId="10" xfId="0" applyBorder="1" applyAlignment="1">
      <alignment vertical="center"/>
    </xf>
    <xf numFmtId="0" fontId="3" fillId="33" borderId="13" xfId="0" applyFont="1" applyFill="1" applyBorder="1" applyAlignment="1">
      <alignment horizontal="right" vertical="center"/>
    </xf>
    <xf numFmtId="0" fontId="3" fillId="33" borderId="13" xfId="0" applyFont="1" applyFill="1" applyBorder="1" applyAlignment="1">
      <alignment vertical="center" wrapText="1"/>
    </xf>
    <xf numFmtId="4" fontId="3" fillId="33" borderId="13" xfId="0" applyNumberFormat="1" applyFont="1" applyFill="1" applyBorder="1" applyAlignment="1">
      <alignment horizontal="center" vertical="center"/>
    </xf>
    <xf numFmtId="0" fontId="0" fillId="0" borderId="10" xfId="0" applyBorder="1" applyAlignment="1">
      <alignment horizontal="right" vertical="center"/>
    </xf>
    <xf numFmtId="0" fontId="0" fillId="0" borderId="10" xfId="0" applyBorder="1" applyAlignment="1">
      <alignment vertical="center" wrapText="1"/>
    </xf>
    <xf numFmtId="0" fontId="0" fillId="0" borderId="10" xfId="0" applyBorder="1" applyAlignment="1">
      <alignment horizontal="center" vertical="center"/>
    </xf>
    <xf numFmtId="164" fontId="0" fillId="0" borderId="10" xfId="0" applyNumberFormat="1" applyBorder="1" applyAlignment="1">
      <alignment horizontal="center" vertical="center"/>
    </xf>
    <xf numFmtId="4" fontId="0" fillId="0" borderId="10" xfId="0" applyNumberFormat="1" applyBorder="1" applyAlignment="1">
      <alignment horizontal="center" vertical="center"/>
    </xf>
    <xf numFmtId="0" fontId="0" fillId="0" borderId="14" xfId="0" applyBorder="1" applyAlignment="1">
      <alignment vertical="top"/>
    </xf>
    <xf numFmtId="0" fontId="0" fillId="0" borderId="10" xfId="0" applyBorder="1" applyAlignment="1">
      <alignment horizontal="left" vertical="center" wrapText="1"/>
    </xf>
    <xf numFmtId="0" fontId="0" fillId="0" borderId="0" xfId="0" applyAlignment="1">
      <alignment vertical="top"/>
    </xf>
    <xf numFmtId="0" fontId="6" fillId="0" borderId="10" xfId="0" applyFont="1" applyBorder="1" applyAlignment="1">
      <alignment horizontal="left" vertical="center" wrapText="1"/>
    </xf>
    <xf numFmtId="4" fontId="0" fillId="33" borderId="10" xfId="0" applyNumberFormat="1" applyFill="1" applyBorder="1" applyAlignment="1">
      <alignment horizontal="center" vertical="center"/>
    </xf>
    <xf numFmtId="0" fontId="3" fillId="33" borderId="11" xfId="0" applyFont="1" applyFill="1" applyBorder="1" applyAlignment="1">
      <alignment horizontal="right" vertical="center"/>
    </xf>
    <xf numFmtId="4" fontId="3" fillId="33" borderId="11" xfId="0" applyNumberFormat="1" applyFont="1" applyFill="1" applyBorder="1" applyAlignment="1">
      <alignment horizontal="center" vertical="center"/>
    </xf>
    <xf numFmtId="0" fontId="0" fillId="33" borderId="0" xfId="0" applyFill="1" applyAlignment="1">
      <alignment vertical="center"/>
    </xf>
    <xf numFmtId="0" fontId="1" fillId="33" borderId="0" xfId="0" applyFont="1" applyFill="1" applyAlignment="1">
      <alignment horizontal="center" vertical="center"/>
    </xf>
    <xf numFmtId="0" fontId="2" fillId="33" borderId="0" xfId="0" applyFont="1" applyFill="1" applyAlignment="1">
      <alignment vertical="center"/>
    </xf>
    <xf numFmtId="0" fontId="5" fillId="33" borderId="0" xfId="0" applyFont="1" applyFill="1" applyAlignment="1">
      <alignment horizontal="right" vertical="center"/>
    </xf>
    <xf numFmtId="0" fontId="5" fillId="33" borderId="11" xfId="0" applyFont="1" applyFill="1" applyBorder="1" applyAlignment="1">
      <alignment horizontal="right" vertical="center"/>
    </xf>
    <xf numFmtId="0" fontId="0" fillId="33" borderId="11" xfId="0" applyFill="1" applyBorder="1" applyAlignment="1">
      <alignment vertical="center"/>
    </xf>
    <xf numFmtId="0" fontId="4" fillId="34" borderId="10" xfId="0" applyFont="1" applyFill="1" applyBorder="1" applyAlignment="1">
      <alignment horizontal="center" vertical="center" wrapText="1"/>
    </xf>
  </cellXfs>
  <cellStyles count="47">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Poznámka" xfId="45"/>
    <cellStyle name="Percent" xfId="46"/>
    <cellStyle name="Propojená buňka" xfId="47"/>
    <cellStyle name="Správně" xfId="48"/>
    <cellStyle name="Špat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5.xml.rels><?xml version="1.0" encoding="utf-8" standalone="yes"?><Relationships xmlns="http://schemas.openxmlformats.org/package/2006/relationships"><Relationship Id="rId1" Type="http://schemas.openxmlformats.org/officeDocument/2006/relationships/image" Target="../media/image1.png" /></Relationships>
</file>

<file path=xl/drawings/_rels/drawing26.xml.rels><?xml version="1.0" encoding="utf-8" standalone="yes"?><Relationships xmlns="http://schemas.openxmlformats.org/package/2006/relationships"><Relationship Id="rId1" Type="http://schemas.openxmlformats.org/officeDocument/2006/relationships/image" Target="../media/image1.png" /></Relationships>
</file>

<file path=xl/drawings/_rels/drawing27.xml.rels><?xml version="1.0" encoding="utf-8" standalone="yes"?><Relationships xmlns="http://schemas.openxmlformats.org/package/2006/relationships"><Relationship Id="rId1" Type="http://schemas.openxmlformats.org/officeDocument/2006/relationships/image" Target="../media/image1.png" /></Relationships>
</file>

<file path=xl/drawings/_rels/drawing28.xml.rels><?xml version="1.0" encoding="utf-8" standalone="yes"?><Relationships xmlns="http://schemas.openxmlformats.org/package/2006/relationships"><Relationship Id="rId1" Type="http://schemas.openxmlformats.org/officeDocument/2006/relationships/image" Target="../media/image1.png" /></Relationships>
</file>

<file path=xl/drawings/_rels/drawing29.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28575</xdr:rowOff>
    </xdr:from>
    <xdr:to>
      <xdr:col>0</xdr:col>
      <xdr:colOff>1390650</xdr:colOff>
      <xdr:row>3</xdr:row>
      <xdr:rowOff>28575</xdr:rowOff>
    </xdr:to>
    <xdr:pic>
      <xdr:nvPicPr>
        <xdr:cNvPr id="1" name="Picture 1"/>
        <xdr:cNvPicPr preferRelativeResize="1">
          <a:picLocks noChangeAspect="1"/>
        </xdr:cNvPicPr>
      </xdr:nvPicPr>
      <xdr:blipFill>
        <a:blip r:embed="rId1"/>
        <a:stretch>
          <a:fillRect/>
        </a:stretch>
      </xdr:blipFill>
      <xdr:spPr>
        <a:xfrm>
          <a:off x="57150" y="28575"/>
          <a:ext cx="1333500" cy="5715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E37"/>
  <sheetViews>
    <sheetView tabSelected="1" zoomScalePageLayoutView="0" workbookViewId="0" topLeftCell="A1">
      <selection activeCell="A1" sqref="A1:A3"/>
    </sheetView>
  </sheetViews>
  <sheetFormatPr defaultColWidth="9.140625" defaultRowHeight="12.75" customHeight="1"/>
  <cols>
    <col min="1" max="1" width="25.7109375" style="0" customWidth="1"/>
    <col min="2" max="2" width="66.7109375" style="0" customWidth="1"/>
    <col min="3" max="5" width="20.7109375" style="0" customWidth="1"/>
  </cols>
  <sheetData>
    <row r="1" spans="1:5" ht="12.75" customHeight="1">
      <c r="A1" s="33"/>
      <c r="B1" s="1" t="s">
        <v>0</v>
      </c>
      <c r="C1" s="1"/>
      <c r="D1" s="1"/>
      <c r="E1" s="1"/>
    </row>
    <row r="2" spans="1:5" ht="12.75" customHeight="1">
      <c r="A2" s="33"/>
      <c r="B2" s="34" t="s">
        <v>1</v>
      </c>
      <c r="C2" s="1"/>
      <c r="D2" s="1"/>
      <c r="E2" s="1"/>
    </row>
    <row r="3" spans="1:5" ht="19.5" customHeight="1">
      <c r="A3" s="33"/>
      <c r="B3" s="33"/>
      <c r="C3" s="1"/>
      <c r="D3" s="1"/>
      <c r="E3" s="1"/>
    </row>
    <row r="4" spans="1:5" ht="19.5" customHeight="1">
      <c r="A4" s="1"/>
      <c r="B4" s="35" t="s">
        <v>2</v>
      </c>
      <c r="C4" s="33"/>
      <c r="D4" s="33"/>
      <c r="E4" s="1"/>
    </row>
    <row r="5" spans="1:5" ht="12.75" customHeight="1">
      <c r="A5" s="1"/>
      <c r="B5" s="33" t="s">
        <v>3</v>
      </c>
      <c r="C5" s="33"/>
      <c r="D5" s="33"/>
      <c r="E5" s="1"/>
    </row>
    <row r="6" spans="1:5" ht="12.75" customHeight="1">
      <c r="A6" s="1"/>
      <c r="B6" s="3" t="s">
        <v>4</v>
      </c>
      <c r="C6" s="6">
        <f>SUM(C10:C37)</f>
        <v>0</v>
      </c>
      <c r="D6" s="1"/>
      <c r="E6" s="1"/>
    </row>
    <row r="7" spans="1:5" ht="12.75" customHeight="1">
      <c r="A7" s="1"/>
      <c r="B7" s="3" t="s">
        <v>5</v>
      </c>
      <c r="C7" s="6">
        <f>SUM(E10:E37)</f>
        <v>0</v>
      </c>
      <c r="D7" s="1"/>
      <c r="E7" s="1"/>
    </row>
    <row r="8" spans="1:5" ht="12.75" customHeight="1">
      <c r="A8" s="5"/>
      <c r="B8" s="5"/>
      <c r="C8" s="5"/>
      <c r="D8" s="5"/>
      <c r="E8" s="5"/>
    </row>
    <row r="9" spans="1:5" ht="12.75" customHeight="1">
      <c r="A9" s="4" t="s">
        <v>6</v>
      </c>
      <c r="B9" s="4" t="s">
        <v>7</v>
      </c>
      <c r="C9" s="4" t="s">
        <v>8</v>
      </c>
      <c r="D9" s="4" t="s">
        <v>9</v>
      </c>
      <c r="E9" s="4" t="s">
        <v>10</v>
      </c>
    </row>
    <row r="10" spans="1:5" ht="12.75" customHeight="1">
      <c r="A10" s="15" t="s">
        <v>24</v>
      </c>
      <c r="B10" s="15" t="s">
        <v>25</v>
      </c>
      <c r="C10" s="16">
        <f>'SO 000.1'!I3</f>
        <v>0</v>
      </c>
      <c r="D10" s="16">
        <f>'SO 000.1'!O2</f>
        <v>0</v>
      </c>
      <c r="E10" s="16">
        <f aca="true" t="shared" si="0" ref="E10:E37">C10+D10</f>
        <v>0</v>
      </c>
    </row>
    <row r="11" spans="1:5" ht="12.75" customHeight="1">
      <c r="A11" s="15" t="s">
        <v>68</v>
      </c>
      <c r="B11" s="15" t="s">
        <v>69</v>
      </c>
      <c r="C11" s="16">
        <f>'SO 000.2'!I3</f>
        <v>0</v>
      </c>
      <c r="D11" s="16">
        <f>'SO 000.2'!O2</f>
        <v>0</v>
      </c>
      <c r="E11" s="16">
        <f t="shared" si="0"/>
        <v>0</v>
      </c>
    </row>
    <row r="12" spans="1:5" ht="12.75" customHeight="1">
      <c r="A12" s="15" t="s">
        <v>70</v>
      </c>
      <c r="B12" s="15" t="s">
        <v>71</v>
      </c>
      <c r="C12" s="16">
        <f>'SO 001.1'!I3</f>
        <v>0</v>
      </c>
      <c r="D12" s="16">
        <f>'SO 001.1'!O2</f>
        <v>0</v>
      </c>
      <c r="E12" s="16">
        <f t="shared" si="0"/>
        <v>0</v>
      </c>
    </row>
    <row r="13" spans="1:5" ht="12.75" customHeight="1">
      <c r="A13" s="15" t="s">
        <v>96</v>
      </c>
      <c r="B13" s="15" t="s">
        <v>97</v>
      </c>
      <c r="C13" s="16">
        <f>'SO 001.2'!I3</f>
        <v>0</v>
      </c>
      <c r="D13" s="16">
        <f>'SO 001.2'!O2</f>
        <v>0</v>
      </c>
      <c r="E13" s="16">
        <f t="shared" si="0"/>
        <v>0</v>
      </c>
    </row>
    <row r="14" spans="1:5" ht="12.75" customHeight="1">
      <c r="A14" s="15" t="s">
        <v>105</v>
      </c>
      <c r="B14" s="15" t="s">
        <v>106</v>
      </c>
      <c r="C14" s="16">
        <f>'SO 101'!I3</f>
        <v>0</v>
      </c>
      <c r="D14" s="16">
        <f>'SO 101'!O2</f>
        <v>0</v>
      </c>
      <c r="E14" s="16">
        <f t="shared" si="0"/>
        <v>0</v>
      </c>
    </row>
    <row r="15" spans="1:5" ht="12.75" customHeight="1">
      <c r="A15" s="15" t="s">
        <v>402</v>
      </c>
      <c r="B15" s="15" t="s">
        <v>403</v>
      </c>
      <c r="C15" s="16">
        <f>'SO 102'!I3</f>
        <v>0</v>
      </c>
      <c r="D15" s="16">
        <f>'SO 102'!O2</f>
        <v>0</v>
      </c>
      <c r="E15" s="16">
        <f t="shared" si="0"/>
        <v>0</v>
      </c>
    </row>
    <row r="16" spans="1:5" ht="12.75" customHeight="1">
      <c r="A16" s="15" t="s">
        <v>470</v>
      </c>
      <c r="B16" s="15" t="s">
        <v>471</v>
      </c>
      <c r="C16" s="16">
        <f>'SO 111'!I3</f>
        <v>0</v>
      </c>
      <c r="D16" s="16">
        <f>'SO 111'!O2</f>
        <v>0</v>
      </c>
      <c r="E16" s="16">
        <f t="shared" si="0"/>
        <v>0</v>
      </c>
    </row>
    <row r="17" spans="1:5" ht="12.75" customHeight="1">
      <c r="A17" s="15" t="s">
        <v>518</v>
      </c>
      <c r="B17" s="15" t="s">
        <v>519</v>
      </c>
      <c r="C17" s="16">
        <f>'SO 131.1'!I3</f>
        <v>0</v>
      </c>
      <c r="D17" s="16">
        <f>'SO 131.1'!O2</f>
        <v>0</v>
      </c>
      <c r="E17" s="16">
        <f t="shared" si="0"/>
        <v>0</v>
      </c>
    </row>
    <row r="18" spans="1:5" ht="12.75" customHeight="1">
      <c r="A18" s="15" t="s">
        <v>547</v>
      </c>
      <c r="B18" s="15" t="s">
        <v>548</v>
      </c>
      <c r="C18" s="16">
        <f>'SO 131.2'!I3</f>
        <v>0</v>
      </c>
      <c r="D18" s="16">
        <f>'SO 131.2'!O2</f>
        <v>0</v>
      </c>
      <c r="E18" s="16">
        <f t="shared" si="0"/>
        <v>0</v>
      </c>
    </row>
    <row r="19" spans="1:5" ht="12.75" customHeight="1">
      <c r="A19" s="15" t="s">
        <v>551</v>
      </c>
      <c r="B19" s="15" t="s">
        <v>552</v>
      </c>
      <c r="C19" s="16">
        <f>'SO 132.1'!I3</f>
        <v>0</v>
      </c>
      <c r="D19" s="16">
        <f>'SO 132.1'!O2</f>
        <v>0</v>
      </c>
      <c r="E19" s="16">
        <f t="shared" si="0"/>
        <v>0</v>
      </c>
    </row>
    <row r="20" spans="1:5" ht="12.75" customHeight="1">
      <c r="A20" s="15" t="s">
        <v>599</v>
      </c>
      <c r="B20" s="15" t="s">
        <v>600</v>
      </c>
      <c r="C20" s="16">
        <f>'SO 132.2'!I3</f>
        <v>0</v>
      </c>
      <c r="D20" s="16">
        <f>'SO 132.2'!O2</f>
        <v>0</v>
      </c>
      <c r="E20" s="16">
        <f t="shared" si="0"/>
        <v>0</v>
      </c>
    </row>
    <row r="21" spans="1:5" ht="12.75" customHeight="1">
      <c r="A21" s="15" t="s">
        <v>623</v>
      </c>
      <c r="B21" s="15" t="s">
        <v>624</v>
      </c>
      <c r="C21" s="16">
        <f>'SO 201.1'!I3</f>
        <v>0</v>
      </c>
      <c r="D21" s="16">
        <f>'SO 201.1'!O2</f>
        <v>0</v>
      </c>
      <c r="E21" s="16">
        <f t="shared" si="0"/>
        <v>0</v>
      </c>
    </row>
    <row r="22" spans="1:5" ht="12.75" customHeight="1">
      <c r="A22" s="15" t="s">
        <v>714</v>
      </c>
      <c r="B22" s="15" t="s">
        <v>715</v>
      </c>
      <c r="C22" s="16">
        <f>'SO 201.2'!I3</f>
        <v>0</v>
      </c>
      <c r="D22" s="16">
        <f>'SO 201.2'!O2</f>
        <v>0</v>
      </c>
      <c r="E22" s="16">
        <f t="shared" si="0"/>
        <v>0</v>
      </c>
    </row>
    <row r="23" spans="1:5" ht="12.75" customHeight="1">
      <c r="A23" s="15" t="s">
        <v>743</v>
      </c>
      <c r="B23" s="15" t="s">
        <v>744</v>
      </c>
      <c r="C23" s="16">
        <f>'SO 201.3'!I3</f>
        <v>0</v>
      </c>
      <c r="D23" s="16">
        <f>'SO 201.3'!O2</f>
        <v>0</v>
      </c>
      <c r="E23" s="16">
        <f t="shared" si="0"/>
        <v>0</v>
      </c>
    </row>
    <row r="24" spans="1:5" ht="12.75" customHeight="1">
      <c r="A24" s="15" t="s">
        <v>790</v>
      </c>
      <c r="B24" s="15" t="s">
        <v>791</v>
      </c>
      <c r="C24" s="16">
        <f>'SO 202'!I3</f>
        <v>0</v>
      </c>
      <c r="D24" s="16">
        <f>'SO 202'!O2</f>
        <v>0</v>
      </c>
      <c r="E24" s="16">
        <f t="shared" si="0"/>
        <v>0</v>
      </c>
    </row>
    <row r="25" spans="1:5" ht="12.75" customHeight="1">
      <c r="A25" s="15" t="s">
        <v>836</v>
      </c>
      <c r="B25" s="15" t="s">
        <v>837</v>
      </c>
      <c r="C25" s="16">
        <f>'SO 300'!I3</f>
        <v>0</v>
      </c>
      <c r="D25" s="16">
        <f>'SO 300'!O2</f>
        <v>0</v>
      </c>
      <c r="E25" s="16">
        <f t="shared" si="0"/>
        <v>0</v>
      </c>
    </row>
    <row r="26" spans="1:5" ht="12.75" customHeight="1">
      <c r="A26" s="15" t="s">
        <v>871</v>
      </c>
      <c r="B26" s="15" t="s">
        <v>872</v>
      </c>
      <c r="C26" s="16">
        <f>'SO 301.1'!I3</f>
        <v>0</v>
      </c>
      <c r="D26" s="16">
        <f>'SO 301.1'!O2</f>
        <v>0</v>
      </c>
      <c r="E26" s="16">
        <f t="shared" si="0"/>
        <v>0</v>
      </c>
    </row>
    <row r="27" spans="1:5" ht="12.75" customHeight="1">
      <c r="A27" s="15" t="s">
        <v>1127</v>
      </c>
      <c r="B27" s="15" t="s">
        <v>1128</v>
      </c>
      <c r="C27" s="16">
        <f>'SO 301.2'!I3</f>
        <v>0</v>
      </c>
      <c r="D27" s="16">
        <f>'SO 301.2'!O2</f>
        <v>0</v>
      </c>
      <c r="E27" s="16">
        <f t="shared" si="0"/>
        <v>0</v>
      </c>
    </row>
    <row r="28" spans="1:5" ht="12.75" customHeight="1">
      <c r="A28" s="15" t="s">
        <v>1170</v>
      </c>
      <c r="B28" s="15" t="s">
        <v>1171</v>
      </c>
      <c r="C28" s="16">
        <f>'SO 311'!I3</f>
        <v>0</v>
      </c>
      <c r="D28" s="16">
        <f>'SO 311'!O2</f>
        <v>0</v>
      </c>
      <c r="E28" s="16">
        <f t="shared" si="0"/>
        <v>0</v>
      </c>
    </row>
    <row r="29" spans="1:5" ht="12.75" customHeight="1">
      <c r="A29" s="15" t="s">
        <v>1269</v>
      </c>
      <c r="B29" s="15" t="s">
        <v>1270</v>
      </c>
      <c r="C29" s="16">
        <f>'SO 312.1'!I3</f>
        <v>0</v>
      </c>
      <c r="D29" s="16">
        <f>'SO 312.1'!O2</f>
        <v>0</v>
      </c>
      <c r="E29" s="16">
        <f t="shared" si="0"/>
        <v>0</v>
      </c>
    </row>
    <row r="30" spans="1:5" ht="12.75" customHeight="1">
      <c r="A30" s="15" t="s">
        <v>1370</v>
      </c>
      <c r="B30" s="15" t="s">
        <v>1371</v>
      </c>
      <c r="C30" s="16">
        <f>'SO 312.2'!I3</f>
        <v>0</v>
      </c>
      <c r="D30" s="16">
        <f>'SO 312.2'!O2</f>
        <v>0</v>
      </c>
      <c r="E30" s="16">
        <f t="shared" si="0"/>
        <v>0</v>
      </c>
    </row>
    <row r="31" spans="1:5" ht="12.75" customHeight="1">
      <c r="A31" s="15" t="s">
        <v>1406</v>
      </c>
      <c r="B31" s="15" t="s">
        <v>1407</v>
      </c>
      <c r="C31" s="16">
        <f>'SO 401'!I3</f>
        <v>0</v>
      </c>
      <c r="D31" s="16">
        <f>'SO 401'!O2</f>
        <v>0</v>
      </c>
      <c r="E31" s="16">
        <f t="shared" si="0"/>
        <v>0</v>
      </c>
    </row>
    <row r="32" spans="1:5" ht="12.75" customHeight="1">
      <c r="A32" s="15" t="s">
        <v>1531</v>
      </c>
      <c r="B32" s="15" t="s">
        <v>1532</v>
      </c>
      <c r="C32" s="16">
        <f>'SO 402'!I3</f>
        <v>0</v>
      </c>
      <c r="D32" s="16">
        <f>'SO 402'!O2</f>
        <v>0</v>
      </c>
      <c r="E32" s="16">
        <f t="shared" si="0"/>
        <v>0</v>
      </c>
    </row>
    <row r="33" spans="1:5" ht="12.75" customHeight="1">
      <c r="A33" s="15" t="s">
        <v>1536</v>
      </c>
      <c r="B33" s="15" t="s">
        <v>1537</v>
      </c>
      <c r="C33" s="16">
        <f>'SO 431.1'!I3</f>
        <v>0</v>
      </c>
      <c r="D33" s="16">
        <f>'SO 431.1'!O2</f>
        <v>0</v>
      </c>
      <c r="E33" s="16">
        <f t="shared" si="0"/>
        <v>0</v>
      </c>
    </row>
    <row r="34" spans="1:5" ht="12.75" customHeight="1">
      <c r="A34" s="15" t="s">
        <v>1574</v>
      </c>
      <c r="B34" s="15" t="s">
        <v>1575</v>
      </c>
      <c r="C34" s="16">
        <f>'SO 431.2'!I3</f>
        <v>0</v>
      </c>
      <c r="D34" s="16">
        <f>'SO 431.2'!O2</f>
        <v>0</v>
      </c>
      <c r="E34" s="16">
        <f t="shared" si="0"/>
        <v>0</v>
      </c>
    </row>
    <row r="35" spans="1:5" ht="12.75" customHeight="1">
      <c r="A35" s="15" t="s">
        <v>1598</v>
      </c>
      <c r="B35" s="15" t="s">
        <v>1599</v>
      </c>
      <c r="C35" s="16">
        <f>'SO 432.1'!I3</f>
        <v>0</v>
      </c>
      <c r="D35" s="16">
        <f>'SO 432.1'!O2</f>
        <v>0</v>
      </c>
      <c r="E35" s="16">
        <f t="shared" si="0"/>
        <v>0</v>
      </c>
    </row>
    <row r="36" spans="1:5" ht="12.75" customHeight="1">
      <c r="A36" s="15" t="s">
        <v>1622</v>
      </c>
      <c r="B36" s="15" t="s">
        <v>1623</v>
      </c>
      <c r="C36" s="16">
        <f>'SO 801.1'!I3</f>
        <v>0</v>
      </c>
      <c r="D36" s="16">
        <f>'SO 801.1'!O2</f>
        <v>0</v>
      </c>
      <c r="E36" s="16">
        <f t="shared" si="0"/>
        <v>0</v>
      </c>
    </row>
    <row r="37" spans="1:5" ht="12.75" customHeight="1">
      <c r="A37" s="15" t="s">
        <v>1814</v>
      </c>
      <c r="B37" s="15" t="s">
        <v>1815</v>
      </c>
      <c r="C37" s="16">
        <f>'SO 801.2'!I3</f>
        <v>0</v>
      </c>
      <c r="D37" s="16">
        <f>'SO 801.2'!O2</f>
        <v>0</v>
      </c>
      <c r="E37" s="16">
        <f t="shared" si="0"/>
        <v>0</v>
      </c>
    </row>
  </sheetData>
  <sheetProtection/>
  <mergeCells count="4">
    <mergeCell ref="A1:A3"/>
    <mergeCell ref="B2:B3"/>
    <mergeCell ref="B4:D4"/>
    <mergeCell ref="B5:D5"/>
  </mergeCells>
  <printOptions/>
  <pageMargins left="0.75" right="0.75" top="1" bottom="1" header="0.5" footer="0.5"/>
  <pageSetup fitToHeight="0" fitToWidth="1" horizontalDpi="300" verticalDpi="300" orientation="portrait" paperSize="9"/>
  <drawing r:id="rId1"/>
</worksheet>
</file>

<file path=xl/worksheets/sheet10.xml><?xml version="1.0" encoding="utf-8"?>
<worksheet xmlns="http://schemas.openxmlformats.org/spreadsheetml/2006/main" xmlns:r="http://schemas.openxmlformats.org/officeDocument/2006/relationships">
  <sheetPr>
    <pageSetUpPr fitToPage="1"/>
  </sheetPr>
  <dimension ref="A1:R28"/>
  <sheetViews>
    <sheetView zoomScalePageLayoutView="0"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5"/>
      <c r="I2" s="5"/>
      <c r="O2">
        <f>0+O8</f>
        <v>0</v>
      </c>
      <c r="P2" t="s">
        <v>22</v>
      </c>
    </row>
    <row r="3" spans="1:16" ht="15" customHeight="1">
      <c r="A3" t="s">
        <v>12</v>
      </c>
      <c r="B3" s="9" t="s">
        <v>14</v>
      </c>
      <c r="C3" s="36" t="s">
        <v>15</v>
      </c>
      <c r="D3" s="33"/>
      <c r="E3" s="10" t="s">
        <v>16</v>
      </c>
      <c r="F3" s="1"/>
      <c r="G3" s="8"/>
      <c r="H3" s="7" t="s">
        <v>547</v>
      </c>
      <c r="I3" s="30">
        <f>0+I8</f>
        <v>0</v>
      </c>
      <c r="O3" t="s">
        <v>19</v>
      </c>
      <c r="P3" t="s">
        <v>23</v>
      </c>
    </row>
    <row r="4" spans="1:16" ht="15" customHeight="1">
      <c r="A4" t="s">
        <v>17</v>
      </c>
      <c r="B4" s="12" t="s">
        <v>18</v>
      </c>
      <c r="C4" s="37" t="s">
        <v>547</v>
      </c>
      <c r="D4" s="38"/>
      <c r="E4" s="13" t="s">
        <v>548</v>
      </c>
      <c r="F4" s="5"/>
      <c r="G4" s="5"/>
      <c r="H4" s="14"/>
      <c r="I4" s="14"/>
      <c r="O4" t="s">
        <v>20</v>
      </c>
      <c r="P4" t="s">
        <v>23</v>
      </c>
    </row>
    <row r="5" spans="1:16" ht="12.75" customHeight="1">
      <c r="A5" s="39" t="s">
        <v>26</v>
      </c>
      <c r="B5" s="39" t="s">
        <v>28</v>
      </c>
      <c r="C5" s="39" t="s">
        <v>30</v>
      </c>
      <c r="D5" s="39" t="s">
        <v>31</v>
      </c>
      <c r="E5" s="39" t="s">
        <v>32</v>
      </c>
      <c r="F5" s="39" t="s">
        <v>34</v>
      </c>
      <c r="G5" s="39" t="s">
        <v>36</v>
      </c>
      <c r="H5" s="39" t="s">
        <v>38</v>
      </c>
      <c r="I5" s="39"/>
      <c r="O5" t="s">
        <v>21</v>
      </c>
      <c r="P5" t="s">
        <v>23</v>
      </c>
    </row>
    <row r="6" spans="1:9" ht="12.75" customHeight="1">
      <c r="A6" s="39"/>
      <c r="B6" s="39"/>
      <c r="C6" s="39"/>
      <c r="D6" s="39"/>
      <c r="E6" s="39"/>
      <c r="F6" s="39"/>
      <c r="G6" s="39"/>
      <c r="H6" s="11" t="s">
        <v>39</v>
      </c>
      <c r="I6" s="11" t="s">
        <v>41</v>
      </c>
    </row>
    <row r="7" spans="1:9" ht="12.75" customHeight="1">
      <c r="A7" s="11" t="s">
        <v>27</v>
      </c>
      <c r="B7" s="11" t="s">
        <v>29</v>
      </c>
      <c r="C7" s="11" t="s">
        <v>23</v>
      </c>
      <c r="D7" s="11" t="s">
        <v>22</v>
      </c>
      <c r="E7" s="11" t="s">
        <v>33</v>
      </c>
      <c r="F7" s="11" t="s">
        <v>35</v>
      </c>
      <c r="G7" s="11" t="s">
        <v>37</v>
      </c>
      <c r="H7" s="11" t="s">
        <v>40</v>
      </c>
      <c r="I7" s="11" t="s">
        <v>42</v>
      </c>
    </row>
    <row r="8" spans="1:18" ht="12.75" customHeight="1">
      <c r="A8" s="14" t="s">
        <v>43</v>
      </c>
      <c r="B8" s="14"/>
      <c r="C8" s="18" t="s">
        <v>40</v>
      </c>
      <c r="D8" s="14"/>
      <c r="E8" s="19" t="s">
        <v>332</v>
      </c>
      <c r="F8" s="14"/>
      <c r="G8" s="14"/>
      <c r="H8" s="14"/>
      <c r="I8" s="20">
        <f>0+Q8</f>
        <v>0</v>
      </c>
      <c r="O8">
        <f>0+R8</f>
        <v>0</v>
      </c>
      <c r="Q8">
        <f>0+I9+I13+I17+I21+I25</f>
        <v>0</v>
      </c>
      <c r="R8">
        <f>0+O9+O13+O17+O21+O25</f>
        <v>0</v>
      </c>
    </row>
    <row r="9" spans="1:16" ht="12.75">
      <c r="A9" s="17" t="s">
        <v>45</v>
      </c>
      <c r="B9" s="21" t="s">
        <v>22</v>
      </c>
      <c r="C9" s="21" t="s">
        <v>520</v>
      </c>
      <c r="D9" s="17" t="s">
        <v>47</v>
      </c>
      <c r="E9" s="22" t="s">
        <v>521</v>
      </c>
      <c r="F9" s="23" t="s">
        <v>66</v>
      </c>
      <c r="G9" s="24">
        <v>1</v>
      </c>
      <c r="H9" s="25">
        <v>0</v>
      </c>
      <c r="I9" s="25">
        <f>ROUND(ROUND(H9,2)*ROUND(G9,3),2)</f>
        <v>0</v>
      </c>
      <c r="O9">
        <f>(I9*21)/100</f>
        <v>0</v>
      </c>
      <c r="P9" t="s">
        <v>23</v>
      </c>
    </row>
    <row r="10" spans="1:5" ht="12.75">
      <c r="A10" s="26" t="s">
        <v>50</v>
      </c>
      <c r="E10" s="27" t="s">
        <v>47</v>
      </c>
    </row>
    <row r="11" spans="1:5" ht="12.75">
      <c r="A11" s="28" t="s">
        <v>51</v>
      </c>
      <c r="E11" s="29" t="s">
        <v>132</v>
      </c>
    </row>
    <row r="12" spans="1:5" ht="25.5">
      <c r="A12" t="s">
        <v>52</v>
      </c>
      <c r="E12" s="27" t="s">
        <v>523</v>
      </c>
    </row>
    <row r="13" spans="1:16" ht="25.5">
      <c r="A13" s="17" t="s">
        <v>45</v>
      </c>
      <c r="B13" s="21" t="s">
        <v>33</v>
      </c>
      <c r="C13" s="21" t="s">
        <v>524</v>
      </c>
      <c r="D13" s="17" t="s">
        <v>47</v>
      </c>
      <c r="E13" s="22" t="s">
        <v>525</v>
      </c>
      <c r="F13" s="23" t="s">
        <v>66</v>
      </c>
      <c r="G13" s="24">
        <v>7</v>
      </c>
      <c r="H13" s="25">
        <v>0</v>
      </c>
      <c r="I13" s="25">
        <f>ROUND(ROUND(H13,2)*ROUND(G13,3),2)</f>
        <v>0</v>
      </c>
      <c r="O13">
        <f>(I13*21)/100</f>
        <v>0</v>
      </c>
      <c r="P13" t="s">
        <v>23</v>
      </c>
    </row>
    <row r="14" spans="1:5" ht="12.75">
      <c r="A14" s="26" t="s">
        <v>50</v>
      </c>
      <c r="E14" s="27" t="s">
        <v>47</v>
      </c>
    </row>
    <row r="15" spans="1:5" ht="89.25">
      <c r="A15" s="28" t="s">
        <v>51</v>
      </c>
      <c r="E15" s="29" t="s">
        <v>549</v>
      </c>
    </row>
    <row r="16" spans="1:5" ht="25.5">
      <c r="A16" t="s">
        <v>52</v>
      </c>
      <c r="E16" s="27" t="s">
        <v>527</v>
      </c>
    </row>
    <row r="17" spans="1:16" ht="25.5">
      <c r="A17" s="17" t="s">
        <v>45</v>
      </c>
      <c r="B17" s="21" t="s">
        <v>35</v>
      </c>
      <c r="C17" s="21" t="s">
        <v>534</v>
      </c>
      <c r="D17" s="17" t="s">
        <v>47</v>
      </c>
      <c r="E17" s="22" t="s">
        <v>535</v>
      </c>
      <c r="F17" s="23" t="s">
        <v>66</v>
      </c>
      <c r="G17" s="24">
        <v>6</v>
      </c>
      <c r="H17" s="25">
        <v>0</v>
      </c>
      <c r="I17" s="25">
        <f>ROUND(ROUND(H17,2)*ROUND(G17,3),2)</f>
        <v>0</v>
      </c>
      <c r="O17">
        <f>(I17*21)/100</f>
        <v>0</v>
      </c>
      <c r="P17" t="s">
        <v>23</v>
      </c>
    </row>
    <row r="18" spans="1:5" ht="12.75">
      <c r="A18" s="26" t="s">
        <v>50</v>
      </c>
      <c r="E18" s="27" t="s">
        <v>536</v>
      </c>
    </row>
    <row r="19" spans="1:5" ht="12.75">
      <c r="A19" s="28" t="s">
        <v>51</v>
      </c>
      <c r="E19" s="29" t="s">
        <v>452</v>
      </c>
    </row>
    <row r="20" spans="1:5" ht="38.25">
      <c r="A20" t="s">
        <v>52</v>
      </c>
      <c r="E20" s="27" t="s">
        <v>537</v>
      </c>
    </row>
    <row r="21" spans="1:16" ht="25.5">
      <c r="A21" s="17" t="s">
        <v>45</v>
      </c>
      <c r="B21" s="21" t="s">
        <v>488</v>
      </c>
      <c r="C21" s="21" t="s">
        <v>539</v>
      </c>
      <c r="D21" s="17" t="s">
        <v>47</v>
      </c>
      <c r="E21" s="22" t="s">
        <v>540</v>
      </c>
      <c r="F21" s="23" t="s">
        <v>86</v>
      </c>
      <c r="G21" s="24">
        <v>9.253</v>
      </c>
      <c r="H21" s="25">
        <v>0</v>
      </c>
      <c r="I21" s="25">
        <f>ROUND(ROUND(H21,2)*ROUND(G21,3),2)</f>
        <v>0</v>
      </c>
      <c r="O21">
        <f>(I21*21)/100</f>
        <v>0</v>
      </c>
      <c r="P21" t="s">
        <v>23</v>
      </c>
    </row>
    <row r="22" spans="1:5" ht="12.75">
      <c r="A22" s="26" t="s">
        <v>50</v>
      </c>
      <c r="E22" s="27" t="s">
        <v>541</v>
      </c>
    </row>
    <row r="23" spans="1:5" ht="51">
      <c r="A23" s="28" t="s">
        <v>51</v>
      </c>
      <c r="E23" s="29" t="s">
        <v>550</v>
      </c>
    </row>
    <row r="24" spans="1:5" ht="38.25">
      <c r="A24" t="s">
        <v>52</v>
      </c>
      <c r="E24" s="27" t="s">
        <v>543</v>
      </c>
    </row>
    <row r="25" spans="1:16" ht="25.5">
      <c r="A25" s="17" t="s">
        <v>45</v>
      </c>
      <c r="B25" s="21" t="s">
        <v>148</v>
      </c>
      <c r="C25" s="21" t="s">
        <v>544</v>
      </c>
      <c r="D25" s="17" t="s">
        <v>47</v>
      </c>
      <c r="E25" s="22" t="s">
        <v>545</v>
      </c>
      <c r="F25" s="23" t="s">
        <v>86</v>
      </c>
      <c r="G25" s="24">
        <v>9.253</v>
      </c>
      <c r="H25" s="25">
        <v>0</v>
      </c>
      <c r="I25" s="25">
        <f>ROUND(ROUND(H25,2)*ROUND(G25,3),2)</f>
        <v>0</v>
      </c>
      <c r="O25">
        <f>(I25*21)/100</f>
        <v>0</v>
      </c>
      <c r="P25" t="s">
        <v>23</v>
      </c>
    </row>
    <row r="26" spans="1:5" ht="12.75">
      <c r="A26" s="26" t="s">
        <v>50</v>
      </c>
      <c r="E26" s="27" t="s">
        <v>546</v>
      </c>
    </row>
    <row r="27" spans="1:5" ht="51">
      <c r="A27" s="28" t="s">
        <v>51</v>
      </c>
      <c r="E27" s="29" t="s">
        <v>550</v>
      </c>
    </row>
    <row r="28" spans="1:5" ht="38.25">
      <c r="A28" t="s">
        <v>52</v>
      </c>
      <c r="E28" s="27" t="s">
        <v>543</v>
      </c>
    </row>
  </sheetData>
  <sheetProtection/>
  <mergeCells count="10">
    <mergeCell ref="E5:E6"/>
    <mergeCell ref="F5:F6"/>
    <mergeCell ref="G5:G6"/>
    <mergeCell ref="H5:I5"/>
    <mergeCell ref="C3:D3"/>
    <mergeCell ref="C4:D4"/>
    <mergeCell ref="A5:A6"/>
    <mergeCell ref="B5:B6"/>
    <mergeCell ref="C5:C6"/>
    <mergeCell ref="D5:D6"/>
  </mergeCells>
  <printOptions/>
  <pageMargins left="0.75" right="0.75" top="1" bottom="1" header="0.5" footer="0.5"/>
  <pageSetup fitToHeight="0" fitToWidth="1" horizontalDpi="300" verticalDpi="300" orientation="portrait" paperSize="9"/>
  <drawing r:id="rId1"/>
</worksheet>
</file>

<file path=xl/worksheets/sheet11.xml><?xml version="1.0" encoding="utf-8"?>
<worksheet xmlns="http://schemas.openxmlformats.org/spreadsheetml/2006/main" xmlns:r="http://schemas.openxmlformats.org/officeDocument/2006/relationships">
  <sheetPr>
    <pageSetUpPr fitToPage="1"/>
  </sheetPr>
  <dimension ref="A1:R61"/>
  <sheetViews>
    <sheetView zoomScalePageLayoutView="0"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5"/>
      <c r="I2" s="5"/>
      <c r="O2">
        <f>0+O8+O13</f>
        <v>0</v>
      </c>
      <c r="P2" t="s">
        <v>22</v>
      </c>
    </row>
    <row r="3" spans="1:16" ht="15" customHeight="1">
      <c r="A3" t="s">
        <v>12</v>
      </c>
      <c r="B3" s="9" t="s">
        <v>14</v>
      </c>
      <c r="C3" s="36" t="s">
        <v>15</v>
      </c>
      <c r="D3" s="33"/>
      <c r="E3" s="10" t="s">
        <v>16</v>
      </c>
      <c r="F3" s="1"/>
      <c r="G3" s="8"/>
      <c r="H3" s="7" t="s">
        <v>551</v>
      </c>
      <c r="I3" s="30">
        <f>0+I8+I13</f>
        <v>0</v>
      </c>
      <c r="O3" t="s">
        <v>19</v>
      </c>
      <c r="P3" t="s">
        <v>23</v>
      </c>
    </row>
    <row r="4" spans="1:16" ht="15" customHeight="1">
      <c r="A4" t="s">
        <v>17</v>
      </c>
      <c r="B4" s="12" t="s">
        <v>18</v>
      </c>
      <c r="C4" s="37" t="s">
        <v>551</v>
      </c>
      <c r="D4" s="38"/>
      <c r="E4" s="13" t="s">
        <v>552</v>
      </c>
      <c r="F4" s="5"/>
      <c r="G4" s="5"/>
      <c r="H4" s="14"/>
      <c r="I4" s="14"/>
      <c r="O4" t="s">
        <v>20</v>
      </c>
      <c r="P4" t="s">
        <v>23</v>
      </c>
    </row>
    <row r="5" spans="1:16" ht="12.75" customHeight="1">
      <c r="A5" s="39" t="s">
        <v>26</v>
      </c>
      <c r="B5" s="39" t="s">
        <v>28</v>
      </c>
      <c r="C5" s="39" t="s">
        <v>30</v>
      </c>
      <c r="D5" s="39" t="s">
        <v>31</v>
      </c>
      <c r="E5" s="39" t="s">
        <v>32</v>
      </c>
      <c r="F5" s="39" t="s">
        <v>34</v>
      </c>
      <c r="G5" s="39" t="s">
        <v>36</v>
      </c>
      <c r="H5" s="39" t="s">
        <v>38</v>
      </c>
      <c r="I5" s="39"/>
      <c r="O5" t="s">
        <v>21</v>
      </c>
      <c r="P5" t="s">
        <v>23</v>
      </c>
    </row>
    <row r="6" spans="1:9" ht="12.75" customHeight="1">
      <c r="A6" s="39"/>
      <c r="B6" s="39"/>
      <c r="C6" s="39"/>
      <c r="D6" s="39"/>
      <c r="E6" s="39"/>
      <c r="F6" s="39"/>
      <c r="G6" s="39"/>
      <c r="H6" s="11" t="s">
        <v>39</v>
      </c>
      <c r="I6" s="11" t="s">
        <v>41</v>
      </c>
    </row>
    <row r="7" spans="1:9" ht="12.75" customHeight="1">
      <c r="A7" s="11" t="s">
        <v>27</v>
      </c>
      <c r="B7" s="11" t="s">
        <v>29</v>
      </c>
      <c r="C7" s="11" t="s">
        <v>23</v>
      </c>
      <c r="D7" s="11" t="s">
        <v>22</v>
      </c>
      <c r="E7" s="11" t="s">
        <v>33</v>
      </c>
      <c r="F7" s="11" t="s">
        <v>35</v>
      </c>
      <c r="G7" s="11" t="s">
        <v>37</v>
      </c>
      <c r="H7" s="11" t="s">
        <v>40</v>
      </c>
      <c r="I7" s="11" t="s">
        <v>42</v>
      </c>
    </row>
    <row r="8" spans="1:18" ht="12.75" customHeight="1">
      <c r="A8" s="14" t="s">
        <v>43</v>
      </c>
      <c r="B8" s="14"/>
      <c r="C8" s="18" t="s">
        <v>22</v>
      </c>
      <c r="D8" s="14"/>
      <c r="E8" s="19" t="s">
        <v>553</v>
      </c>
      <c r="F8" s="14"/>
      <c r="G8" s="14"/>
      <c r="H8" s="14"/>
      <c r="I8" s="20">
        <f>0+Q8</f>
        <v>0</v>
      </c>
      <c r="O8">
        <f>0+R8</f>
        <v>0</v>
      </c>
      <c r="Q8">
        <f>0+I9</f>
        <v>0</v>
      </c>
      <c r="R8">
        <f>0+O9</f>
        <v>0</v>
      </c>
    </row>
    <row r="9" spans="1:16" ht="12.75">
      <c r="A9" s="17" t="s">
        <v>45</v>
      </c>
      <c r="B9" s="21" t="s">
        <v>133</v>
      </c>
      <c r="C9" s="21" t="s">
        <v>554</v>
      </c>
      <c r="D9" s="17" t="s">
        <v>47</v>
      </c>
      <c r="E9" s="22" t="s">
        <v>555</v>
      </c>
      <c r="F9" s="23" t="s">
        <v>75</v>
      </c>
      <c r="G9" s="24">
        <v>0.785</v>
      </c>
      <c r="H9" s="25">
        <v>0</v>
      </c>
      <c r="I9" s="25">
        <f>ROUND(ROUND(H9,2)*ROUND(G9,3),2)</f>
        <v>0</v>
      </c>
      <c r="O9">
        <f>(I9*21)/100</f>
        <v>0</v>
      </c>
      <c r="P9" t="s">
        <v>23</v>
      </c>
    </row>
    <row r="10" spans="1:5" ht="25.5">
      <c r="A10" s="26" t="s">
        <v>50</v>
      </c>
      <c r="E10" s="27" t="s">
        <v>556</v>
      </c>
    </row>
    <row r="11" spans="1:5" ht="12.75">
      <c r="A11" s="28" t="s">
        <v>51</v>
      </c>
      <c r="E11" s="29" t="s">
        <v>557</v>
      </c>
    </row>
    <row r="12" spans="1:5" ht="306">
      <c r="A12" t="s">
        <v>52</v>
      </c>
      <c r="E12" s="27" t="s">
        <v>558</v>
      </c>
    </row>
    <row r="13" spans="1:18" ht="12.75" customHeight="1">
      <c r="A13" s="5" t="s">
        <v>43</v>
      </c>
      <c r="B13" s="5"/>
      <c r="C13" s="31" t="s">
        <v>40</v>
      </c>
      <c r="D13" s="5"/>
      <c r="E13" s="19" t="s">
        <v>332</v>
      </c>
      <c r="F13" s="5"/>
      <c r="G13" s="5"/>
      <c r="H13" s="5"/>
      <c r="I13" s="32">
        <f>0+Q13</f>
        <v>0</v>
      </c>
      <c r="O13">
        <f>0+R13</f>
        <v>0</v>
      </c>
      <c r="Q13">
        <f>0+I14+I18+I22+I26+I30+I34+I38+I42+I46+I50+I54+I58</f>
        <v>0</v>
      </c>
      <c r="R13">
        <f>0+O14+O18+O22+O26+O30+O34+O38+O42+O46+O50+O54+O58</f>
        <v>0</v>
      </c>
    </row>
    <row r="14" spans="1:16" ht="25.5">
      <c r="A14" s="17" t="s">
        <v>45</v>
      </c>
      <c r="B14" s="21" t="s">
        <v>148</v>
      </c>
      <c r="C14" s="21" t="s">
        <v>559</v>
      </c>
      <c r="D14" s="17" t="s">
        <v>47</v>
      </c>
      <c r="E14" s="22" t="s">
        <v>560</v>
      </c>
      <c r="F14" s="23" t="s">
        <v>66</v>
      </c>
      <c r="G14" s="24">
        <v>11</v>
      </c>
      <c r="H14" s="25">
        <v>0</v>
      </c>
      <c r="I14" s="25">
        <f>ROUND(ROUND(H14,2)*ROUND(G14,3),2)</f>
        <v>0</v>
      </c>
      <c r="O14">
        <f>(I14*21)/100</f>
        <v>0</v>
      </c>
      <c r="P14" t="s">
        <v>23</v>
      </c>
    </row>
    <row r="15" spans="1:5" ht="76.5">
      <c r="A15" s="26" t="s">
        <v>50</v>
      </c>
      <c r="E15" s="27" t="s">
        <v>561</v>
      </c>
    </row>
    <row r="16" spans="1:5" ht="76.5">
      <c r="A16" s="28" t="s">
        <v>51</v>
      </c>
      <c r="E16" s="29" t="s">
        <v>562</v>
      </c>
    </row>
    <row r="17" spans="1:5" ht="63.75">
      <c r="A17" t="s">
        <v>52</v>
      </c>
      <c r="E17" s="27" t="s">
        <v>563</v>
      </c>
    </row>
    <row r="18" spans="1:16" ht="25.5">
      <c r="A18" s="17" t="s">
        <v>45</v>
      </c>
      <c r="B18" s="21" t="s">
        <v>40</v>
      </c>
      <c r="C18" s="21" t="s">
        <v>528</v>
      </c>
      <c r="D18" s="17" t="s">
        <v>47</v>
      </c>
      <c r="E18" s="22" t="s">
        <v>529</v>
      </c>
      <c r="F18" s="23" t="s">
        <v>66</v>
      </c>
      <c r="G18" s="24">
        <v>11</v>
      </c>
      <c r="H18" s="25">
        <v>0</v>
      </c>
      <c r="I18" s="25">
        <f>ROUND(ROUND(H18,2)*ROUND(G18,3),2)</f>
        <v>0</v>
      </c>
      <c r="O18">
        <f>(I18*21)/100</f>
        <v>0</v>
      </c>
      <c r="P18" t="s">
        <v>23</v>
      </c>
    </row>
    <row r="19" spans="1:5" ht="76.5">
      <c r="A19" s="26" t="s">
        <v>50</v>
      </c>
      <c r="E19" s="27" t="s">
        <v>561</v>
      </c>
    </row>
    <row r="20" spans="1:5" ht="76.5">
      <c r="A20" s="28" t="s">
        <v>51</v>
      </c>
      <c r="E20" s="29" t="s">
        <v>562</v>
      </c>
    </row>
    <row r="21" spans="1:5" ht="25.5">
      <c r="A21" t="s">
        <v>52</v>
      </c>
      <c r="E21" s="27" t="s">
        <v>531</v>
      </c>
    </row>
    <row r="22" spans="1:16" ht="12.75">
      <c r="A22" s="17" t="s">
        <v>45</v>
      </c>
      <c r="B22" s="21" t="s">
        <v>488</v>
      </c>
      <c r="C22" s="21" t="s">
        <v>564</v>
      </c>
      <c r="D22" s="17" t="s">
        <v>47</v>
      </c>
      <c r="E22" s="22" t="s">
        <v>565</v>
      </c>
      <c r="F22" s="23" t="s">
        <v>566</v>
      </c>
      <c r="G22" s="24">
        <v>2226</v>
      </c>
      <c r="H22" s="25">
        <v>0</v>
      </c>
      <c r="I22" s="25">
        <f>ROUND(ROUND(H22,2)*ROUND(G22,3),2)</f>
        <v>0</v>
      </c>
      <c r="O22">
        <f>(I22*21)/100</f>
        <v>0</v>
      </c>
      <c r="P22" t="s">
        <v>23</v>
      </c>
    </row>
    <row r="23" spans="1:5" ht="76.5">
      <c r="A23" s="26" t="s">
        <v>50</v>
      </c>
      <c r="E23" s="27" t="s">
        <v>561</v>
      </c>
    </row>
    <row r="24" spans="1:5" ht="76.5">
      <c r="A24" s="28" t="s">
        <v>51</v>
      </c>
      <c r="E24" s="29" t="s">
        <v>567</v>
      </c>
    </row>
    <row r="25" spans="1:5" ht="25.5">
      <c r="A25" t="s">
        <v>52</v>
      </c>
      <c r="E25" s="27" t="s">
        <v>568</v>
      </c>
    </row>
    <row r="26" spans="1:16" ht="12.75">
      <c r="A26" s="17" t="s">
        <v>45</v>
      </c>
      <c r="B26" s="21" t="s">
        <v>42</v>
      </c>
      <c r="C26" s="21" t="s">
        <v>569</v>
      </c>
      <c r="D26" s="17" t="s">
        <v>47</v>
      </c>
      <c r="E26" s="22" t="s">
        <v>570</v>
      </c>
      <c r="F26" s="23" t="s">
        <v>66</v>
      </c>
      <c r="G26" s="24">
        <v>7</v>
      </c>
      <c r="H26" s="25">
        <v>0</v>
      </c>
      <c r="I26" s="25">
        <f>ROUND(ROUND(H26,2)*ROUND(G26,3),2)</f>
        <v>0</v>
      </c>
      <c r="O26">
        <f>(I26*21)/100</f>
        <v>0</v>
      </c>
      <c r="P26" t="s">
        <v>23</v>
      </c>
    </row>
    <row r="27" spans="1:5" ht="76.5">
      <c r="A27" s="26" t="s">
        <v>50</v>
      </c>
      <c r="E27" s="27" t="s">
        <v>571</v>
      </c>
    </row>
    <row r="28" spans="1:5" ht="63.75">
      <c r="A28" s="28" t="s">
        <v>51</v>
      </c>
      <c r="E28" s="29" t="s">
        <v>572</v>
      </c>
    </row>
    <row r="29" spans="1:5" ht="63.75">
      <c r="A29" t="s">
        <v>52</v>
      </c>
      <c r="E29" s="27" t="s">
        <v>563</v>
      </c>
    </row>
    <row r="30" spans="1:16" ht="12.75">
      <c r="A30" s="17" t="s">
        <v>45</v>
      </c>
      <c r="B30" s="21" t="s">
        <v>383</v>
      </c>
      <c r="C30" s="21" t="s">
        <v>573</v>
      </c>
      <c r="D30" s="17" t="s">
        <v>47</v>
      </c>
      <c r="E30" s="22" t="s">
        <v>574</v>
      </c>
      <c r="F30" s="23" t="s">
        <v>66</v>
      </c>
      <c r="G30" s="24">
        <v>7</v>
      </c>
      <c r="H30" s="25">
        <v>0</v>
      </c>
      <c r="I30" s="25">
        <f>ROUND(ROUND(H30,2)*ROUND(G30,3),2)</f>
        <v>0</v>
      </c>
      <c r="O30">
        <f>(I30*21)/100</f>
        <v>0</v>
      </c>
      <c r="P30" t="s">
        <v>23</v>
      </c>
    </row>
    <row r="31" spans="1:5" ht="76.5">
      <c r="A31" s="26" t="s">
        <v>50</v>
      </c>
      <c r="E31" s="27" t="s">
        <v>571</v>
      </c>
    </row>
    <row r="32" spans="1:5" ht="63.75">
      <c r="A32" s="28" t="s">
        <v>51</v>
      </c>
      <c r="E32" s="29" t="s">
        <v>572</v>
      </c>
    </row>
    <row r="33" spans="1:5" ht="25.5">
      <c r="A33" t="s">
        <v>52</v>
      </c>
      <c r="E33" s="27" t="s">
        <v>531</v>
      </c>
    </row>
    <row r="34" spans="1:16" ht="12.75">
      <c r="A34" s="17" t="s">
        <v>45</v>
      </c>
      <c r="B34" s="21" t="s">
        <v>362</v>
      </c>
      <c r="C34" s="21" t="s">
        <v>575</v>
      </c>
      <c r="D34" s="17" t="s">
        <v>47</v>
      </c>
      <c r="E34" s="22" t="s">
        <v>576</v>
      </c>
      <c r="F34" s="23" t="s">
        <v>566</v>
      </c>
      <c r="G34" s="24">
        <v>1442</v>
      </c>
      <c r="H34" s="25">
        <v>0</v>
      </c>
      <c r="I34" s="25">
        <f>ROUND(ROUND(H34,2)*ROUND(G34,3),2)</f>
        <v>0</v>
      </c>
      <c r="O34">
        <f>(I34*21)/100</f>
        <v>0</v>
      </c>
      <c r="P34" t="s">
        <v>23</v>
      </c>
    </row>
    <row r="35" spans="1:5" ht="76.5">
      <c r="A35" s="26" t="s">
        <v>50</v>
      </c>
      <c r="E35" s="27" t="s">
        <v>571</v>
      </c>
    </row>
    <row r="36" spans="1:5" ht="63.75">
      <c r="A36" s="28" t="s">
        <v>51</v>
      </c>
      <c r="E36" s="29" t="s">
        <v>577</v>
      </c>
    </row>
    <row r="37" spans="1:5" ht="25.5">
      <c r="A37" t="s">
        <v>52</v>
      </c>
      <c r="E37" s="27" t="s">
        <v>568</v>
      </c>
    </row>
    <row r="38" spans="1:16" ht="12.75">
      <c r="A38" s="17" t="s">
        <v>45</v>
      </c>
      <c r="B38" s="21" t="s">
        <v>33</v>
      </c>
      <c r="C38" s="21" t="s">
        <v>578</v>
      </c>
      <c r="D38" s="17" t="s">
        <v>47</v>
      </c>
      <c r="E38" s="22" t="s">
        <v>579</v>
      </c>
      <c r="F38" s="23" t="s">
        <v>66</v>
      </c>
      <c r="G38" s="24">
        <v>2</v>
      </c>
      <c r="H38" s="25">
        <v>0</v>
      </c>
      <c r="I38" s="25">
        <f>ROUND(ROUND(H38,2)*ROUND(G38,3),2)</f>
        <v>0</v>
      </c>
      <c r="O38">
        <f>(I38*21)/100</f>
        <v>0</v>
      </c>
      <c r="P38" t="s">
        <v>23</v>
      </c>
    </row>
    <row r="39" spans="1:5" ht="12.75">
      <c r="A39" s="26" t="s">
        <v>50</v>
      </c>
      <c r="E39" s="27" t="s">
        <v>580</v>
      </c>
    </row>
    <row r="40" spans="1:5" ht="12.75">
      <c r="A40" s="28" t="s">
        <v>51</v>
      </c>
      <c r="E40" s="29" t="s">
        <v>453</v>
      </c>
    </row>
    <row r="41" spans="1:5" ht="76.5">
      <c r="A41" t="s">
        <v>52</v>
      </c>
      <c r="E41" s="27" t="s">
        <v>581</v>
      </c>
    </row>
    <row r="42" spans="1:16" ht="12.75">
      <c r="A42" s="17" t="s">
        <v>45</v>
      </c>
      <c r="B42" s="21" t="s">
        <v>35</v>
      </c>
      <c r="C42" s="21" t="s">
        <v>582</v>
      </c>
      <c r="D42" s="17" t="s">
        <v>47</v>
      </c>
      <c r="E42" s="22" t="s">
        <v>583</v>
      </c>
      <c r="F42" s="23" t="s">
        <v>66</v>
      </c>
      <c r="G42" s="24">
        <v>2</v>
      </c>
      <c r="H42" s="25">
        <v>0</v>
      </c>
      <c r="I42" s="25">
        <f>ROUND(ROUND(H42,2)*ROUND(G42,3),2)</f>
        <v>0</v>
      </c>
      <c r="O42">
        <f>(I42*21)/100</f>
        <v>0</v>
      </c>
      <c r="P42" t="s">
        <v>23</v>
      </c>
    </row>
    <row r="43" spans="1:5" ht="12.75">
      <c r="A43" s="26" t="s">
        <v>50</v>
      </c>
      <c r="E43" s="27" t="s">
        <v>580</v>
      </c>
    </row>
    <row r="44" spans="1:5" ht="12.75">
      <c r="A44" s="28" t="s">
        <v>51</v>
      </c>
      <c r="E44" s="29" t="s">
        <v>453</v>
      </c>
    </row>
    <row r="45" spans="1:5" ht="25.5">
      <c r="A45" t="s">
        <v>52</v>
      </c>
      <c r="E45" s="27" t="s">
        <v>584</v>
      </c>
    </row>
    <row r="46" spans="1:16" ht="12.75">
      <c r="A46" s="17" t="s">
        <v>45</v>
      </c>
      <c r="B46" s="21" t="s">
        <v>37</v>
      </c>
      <c r="C46" s="21" t="s">
        <v>585</v>
      </c>
      <c r="D46" s="17" t="s">
        <v>47</v>
      </c>
      <c r="E46" s="22" t="s">
        <v>586</v>
      </c>
      <c r="F46" s="23" t="s">
        <v>566</v>
      </c>
      <c r="G46" s="24">
        <v>532</v>
      </c>
      <c r="H46" s="25">
        <v>0</v>
      </c>
      <c r="I46" s="25">
        <f>ROUND(ROUND(H46,2)*ROUND(G46,3),2)</f>
        <v>0</v>
      </c>
      <c r="O46">
        <f>(I46*21)/100</f>
        <v>0</v>
      </c>
      <c r="P46" t="s">
        <v>23</v>
      </c>
    </row>
    <row r="47" spans="1:5" ht="12.75">
      <c r="A47" s="26" t="s">
        <v>50</v>
      </c>
      <c r="E47" s="27" t="s">
        <v>580</v>
      </c>
    </row>
    <row r="48" spans="1:5" ht="12.75">
      <c r="A48" s="28" t="s">
        <v>51</v>
      </c>
      <c r="E48" s="29" t="s">
        <v>587</v>
      </c>
    </row>
    <row r="49" spans="1:5" ht="25.5">
      <c r="A49" t="s">
        <v>52</v>
      </c>
      <c r="E49" s="27" t="s">
        <v>588</v>
      </c>
    </row>
    <row r="50" spans="1:16" ht="12.75">
      <c r="A50" s="17" t="s">
        <v>45</v>
      </c>
      <c r="B50" s="21" t="s">
        <v>23</v>
      </c>
      <c r="C50" s="21" t="s">
        <v>589</v>
      </c>
      <c r="D50" s="17" t="s">
        <v>47</v>
      </c>
      <c r="E50" s="22" t="s">
        <v>590</v>
      </c>
      <c r="F50" s="23" t="s">
        <v>66</v>
      </c>
      <c r="G50" s="24">
        <v>3</v>
      </c>
      <c r="H50" s="25">
        <v>0</v>
      </c>
      <c r="I50" s="25">
        <f>ROUND(ROUND(H50,2)*ROUND(G50,3),2)</f>
        <v>0</v>
      </c>
      <c r="O50">
        <f>(I50*21)/100</f>
        <v>0</v>
      </c>
      <c r="P50" t="s">
        <v>23</v>
      </c>
    </row>
    <row r="51" spans="1:5" ht="25.5">
      <c r="A51" s="26" t="s">
        <v>50</v>
      </c>
      <c r="E51" s="27" t="s">
        <v>591</v>
      </c>
    </row>
    <row r="52" spans="1:5" ht="38.25">
      <c r="A52" s="28" t="s">
        <v>51</v>
      </c>
      <c r="E52" s="29" t="s">
        <v>592</v>
      </c>
    </row>
    <row r="53" spans="1:5" ht="63.75">
      <c r="A53" t="s">
        <v>52</v>
      </c>
      <c r="E53" s="27" t="s">
        <v>593</v>
      </c>
    </row>
    <row r="54" spans="1:16" ht="12.75">
      <c r="A54" s="17" t="s">
        <v>45</v>
      </c>
      <c r="B54" s="21" t="s">
        <v>22</v>
      </c>
      <c r="C54" s="21" t="s">
        <v>594</v>
      </c>
      <c r="D54" s="17" t="s">
        <v>47</v>
      </c>
      <c r="E54" s="22" t="s">
        <v>595</v>
      </c>
      <c r="F54" s="23" t="s">
        <v>66</v>
      </c>
      <c r="G54" s="24">
        <v>3</v>
      </c>
      <c r="H54" s="25">
        <v>0</v>
      </c>
      <c r="I54" s="25">
        <f>ROUND(ROUND(H54,2)*ROUND(G54,3),2)</f>
        <v>0</v>
      </c>
      <c r="O54">
        <f>(I54*21)/100</f>
        <v>0</v>
      </c>
      <c r="P54" t="s">
        <v>23</v>
      </c>
    </row>
    <row r="55" spans="1:5" ht="25.5">
      <c r="A55" s="26" t="s">
        <v>50</v>
      </c>
      <c r="E55" s="27" t="s">
        <v>591</v>
      </c>
    </row>
    <row r="56" spans="1:5" ht="38.25">
      <c r="A56" s="28" t="s">
        <v>51</v>
      </c>
      <c r="E56" s="29" t="s">
        <v>592</v>
      </c>
    </row>
    <row r="57" spans="1:5" ht="25.5">
      <c r="A57" t="s">
        <v>52</v>
      </c>
      <c r="E57" s="27" t="s">
        <v>584</v>
      </c>
    </row>
    <row r="58" spans="1:16" ht="12.75">
      <c r="A58" s="17" t="s">
        <v>45</v>
      </c>
      <c r="B58" s="21" t="s">
        <v>29</v>
      </c>
      <c r="C58" s="21" t="s">
        <v>596</v>
      </c>
      <c r="D58" s="17" t="s">
        <v>47</v>
      </c>
      <c r="E58" s="22" t="s">
        <v>597</v>
      </c>
      <c r="F58" s="23" t="s">
        <v>566</v>
      </c>
      <c r="G58" s="24">
        <v>798</v>
      </c>
      <c r="H58" s="25">
        <v>0</v>
      </c>
      <c r="I58" s="25">
        <f>ROUND(ROUND(H58,2)*ROUND(G58,3),2)</f>
        <v>0</v>
      </c>
      <c r="O58">
        <f>(I58*21)/100</f>
        <v>0</v>
      </c>
      <c r="P58" t="s">
        <v>23</v>
      </c>
    </row>
    <row r="59" spans="1:5" ht="25.5">
      <c r="A59" s="26" t="s">
        <v>50</v>
      </c>
      <c r="E59" s="27" t="s">
        <v>591</v>
      </c>
    </row>
    <row r="60" spans="1:5" ht="38.25">
      <c r="A60" s="28" t="s">
        <v>51</v>
      </c>
      <c r="E60" s="29" t="s">
        <v>598</v>
      </c>
    </row>
    <row r="61" spans="1:5" ht="25.5">
      <c r="A61" t="s">
        <v>52</v>
      </c>
      <c r="E61" s="27" t="s">
        <v>588</v>
      </c>
    </row>
  </sheetData>
  <sheetProtection/>
  <mergeCells count="10">
    <mergeCell ref="E5:E6"/>
    <mergeCell ref="F5:F6"/>
    <mergeCell ref="G5:G6"/>
    <mergeCell ref="H5:I5"/>
    <mergeCell ref="C3:D3"/>
    <mergeCell ref="C4:D4"/>
    <mergeCell ref="A5:A6"/>
    <mergeCell ref="B5:B6"/>
    <mergeCell ref="C5:C6"/>
    <mergeCell ref="D5:D6"/>
  </mergeCells>
  <printOptions/>
  <pageMargins left="0.75" right="0.75" top="1" bottom="1" header="0.5" footer="0.5"/>
  <pageSetup fitToHeight="0" fitToWidth="1" horizontalDpi="300" verticalDpi="300" orientation="portrait" paperSize="9"/>
  <drawing r:id="rId1"/>
</worksheet>
</file>

<file path=xl/worksheets/sheet12.xml><?xml version="1.0" encoding="utf-8"?>
<worksheet xmlns="http://schemas.openxmlformats.org/spreadsheetml/2006/main" xmlns:r="http://schemas.openxmlformats.org/officeDocument/2006/relationships">
  <sheetPr>
    <pageSetUpPr fitToPage="1"/>
  </sheetPr>
  <dimension ref="A1:R68"/>
  <sheetViews>
    <sheetView zoomScalePageLayoutView="0"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5"/>
      <c r="I2" s="5"/>
      <c r="O2">
        <f>0+O8</f>
        <v>0</v>
      </c>
      <c r="P2" t="s">
        <v>22</v>
      </c>
    </row>
    <row r="3" spans="1:16" ht="15" customHeight="1">
      <c r="A3" t="s">
        <v>12</v>
      </c>
      <c r="B3" s="9" t="s">
        <v>14</v>
      </c>
      <c r="C3" s="36" t="s">
        <v>15</v>
      </c>
      <c r="D3" s="33"/>
      <c r="E3" s="10" t="s">
        <v>16</v>
      </c>
      <c r="F3" s="1"/>
      <c r="G3" s="8"/>
      <c r="H3" s="7" t="s">
        <v>599</v>
      </c>
      <c r="I3" s="30">
        <f>0+I8</f>
        <v>0</v>
      </c>
      <c r="O3" t="s">
        <v>19</v>
      </c>
      <c r="P3" t="s">
        <v>23</v>
      </c>
    </row>
    <row r="4" spans="1:16" ht="15" customHeight="1">
      <c r="A4" t="s">
        <v>17</v>
      </c>
      <c r="B4" s="12" t="s">
        <v>18</v>
      </c>
      <c r="C4" s="37" t="s">
        <v>599</v>
      </c>
      <c r="D4" s="38"/>
      <c r="E4" s="13" t="s">
        <v>600</v>
      </c>
      <c r="F4" s="5"/>
      <c r="G4" s="5"/>
      <c r="H4" s="14"/>
      <c r="I4" s="14"/>
      <c r="O4" t="s">
        <v>20</v>
      </c>
      <c r="P4" t="s">
        <v>23</v>
      </c>
    </row>
    <row r="5" spans="1:16" ht="12.75" customHeight="1">
      <c r="A5" s="39" t="s">
        <v>26</v>
      </c>
      <c r="B5" s="39" t="s">
        <v>28</v>
      </c>
      <c r="C5" s="39" t="s">
        <v>30</v>
      </c>
      <c r="D5" s="39" t="s">
        <v>31</v>
      </c>
      <c r="E5" s="39" t="s">
        <v>32</v>
      </c>
      <c r="F5" s="39" t="s">
        <v>34</v>
      </c>
      <c r="G5" s="39" t="s">
        <v>36</v>
      </c>
      <c r="H5" s="39" t="s">
        <v>38</v>
      </c>
      <c r="I5" s="39"/>
      <c r="O5" t="s">
        <v>21</v>
      </c>
      <c r="P5" t="s">
        <v>23</v>
      </c>
    </row>
    <row r="6" spans="1:9" ht="12.75" customHeight="1">
      <c r="A6" s="39"/>
      <c r="B6" s="39"/>
      <c r="C6" s="39"/>
      <c r="D6" s="39"/>
      <c r="E6" s="39"/>
      <c r="F6" s="39"/>
      <c r="G6" s="39"/>
      <c r="H6" s="11" t="s">
        <v>39</v>
      </c>
      <c r="I6" s="11" t="s">
        <v>41</v>
      </c>
    </row>
    <row r="7" spans="1:9" ht="12.75" customHeight="1">
      <c r="A7" s="11" t="s">
        <v>27</v>
      </c>
      <c r="B7" s="11" t="s">
        <v>29</v>
      </c>
      <c r="C7" s="11" t="s">
        <v>23</v>
      </c>
      <c r="D7" s="11" t="s">
        <v>22</v>
      </c>
      <c r="E7" s="11" t="s">
        <v>33</v>
      </c>
      <c r="F7" s="11" t="s">
        <v>35</v>
      </c>
      <c r="G7" s="11" t="s">
        <v>37</v>
      </c>
      <c r="H7" s="11" t="s">
        <v>40</v>
      </c>
      <c r="I7" s="11" t="s">
        <v>42</v>
      </c>
    </row>
    <row r="8" spans="1:18" ht="12.75" customHeight="1">
      <c r="A8" s="14" t="s">
        <v>43</v>
      </c>
      <c r="B8" s="14"/>
      <c r="C8" s="18" t="s">
        <v>40</v>
      </c>
      <c r="D8" s="14"/>
      <c r="E8" s="19" t="s">
        <v>332</v>
      </c>
      <c r="F8" s="14"/>
      <c r="G8" s="14"/>
      <c r="H8" s="14"/>
      <c r="I8" s="20">
        <f>0+Q8</f>
        <v>0</v>
      </c>
      <c r="O8">
        <f>0+R8</f>
        <v>0</v>
      </c>
      <c r="Q8">
        <f>0+I9+I13+I17+I21+I25+I29+I33+I37+I41+I45+I49+I53+I57+I61+I65</f>
        <v>0</v>
      </c>
      <c r="R8">
        <f>0+O9+O13+O17+O21+O25+O29+O33+O37+O41+O45+O49+O53+O57+O61+O65</f>
        <v>0</v>
      </c>
    </row>
    <row r="9" spans="1:16" ht="25.5">
      <c r="A9" s="17" t="s">
        <v>45</v>
      </c>
      <c r="B9" s="21" t="s">
        <v>148</v>
      </c>
      <c r="C9" s="21" t="s">
        <v>559</v>
      </c>
      <c r="D9" s="17" t="s">
        <v>47</v>
      </c>
      <c r="E9" s="22" t="s">
        <v>560</v>
      </c>
      <c r="F9" s="23" t="s">
        <v>66</v>
      </c>
      <c r="G9" s="24">
        <v>6</v>
      </c>
      <c r="H9" s="25">
        <v>0</v>
      </c>
      <c r="I9" s="25">
        <f>ROUND(ROUND(H9,2)*ROUND(G9,3),2)</f>
        <v>0</v>
      </c>
      <c r="O9">
        <f>(I9*21)/100</f>
        <v>0</v>
      </c>
      <c r="P9" t="s">
        <v>23</v>
      </c>
    </row>
    <row r="10" spans="1:5" ht="25.5">
      <c r="A10" s="26" t="s">
        <v>50</v>
      </c>
      <c r="E10" s="27" t="s">
        <v>601</v>
      </c>
    </row>
    <row r="11" spans="1:5" ht="63.75">
      <c r="A11" s="28" t="s">
        <v>51</v>
      </c>
      <c r="E11" s="29" t="s">
        <v>602</v>
      </c>
    </row>
    <row r="12" spans="1:5" ht="63.75">
      <c r="A12" t="s">
        <v>52</v>
      </c>
      <c r="E12" s="27" t="s">
        <v>563</v>
      </c>
    </row>
    <row r="13" spans="1:16" ht="25.5">
      <c r="A13" s="17" t="s">
        <v>45</v>
      </c>
      <c r="B13" s="21" t="s">
        <v>40</v>
      </c>
      <c r="C13" s="21" t="s">
        <v>528</v>
      </c>
      <c r="D13" s="17" t="s">
        <v>47</v>
      </c>
      <c r="E13" s="22" t="s">
        <v>529</v>
      </c>
      <c r="F13" s="23" t="s">
        <v>66</v>
      </c>
      <c r="G13" s="24">
        <v>6</v>
      </c>
      <c r="H13" s="25">
        <v>0</v>
      </c>
      <c r="I13" s="25">
        <f>ROUND(ROUND(H13,2)*ROUND(G13,3),2)</f>
        <v>0</v>
      </c>
      <c r="O13">
        <f>(I13*21)/100</f>
        <v>0</v>
      </c>
      <c r="P13" t="s">
        <v>23</v>
      </c>
    </row>
    <row r="14" spans="1:5" ht="25.5">
      <c r="A14" s="26" t="s">
        <v>50</v>
      </c>
      <c r="E14" s="27" t="s">
        <v>601</v>
      </c>
    </row>
    <row r="15" spans="1:5" ht="63.75">
      <c r="A15" s="28" t="s">
        <v>51</v>
      </c>
      <c r="E15" s="29" t="s">
        <v>602</v>
      </c>
    </row>
    <row r="16" spans="1:5" ht="25.5">
      <c r="A16" t="s">
        <v>52</v>
      </c>
      <c r="E16" s="27" t="s">
        <v>531</v>
      </c>
    </row>
    <row r="17" spans="1:16" ht="12.75">
      <c r="A17" s="17" t="s">
        <v>45</v>
      </c>
      <c r="B17" s="21" t="s">
        <v>488</v>
      </c>
      <c r="C17" s="21" t="s">
        <v>564</v>
      </c>
      <c r="D17" s="17" t="s">
        <v>47</v>
      </c>
      <c r="E17" s="22" t="s">
        <v>565</v>
      </c>
      <c r="F17" s="23" t="s">
        <v>566</v>
      </c>
      <c r="G17" s="24">
        <v>1428</v>
      </c>
      <c r="H17" s="25">
        <v>0</v>
      </c>
      <c r="I17" s="25">
        <f>ROUND(ROUND(H17,2)*ROUND(G17,3),2)</f>
        <v>0</v>
      </c>
      <c r="O17">
        <f>(I17*21)/100</f>
        <v>0</v>
      </c>
      <c r="P17" t="s">
        <v>23</v>
      </c>
    </row>
    <row r="18" spans="1:5" ht="25.5">
      <c r="A18" s="26" t="s">
        <v>50</v>
      </c>
      <c r="E18" s="27" t="s">
        <v>601</v>
      </c>
    </row>
    <row r="19" spans="1:5" ht="63.75">
      <c r="A19" s="28" t="s">
        <v>51</v>
      </c>
      <c r="E19" s="29" t="s">
        <v>603</v>
      </c>
    </row>
    <row r="20" spans="1:5" ht="25.5">
      <c r="A20" t="s">
        <v>52</v>
      </c>
      <c r="E20" s="27" t="s">
        <v>568</v>
      </c>
    </row>
    <row r="21" spans="1:16" ht="12.75">
      <c r="A21" s="17" t="s">
        <v>45</v>
      </c>
      <c r="B21" s="21" t="s">
        <v>42</v>
      </c>
      <c r="C21" s="21" t="s">
        <v>569</v>
      </c>
      <c r="D21" s="17" t="s">
        <v>47</v>
      </c>
      <c r="E21" s="22" t="s">
        <v>570</v>
      </c>
      <c r="F21" s="23" t="s">
        <v>66</v>
      </c>
      <c r="G21" s="24">
        <v>4</v>
      </c>
      <c r="H21" s="25">
        <v>0</v>
      </c>
      <c r="I21" s="25">
        <f>ROUND(ROUND(H21,2)*ROUND(G21,3),2)</f>
        <v>0</v>
      </c>
      <c r="O21">
        <f>(I21*21)/100</f>
        <v>0</v>
      </c>
      <c r="P21" t="s">
        <v>23</v>
      </c>
    </row>
    <row r="22" spans="1:5" ht="12.75">
      <c r="A22" s="26" t="s">
        <v>50</v>
      </c>
      <c r="E22" s="27" t="s">
        <v>604</v>
      </c>
    </row>
    <row r="23" spans="1:5" ht="12.75">
      <c r="A23" s="28" t="s">
        <v>51</v>
      </c>
      <c r="E23" s="29" t="s">
        <v>331</v>
      </c>
    </row>
    <row r="24" spans="1:5" ht="63.75">
      <c r="A24" t="s">
        <v>52</v>
      </c>
      <c r="E24" s="27" t="s">
        <v>563</v>
      </c>
    </row>
    <row r="25" spans="1:16" ht="12.75">
      <c r="A25" s="17" t="s">
        <v>45</v>
      </c>
      <c r="B25" s="21" t="s">
        <v>383</v>
      </c>
      <c r="C25" s="21" t="s">
        <v>573</v>
      </c>
      <c r="D25" s="17" t="s">
        <v>47</v>
      </c>
      <c r="E25" s="22" t="s">
        <v>574</v>
      </c>
      <c r="F25" s="23" t="s">
        <v>66</v>
      </c>
      <c r="G25" s="24">
        <v>4</v>
      </c>
      <c r="H25" s="25">
        <v>0</v>
      </c>
      <c r="I25" s="25">
        <f>ROUND(ROUND(H25,2)*ROUND(G25,3),2)</f>
        <v>0</v>
      </c>
      <c r="O25">
        <f>(I25*21)/100</f>
        <v>0</v>
      </c>
      <c r="P25" t="s">
        <v>23</v>
      </c>
    </row>
    <row r="26" spans="1:5" ht="12.75">
      <c r="A26" s="26" t="s">
        <v>50</v>
      </c>
      <c r="E26" s="27" t="s">
        <v>604</v>
      </c>
    </row>
    <row r="27" spans="1:5" ht="12.75">
      <c r="A27" s="28" t="s">
        <v>51</v>
      </c>
      <c r="E27" s="29" t="s">
        <v>331</v>
      </c>
    </row>
    <row r="28" spans="1:5" ht="25.5">
      <c r="A28" t="s">
        <v>52</v>
      </c>
      <c r="E28" s="27" t="s">
        <v>531</v>
      </c>
    </row>
    <row r="29" spans="1:16" ht="12.75">
      <c r="A29" s="17" t="s">
        <v>45</v>
      </c>
      <c r="B29" s="21" t="s">
        <v>362</v>
      </c>
      <c r="C29" s="21" t="s">
        <v>575</v>
      </c>
      <c r="D29" s="17" t="s">
        <v>47</v>
      </c>
      <c r="E29" s="22" t="s">
        <v>576</v>
      </c>
      <c r="F29" s="23" t="s">
        <v>566</v>
      </c>
      <c r="G29" s="24">
        <v>560</v>
      </c>
      <c r="H29" s="25">
        <v>0</v>
      </c>
      <c r="I29" s="25">
        <f>ROUND(ROUND(H29,2)*ROUND(G29,3),2)</f>
        <v>0</v>
      </c>
      <c r="O29">
        <f>(I29*21)/100</f>
        <v>0</v>
      </c>
      <c r="P29" t="s">
        <v>23</v>
      </c>
    </row>
    <row r="30" spans="1:5" ht="12.75">
      <c r="A30" s="26" t="s">
        <v>50</v>
      </c>
      <c r="E30" s="27" t="s">
        <v>604</v>
      </c>
    </row>
    <row r="31" spans="1:5" ht="12.75">
      <c r="A31" s="28" t="s">
        <v>51</v>
      </c>
      <c r="E31" s="29" t="s">
        <v>605</v>
      </c>
    </row>
    <row r="32" spans="1:5" ht="25.5">
      <c r="A32" t="s">
        <v>52</v>
      </c>
      <c r="E32" s="27" t="s">
        <v>568</v>
      </c>
    </row>
    <row r="33" spans="1:16" ht="12.75">
      <c r="A33" s="17" t="s">
        <v>45</v>
      </c>
      <c r="B33" s="21" t="s">
        <v>179</v>
      </c>
      <c r="C33" s="21" t="s">
        <v>606</v>
      </c>
      <c r="D33" s="17" t="s">
        <v>47</v>
      </c>
      <c r="E33" s="22" t="s">
        <v>607</v>
      </c>
      <c r="F33" s="23" t="s">
        <v>66</v>
      </c>
      <c r="G33" s="24">
        <v>2</v>
      </c>
      <c r="H33" s="25">
        <v>0</v>
      </c>
      <c r="I33" s="25">
        <f>ROUND(ROUND(H33,2)*ROUND(G33,3),2)</f>
        <v>0</v>
      </c>
      <c r="O33">
        <f>(I33*21)/100</f>
        <v>0</v>
      </c>
      <c r="P33" t="s">
        <v>23</v>
      </c>
    </row>
    <row r="34" spans="1:5" ht="12.75">
      <c r="A34" s="26" t="s">
        <v>50</v>
      </c>
      <c r="E34" s="27" t="s">
        <v>608</v>
      </c>
    </row>
    <row r="35" spans="1:5" ht="12.75">
      <c r="A35" s="28" t="s">
        <v>51</v>
      </c>
      <c r="E35" s="29" t="s">
        <v>453</v>
      </c>
    </row>
    <row r="36" spans="1:5" ht="76.5">
      <c r="A36" t="s">
        <v>52</v>
      </c>
      <c r="E36" s="27" t="s">
        <v>581</v>
      </c>
    </row>
    <row r="37" spans="1:16" ht="12.75">
      <c r="A37" s="17" t="s">
        <v>45</v>
      </c>
      <c r="B37" s="21" t="s">
        <v>175</v>
      </c>
      <c r="C37" s="21" t="s">
        <v>609</v>
      </c>
      <c r="D37" s="17" t="s">
        <v>47</v>
      </c>
      <c r="E37" s="22" t="s">
        <v>610</v>
      </c>
      <c r="F37" s="23" t="s">
        <v>66</v>
      </c>
      <c r="G37" s="24">
        <v>2</v>
      </c>
      <c r="H37" s="25">
        <v>0</v>
      </c>
      <c r="I37" s="25">
        <f>ROUND(ROUND(H37,2)*ROUND(G37,3),2)</f>
        <v>0</v>
      </c>
      <c r="O37">
        <f>(I37*21)/100</f>
        <v>0</v>
      </c>
      <c r="P37" t="s">
        <v>23</v>
      </c>
    </row>
    <row r="38" spans="1:5" ht="12.75">
      <c r="A38" s="26" t="s">
        <v>50</v>
      </c>
      <c r="E38" s="27" t="s">
        <v>47</v>
      </c>
    </row>
    <row r="39" spans="1:5" ht="12.75">
      <c r="A39" s="28" t="s">
        <v>51</v>
      </c>
      <c r="E39" s="29" t="s">
        <v>453</v>
      </c>
    </row>
    <row r="40" spans="1:5" ht="25.5">
      <c r="A40" t="s">
        <v>52</v>
      </c>
      <c r="E40" s="27" t="s">
        <v>584</v>
      </c>
    </row>
    <row r="41" spans="1:16" ht="12.75">
      <c r="A41" s="17" t="s">
        <v>45</v>
      </c>
      <c r="B41" s="21" t="s">
        <v>107</v>
      </c>
      <c r="C41" s="21" t="s">
        <v>611</v>
      </c>
      <c r="D41" s="17" t="s">
        <v>47</v>
      </c>
      <c r="E41" s="22" t="s">
        <v>612</v>
      </c>
      <c r="F41" s="23" t="s">
        <v>566</v>
      </c>
      <c r="G41" s="24">
        <v>280</v>
      </c>
      <c r="H41" s="25">
        <v>0</v>
      </c>
      <c r="I41" s="25">
        <f>ROUND(ROUND(H41,2)*ROUND(G41,3),2)</f>
        <v>0</v>
      </c>
      <c r="O41">
        <f>(I41*21)/100</f>
        <v>0</v>
      </c>
      <c r="P41" t="s">
        <v>23</v>
      </c>
    </row>
    <row r="42" spans="1:5" ht="12.75">
      <c r="A42" s="26" t="s">
        <v>50</v>
      </c>
      <c r="E42" s="27" t="s">
        <v>47</v>
      </c>
    </row>
    <row r="43" spans="1:5" ht="12.75">
      <c r="A43" s="28" t="s">
        <v>51</v>
      </c>
      <c r="E43" s="29" t="s">
        <v>613</v>
      </c>
    </row>
    <row r="44" spans="1:5" ht="25.5">
      <c r="A44" t="s">
        <v>52</v>
      </c>
      <c r="E44" s="27" t="s">
        <v>588</v>
      </c>
    </row>
    <row r="45" spans="1:16" ht="12.75">
      <c r="A45" s="17" t="s">
        <v>45</v>
      </c>
      <c r="B45" s="21" t="s">
        <v>23</v>
      </c>
      <c r="C45" s="21" t="s">
        <v>589</v>
      </c>
      <c r="D45" s="17" t="s">
        <v>47</v>
      </c>
      <c r="E45" s="22" t="s">
        <v>590</v>
      </c>
      <c r="F45" s="23" t="s">
        <v>66</v>
      </c>
      <c r="G45" s="24">
        <v>2</v>
      </c>
      <c r="H45" s="25">
        <v>0</v>
      </c>
      <c r="I45" s="25">
        <f>ROUND(ROUND(H45,2)*ROUND(G45,3),2)</f>
        <v>0</v>
      </c>
      <c r="O45">
        <f>(I45*21)/100</f>
        <v>0</v>
      </c>
      <c r="P45" t="s">
        <v>23</v>
      </c>
    </row>
    <row r="46" spans="1:5" ht="12.75">
      <c r="A46" s="26" t="s">
        <v>50</v>
      </c>
      <c r="E46" s="27" t="s">
        <v>614</v>
      </c>
    </row>
    <row r="47" spans="1:5" ht="12.75">
      <c r="A47" s="28" t="s">
        <v>51</v>
      </c>
      <c r="E47" s="29" t="s">
        <v>453</v>
      </c>
    </row>
    <row r="48" spans="1:5" ht="63.75">
      <c r="A48" t="s">
        <v>52</v>
      </c>
      <c r="E48" s="27" t="s">
        <v>593</v>
      </c>
    </row>
    <row r="49" spans="1:16" ht="12.75">
      <c r="A49" s="17" t="s">
        <v>45</v>
      </c>
      <c r="B49" s="21" t="s">
        <v>22</v>
      </c>
      <c r="C49" s="21" t="s">
        <v>594</v>
      </c>
      <c r="D49" s="17" t="s">
        <v>47</v>
      </c>
      <c r="E49" s="22" t="s">
        <v>595</v>
      </c>
      <c r="F49" s="23" t="s">
        <v>66</v>
      </c>
      <c r="G49" s="24">
        <v>2</v>
      </c>
      <c r="H49" s="25">
        <v>0</v>
      </c>
      <c r="I49" s="25">
        <f>ROUND(ROUND(H49,2)*ROUND(G49,3),2)</f>
        <v>0</v>
      </c>
      <c r="O49">
        <f>(I49*21)/100</f>
        <v>0</v>
      </c>
      <c r="P49" t="s">
        <v>23</v>
      </c>
    </row>
    <row r="50" spans="1:5" ht="12.75">
      <c r="A50" s="26" t="s">
        <v>50</v>
      </c>
      <c r="E50" s="27" t="s">
        <v>614</v>
      </c>
    </row>
    <row r="51" spans="1:5" ht="12.75">
      <c r="A51" s="28" t="s">
        <v>51</v>
      </c>
      <c r="E51" s="29" t="s">
        <v>453</v>
      </c>
    </row>
    <row r="52" spans="1:5" ht="25.5">
      <c r="A52" t="s">
        <v>52</v>
      </c>
      <c r="E52" s="27" t="s">
        <v>584</v>
      </c>
    </row>
    <row r="53" spans="1:16" ht="12.75">
      <c r="A53" s="17" t="s">
        <v>45</v>
      </c>
      <c r="B53" s="21" t="s">
        <v>29</v>
      </c>
      <c r="C53" s="21" t="s">
        <v>596</v>
      </c>
      <c r="D53" s="17" t="s">
        <v>47</v>
      </c>
      <c r="E53" s="22" t="s">
        <v>597</v>
      </c>
      <c r="F53" s="23" t="s">
        <v>566</v>
      </c>
      <c r="G53" s="24">
        <v>280</v>
      </c>
      <c r="H53" s="25">
        <v>0</v>
      </c>
      <c r="I53" s="25">
        <f>ROUND(ROUND(H53,2)*ROUND(G53,3),2)</f>
        <v>0</v>
      </c>
      <c r="O53">
        <f>(I53*21)/100</f>
        <v>0</v>
      </c>
      <c r="P53" t="s">
        <v>23</v>
      </c>
    </row>
    <row r="54" spans="1:5" ht="12.75">
      <c r="A54" s="26" t="s">
        <v>50</v>
      </c>
      <c r="E54" s="27" t="s">
        <v>614</v>
      </c>
    </row>
    <row r="55" spans="1:5" ht="12.75">
      <c r="A55" s="28" t="s">
        <v>51</v>
      </c>
      <c r="E55" s="29" t="s">
        <v>615</v>
      </c>
    </row>
    <row r="56" spans="1:5" ht="25.5">
      <c r="A56" t="s">
        <v>52</v>
      </c>
      <c r="E56" s="27" t="s">
        <v>588</v>
      </c>
    </row>
    <row r="57" spans="1:16" ht="12.75">
      <c r="A57" s="17" t="s">
        <v>45</v>
      </c>
      <c r="B57" s="21" t="s">
        <v>170</v>
      </c>
      <c r="C57" s="21" t="s">
        <v>616</v>
      </c>
      <c r="D57" s="17" t="s">
        <v>47</v>
      </c>
      <c r="E57" s="22" t="s">
        <v>617</v>
      </c>
      <c r="F57" s="23" t="s">
        <v>66</v>
      </c>
      <c r="G57" s="24">
        <v>9</v>
      </c>
      <c r="H57" s="25">
        <v>0</v>
      </c>
      <c r="I57" s="25">
        <f>ROUND(ROUND(H57,2)*ROUND(G57,3),2)</f>
        <v>0</v>
      </c>
      <c r="O57">
        <f>(I57*21)/100</f>
        <v>0</v>
      </c>
      <c r="P57" t="s">
        <v>23</v>
      </c>
    </row>
    <row r="58" spans="1:5" ht="12.75">
      <c r="A58" s="26" t="s">
        <v>50</v>
      </c>
      <c r="E58" s="27" t="s">
        <v>608</v>
      </c>
    </row>
    <row r="59" spans="1:5" ht="12.75">
      <c r="A59" s="28" t="s">
        <v>51</v>
      </c>
      <c r="E59" s="29" t="s">
        <v>397</v>
      </c>
    </row>
    <row r="60" spans="1:5" ht="63.75">
      <c r="A60" t="s">
        <v>52</v>
      </c>
      <c r="E60" s="27" t="s">
        <v>593</v>
      </c>
    </row>
    <row r="61" spans="1:16" ht="12.75">
      <c r="A61" s="17" t="s">
        <v>45</v>
      </c>
      <c r="B61" s="21" t="s">
        <v>216</v>
      </c>
      <c r="C61" s="21" t="s">
        <v>618</v>
      </c>
      <c r="D61" s="17" t="s">
        <v>47</v>
      </c>
      <c r="E61" s="22" t="s">
        <v>619</v>
      </c>
      <c r="F61" s="23" t="s">
        <v>66</v>
      </c>
      <c r="G61" s="24">
        <v>9</v>
      </c>
      <c r="H61" s="25">
        <v>0</v>
      </c>
      <c r="I61" s="25">
        <f>ROUND(ROUND(H61,2)*ROUND(G61,3),2)</f>
        <v>0</v>
      </c>
      <c r="O61">
        <f>(I61*21)/100</f>
        <v>0</v>
      </c>
      <c r="P61" t="s">
        <v>23</v>
      </c>
    </row>
    <row r="62" spans="1:5" ht="12.75">
      <c r="A62" s="26" t="s">
        <v>50</v>
      </c>
      <c r="E62" s="27" t="s">
        <v>608</v>
      </c>
    </row>
    <row r="63" spans="1:5" ht="12.75">
      <c r="A63" s="28" t="s">
        <v>51</v>
      </c>
      <c r="E63" s="29" t="s">
        <v>397</v>
      </c>
    </row>
    <row r="64" spans="1:5" ht="25.5">
      <c r="A64" t="s">
        <v>52</v>
      </c>
      <c r="E64" s="27" t="s">
        <v>584</v>
      </c>
    </row>
    <row r="65" spans="1:16" ht="12.75">
      <c r="A65" s="17" t="s">
        <v>45</v>
      </c>
      <c r="B65" s="21" t="s">
        <v>210</v>
      </c>
      <c r="C65" s="21" t="s">
        <v>620</v>
      </c>
      <c r="D65" s="17" t="s">
        <v>47</v>
      </c>
      <c r="E65" s="22" t="s">
        <v>621</v>
      </c>
      <c r="F65" s="23" t="s">
        <v>566</v>
      </c>
      <c r="G65" s="24">
        <v>2520</v>
      </c>
      <c r="H65" s="25">
        <v>0</v>
      </c>
      <c r="I65" s="25">
        <f>ROUND(ROUND(H65,2)*ROUND(G65,3),2)</f>
        <v>0</v>
      </c>
      <c r="O65">
        <f>(I65*21)/100</f>
        <v>0</v>
      </c>
      <c r="P65" t="s">
        <v>23</v>
      </c>
    </row>
    <row r="66" spans="1:5" ht="12.75">
      <c r="A66" s="26" t="s">
        <v>50</v>
      </c>
      <c r="E66" s="27" t="s">
        <v>608</v>
      </c>
    </row>
    <row r="67" spans="1:5" ht="12.75">
      <c r="A67" s="28" t="s">
        <v>51</v>
      </c>
      <c r="E67" s="29" t="s">
        <v>622</v>
      </c>
    </row>
    <row r="68" spans="1:5" ht="25.5">
      <c r="A68" t="s">
        <v>52</v>
      </c>
      <c r="E68" s="27" t="s">
        <v>588</v>
      </c>
    </row>
  </sheetData>
  <sheetProtection/>
  <mergeCells count="10">
    <mergeCell ref="E5:E6"/>
    <mergeCell ref="F5:F6"/>
    <mergeCell ref="G5:G6"/>
    <mergeCell ref="H5:I5"/>
    <mergeCell ref="C3:D3"/>
    <mergeCell ref="C4:D4"/>
    <mergeCell ref="A5:A6"/>
    <mergeCell ref="B5:B6"/>
    <mergeCell ref="C5:C6"/>
    <mergeCell ref="D5:D6"/>
  </mergeCells>
  <printOptions/>
  <pageMargins left="0.75" right="0.75" top="1" bottom="1" header="0.5" footer="0.5"/>
  <pageSetup fitToHeight="0" fitToWidth="1" horizontalDpi="300" verticalDpi="300" orientation="portrait" paperSize="9"/>
  <drawing r:id="rId1"/>
</worksheet>
</file>

<file path=xl/worksheets/sheet13.xml><?xml version="1.0" encoding="utf-8"?>
<worksheet xmlns="http://schemas.openxmlformats.org/spreadsheetml/2006/main" xmlns:r="http://schemas.openxmlformats.org/officeDocument/2006/relationships">
  <sheetPr>
    <pageSetUpPr fitToPage="1"/>
  </sheetPr>
  <dimension ref="A1:R98"/>
  <sheetViews>
    <sheetView zoomScalePageLayoutView="0"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5"/>
      <c r="I2" s="5"/>
      <c r="O2">
        <f>0+O8+O21+O50+O63+O68+O77+O86</f>
        <v>0</v>
      </c>
      <c r="P2" t="s">
        <v>22</v>
      </c>
    </row>
    <row r="3" spans="1:16" ht="15" customHeight="1">
      <c r="A3" t="s">
        <v>12</v>
      </c>
      <c r="B3" s="9" t="s">
        <v>14</v>
      </c>
      <c r="C3" s="36" t="s">
        <v>15</v>
      </c>
      <c r="D3" s="33"/>
      <c r="E3" s="10" t="s">
        <v>16</v>
      </c>
      <c r="F3" s="1"/>
      <c r="G3" s="8"/>
      <c r="H3" s="7" t="s">
        <v>623</v>
      </c>
      <c r="I3" s="30">
        <f>0+I8+I21+I50+I63+I68+I77+I86</f>
        <v>0</v>
      </c>
      <c r="O3" t="s">
        <v>19</v>
      </c>
      <c r="P3" t="s">
        <v>23</v>
      </c>
    </row>
    <row r="4" spans="1:16" ht="15" customHeight="1">
      <c r="A4" t="s">
        <v>17</v>
      </c>
      <c r="B4" s="12" t="s">
        <v>18</v>
      </c>
      <c r="C4" s="37" t="s">
        <v>623</v>
      </c>
      <c r="D4" s="38"/>
      <c r="E4" s="13" t="s">
        <v>624</v>
      </c>
      <c r="F4" s="5"/>
      <c r="G4" s="5"/>
      <c r="H4" s="14"/>
      <c r="I4" s="14"/>
      <c r="O4" t="s">
        <v>20</v>
      </c>
      <c r="P4" t="s">
        <v>23</v>
      </c>
    </row>
    <row r="5" spans="1:16" ht="12.75" customHeight="1">
      <c r="A5" s="39" t="s">
        <v>26</v>
      </c>
      <c r="B5" s="39" t="s">
        <v>28</v>
      </c>
      <c r="C5" s="39" t="s">
        <v>30</v>
      </c>
      <c r="D5" s="39" t="s">
        <v>31</v>
      </c>
      <c r="E5" s="39" t="s">
        <v>32</v>
      </c>
      <c r="F5" s="39" t="s">
        <v>34</v>
      </c>
      <c r="G5" s="39" t="s">
        <v>36</v>
      </c>
      <c r="H5" s="39" t="s">
        <v>38</v>
      </c>
      <c r="I5" s="39"/>
      <c r="O5" t="s">
        <v>21</v>
      </c>
      <c r="P5" t="s">
        <v>23</v>
      </c>
    </row>
    <row r="6" spans="1:9" ht="12.75" customHeight="1">
      <c r="A6" s="39"/>
      <c r="B6" s="39"/>
      <c r="C6" s="39"/>
      <c r="D6" s="39"/>
      <c r="E6" s="39"/>
      <c r="F6" s="39"/>
      <c r="G6" s="39"/>
      <c r="H6" s="11" t="s">
        <v>39</v>
      </c>
      <c r="I6" s="11" t="s">
        <v>41</v>
      </c>
    </row>
    <row r="7" spans="1:9" ht="12.75" customHeight="1">
      <c r="A7" s="11" t="s">
        <v>27</v>
      </c>
      <c r="B7" s="11" t="s">
        <v>29</v>
      </c>
      <c r="C7" s="11" t="s">
        <v>23</v>
      </c>
      <c r="D7" s="11" t="s">
        <v>22</v>
      </c>
      <c r="E7" s="11" t="s">
        <v>33</v>
      </c>
      <c r="F7" s="11" t="s">
        <v>35</v>
      </c>
      <c r="G7" s="11" t="s">
        <v>37</v>
      </c>
      <c r="H7" s="11" t="s">
        <v>40</v>
      </c>
      <c r="I7" s="11" t="s">
        <v>42</v>
      </c>
    </row>
    <row r="8" spans="1:18" ht="12.75" customHeight="1">
      <c r="A8" s="14" t="s">
        <v>43</v>
      </c>
      <c r="B8" s="14"/>
      <c r="C8" s="18" t="s">
        <v>27</v>
      </c>
      <c r="D8" s="14"/>
      <c r="E8" s="19" t="s">
        <v>44</v>
      </c>
      <c r="F8" s="14"/>
      <c r="G8" s="14"/>
      <c r="H8" s="14"/>
      <c r="I8" s="20">
        <f>0+Q8</f>
        <v>0</v>
      </c>
      <c r="O8">
        <f>0+R8</f>
        <v>0</v>
      </c>
      <c r="Q8">
        <f>0+I9+I13+I17</f>
        <v>0</v>
      </c>
      <c r="R8">
        <f>0+O9+O13+O17</f>
        <v>0</v>
      </c>
    </row>
    <row r="9" spans="1:16" ht="12.75">
      <c r="A9" s="17" t="s">
        <v>45</v>
      </c>
      <c r="B9" s="21" t="s">
        <v>344</v>
      </c>
      <c r="C9" s="21" t="s">
        <v>54</v>
      </c>
      <c r="D9" s="17" t="s">
        <v>47</v>
      </c>
      <c r="E9" s="22" t="s">
        <v>55</v>
      </c>
      <c r="F9" s="23" t="s">
        <v>49</v>
      </c>
      <c r="G9" s="24">
        <v>1</v>
      </c>
      <c r="H9" s="25">
        <v>0</v>
      </c>
      <c r="I9" s="25">
        <f>ROUND(ROUND(H9,2)*ROUND(G9,3),2)</f>
        <v>0</v>
      </c>
      <c r="O9">
        <f>(I9*21)/100</f>
        <v>0</v>
      </c>
      <c r="P9" t="s">
        <v>23</v>
      </c>
    </row>
    <row r="10" spans="1:5" ht="12.75">
      <c r="A10" s="26" t="s">
        <v>50</v>
      </c>
      <c r="E10" s="27" t="s">
        <v>625</v>
      </c>
    </row>
    <row r="11" spans="1:5" ht="12.75">
      <c r="A11" s="28" t="s">
        <v>51</v>
      </c>
      <c r="E11" s="29" t="s">
        <v>626</v>
      </c>
    </row>
    <row r="12" spans="1:5" ht="38.25">
      <c r="A12" t="s">
        <v>52</v>
      </c>
      <c r="E12" s="27" t="s">
        <v>56</v>
      </c>
    </row>
    <row r="13" spans="1:16" ht="12.75">
      <c r="A13" s="17" t="s">
        <v>45</v>
      </c>
      <c r="B13" s="21" t="s">
        <v>113</v>
      </c>
      <c r="C13" s="21" t="s">
        <v>57</v>
      </c>
      <c r="D13" s="17" t="s">
        <v>47</v>
      </c>
      <c r="E13" s="22" t="s">
        <v>58</v>
      </c>
      <c r="F13" s="23" t="s">
        <v>49</v>
      </c>
      <c r="G13" s="24">
        <v>1</v>
      </c>
      <c r="H13" s="25">
        <v>0</v>
      </c>
      <c r="I13" s="25">
        <f>ROUND(ROUND(H13,2)*ROUND(G13,3),2)</f>
        <v>0</v>
      </c>
      <c r="O13">
        <f>(I13*21)/100</f>
        <v>0</v>
      </c>
      <c r="P13" t="s">
        <v>23</v>
      </c>
    </row>
    <row r="14" spans="1:5" ht="12.75">
      <c r="A14" s="26" t="s">
        <v>50</v>
      </c>
      <c r="E14" s="27" t="s">
        <v>47</v>
      </c>
    </row>
    <row r="15" spans="1:5" ht="12.75">
      <c r="A15" s="28" t="s">
        <v>51</v>
      </c>
      <c r="E15" s="29" t="s">
        <v>132</v>
      </c>
    </row>
    <row r="16" spans="1:5" ht="12.75">
      <c r="A16" t="s">
        <v>52</v>
      </c>
      <c r="E16" s="27" t="s">
        <v>60</v>
      </c>
    </row>
    <row r="17" spans="1:16" ht="12.75">
      <c r="A17" s="17" t="s">
        <v>45</v>
      </c>
      <c r="B17" s="21" t="s">
        <v>350</v>
      </c>
      <c r="C17" s="21" t="s">
        <v>627</v>
      </c>
      <c r="D17" s="17" t="s">
        <v>47</v>
      </c>
      <c r="E17" s="22" t="s">
        <v>628</v>
      </c>
      <c r="F17" s="23" t="s">
        <v>49</v>
      </c>
      <c r="G17" s="24">
        <v>1</v>
      </c>
      <c r="H17" s="25">
        <v>0</v>
      </c>
      <c r="I17" s="25">
        <f>ROUND(ROUND(H17,2)*ROUND(G17,3),2)</f>
        <v>0</v>
      </c>
      <c r="O17">
        <f>(I17*21)/100</f>
        <v>0</v>
      </c>
      <c r="P17" t="s">
        <v>23</v>
      </c>
    </row>
    <row r="18" spans="1:5" ht="12.75">
      <c r="A18" s="26" t="s">
        <v>50</v>
      </c>
      <c r="E18" s="27" t="s">
        <v>47</v>
      </c>
    </row>
    <row r="19" spans="1:5" ht="12.75">
      <c r="A19" s="28" t="s">
        <v>51</v>
      </c>
      <c r="E19" s="29" t="s">
        <v>626</v>
      </c>
    </row>
    <row r="20" spans="1:5" ht="12.75">
      <c r="A20" t="s">
        <v>52</v>
      </c>
      <c r="E20" s="27" t="s">
        <v>629</v>
      </c>
    </row>
    <row r="21" spans="1:18" ht="12.75" customHeight="1">
      <c r="A21" s="5" t="s">
        <v>43</v>
      </c>
      <c r="B21" s="5"/>
      <c r="C21" s="31" t="s">
        <v>29</v>
      </c>
      <c r="D21" s="5"/>
      <c r="E21" s="19" t="s">
        <v>72</v>
      </c>
      <c r="F21" s="5"/>
      <c r="G21" s="5"/>
      <c r="H21" s="5"/>
      <c r="I21" s="32">
        <f>0+Q21</f>
        <v>0</v>
      </c>
      <c r="O21">
        <f>0+R21</f>
        <v>0</v>
      </c>
      <c r="Q21">
        <f>0+I22+I26+I30+I34+I38+I42+I46</f>
        <v>0</v>
      </c>
      <c r="R21">
        <f>0+O22+O26+O30+O34+O38+O42+O46</f>
        <v>0</v>
      </c>
    </row>
    <row r="22" spans="1:16" ht="12.75">
      <c r="A22" s="17" t="s">
        <v>45</v>
      </c>
      <c r="B22" s="21" t="s">
        <v>164</v>
      </c>
      <c r="C22" s="21" t="s">
        <v>630</v>
      </c>
      <c r="D22" s="17" t="s">
        <v>47</v>
      </c>
      <c r="E22" s="22" t="s">
        <v>631</v>
      </c>
      <c r="F22" s="23" t="s">
        <v>75</v>
      </c>
      <c r="G22" s="24">
        <v>2407.2</v>
      </c>
      <c r="H22" s="25">
        <v>0</v>
      </c>
      <c r="I22" s="25">
        <f>ROUND(ROUND(H22,2)*ROUND(G22,3),2)</f>
        <v>0</v>
      </c>
      <c r="O22">
        <f>(I22*21)/100</f>
        <v>0</v>
      </c>
      <c r="P22" t="s">
        <v>23</v>
      </c>
    </row>
    <row r="23" spans="1:5" ht="25.5">
      <c r="A23" s="26" t="s">
        <v>50</v>
      </c>
      <c r="E23" s="27" t="s">
        <v>632</v>
      </c>
    </row>
    <row r="24" spans="1:5" ht="12.75">
      <c r="A24" s="28" t="s">
        <v>51</v>
      </c>
      <c r="E24" s="29" t="s">
        <v>633</v>
      </c>
    </row>
    <row r="25" spans="1:5" ht="306">
      <c r="A25" t="s">
        <v>52</v>
      </c>
      <c r="E25" s="27" t="s">
        <v>634</v>
      </c>
    </row>
    <row r="26" spans="1:16" ht="12.75">
      <c r="A26" s="17" t="s">
        <v>45</v>
      </c>
      <c r="B26" s="21" t="s">
        <v>155</v>
      </c>
      <c r="C26" s="21" t="s">
        <v>635</v>
      </c>
      <c r="D26" s="17" t="s">
        <v>47</v>
      </c>
      <c r="E26" s="22" t="s">
        <v>636</v>
      </c>
      <c r="F26" s="23" t="s">
        <v>75</v>
      </c>
      <c r="G26" s="24">
        <v>1089.2</v>
      </c>
      <c r="H26" s="25">
        <v>0</v>
      </c>
      <c r="I26" s="25">
        <f>ROUND(ROUND(H26,2)*ROUND(G26,3),2)</f>
        <v>0</v>
      </c>
      <c r="O26">
        <f>(I26*21)/100</f>
        <v>0</v>
      </c>
      <c r="P26" t="s">
        <v>23</v>
      </c>
    </row>
    <row r="27" spans="1:5" ht="89.25">
      <c r="A27" s="26" t="s">
        <v>50</v>
      </c>
      <c r="E27" s="27" t="s">
        <v>637</v>
      </c>
    </row>
    <row r="28" spans="1:5" ht="12.75">
      <c r="A28" s="28" t="s">
        <v>51</v>
      </c>
      <c r="E28" s="29" t="s">
        <v>638</v>
      </c>
    </row>
    <row r="29" spans="1:5" ht="318.75">
      <c r="A29" t="s">
        <v>52</v>
      </c>
      <c r="E29" s="27" t="s">
        <v>639</v>
      </c>
    </row>
    <row r="30" spans="1:16" ht="12.75">
      <c r="A30" s="17" t="s">
        <v>45</v>
      </c>
      <c r="B30" s="21" t="s">
        <v>184</v>
      </c>
      <c r="C30" s="21" t="s">
        <v>640</v>
      </c>
      <c r="D30" s="17" t="s">
        <v>47</v>
      </c>
      <c r="E30" s="22" t="s">
        <v>641</v>
      </c>
      <c r="F30" s="23" t="s">
        <v>75</v>
      </c>
      <c r="G30" s="24">
        <v>400</v>
      </c>
      <c r="H30" s="25">
        <v>0</v>
      </c>
      <c r="I30" s="25">
        <f>ROUND(ROUND(H30,2)*ROUND(G30,3),2)</f>
        <v>0</v>
      </c>
      <c r="O30">
        <f>(I30*21)/100</f>
        <v>0</v>
      </c>
      <c r="P30" t="s">
        <v>23</v>
      </c>
    </row>
    <row r="31" spans="1:5" ht="25.5">
      <c r="A31" s="26" t="s">
        <v>50</v>
      </c>
      <c r="E31" s="27" t="s">
        <v>642</v>
      </c>
    </row>
    <row r="32" spans="1:5" ht="12.75">
      <c r="A32" s="28" t="s">
        <v>51</v>
      </c>
      <c r="E32" s="29" t="s">
        <v>643</v>
      </c>
    </row>
    <row r="33" spans="1:5" ht="318.75">
      <c r="A33" t="s">
        <v>52</v>
      </c>
      <c r="E33" s="27" t="s">
        <v>639</v>
      </c>
    </row>
    <row r="34" spans="1:16" ht="12.75">
      <c r="A34" s="17" t="s">
        <v>45</v>
      </c>
      <c r="B34" s="21" t="s">
        <v>190</v>
      </c>
      <c r="C34" s="21" t="s">
        <v>644</v>
      </c>
      <c r="D34" s="17" t="s">
        <v>47</v>
      </c>
      <c r="E34" s="22" t="s">
        <v>645</v>
      </c>
      <c r="F34" s="23" t="s">
        <v>75</v>
      </c>
      <c r="G34" s="24">
        <v>400</v>
      </c>
      <c r="H34" s="25">
        <v>0</v>
      </c>
      <c r="I34" s="25">
        <f>ROUND(ROUND(H34,2)*ROUND(G34,3),2)</f>
        <v>0</v>
      </c>
      <c r="O34">
        <f>(I34*21)/100</f>
        <v>0</v>
      </c>
      <c r="P34" t="s">
        <v>23</v>
      </c>
    </row>
    <row r="35" spans="1:5" ht="12.75">
      <c r="A35" s="26" t="s">
        <v>50</v>
      </c>
      <c r="E35" s="27" t="s">
        <v>646</v>
      </c>
    </row>
    <row r="36" spans="1:5" ht="12.75">
      <c r="A36" s="28" t="s">
        <v>51</v>
      </c>
      <c r="E36" s="29" t="s">
        <v>643</v>
      </c>
    </row>
    <row r="37" spans="1:5" ht="267.75">
      <c r="A37" t="s">
        <v>52</v>
      </c>
      <c r="E37" s="27" t="s">
        <v>647</v>
      </c>
    </row>
    <row r="38" spans="1:16" ht="12.75">
      <c r="A38" s="17" t="s">
        <v>45</v>
      </c>
      <c r="B38" s="21" t="s">
        <v>158</v>
      </c>
      <c r="C38" s="21" t="s">
        <v>648</v>
      </c>
      <c r="D38" s="17" t="s">
        <v>47</v>
      </c>
      <c r="E38" s="22" t="s">
        <v>649</v>
      </c>
      <c r="F38" s="23" t="s">
        <v>75</v>
      </c>
      <c r="G38" s="24">
        <v>1564.68</v>
      </c>
      <c r="H38" s="25">
        <v>0</v>
      </c>
      <c r="I38" s="25">
        <f>ROUND(ROUND(H38,2)*ROUND(G38,3),2)</f>
        <v>0</v>
      </c>
      <c r="O38">
        <f>(I38*21)/100</f>
        <v>0</v>
      </c>
      <c r="P38" t="s">
        <v>23</v>
      </c>
    </row>
    <row r="39" spans="1:5" ht="89.25">
      <c r="A39" s="26" t="s">
        <v>50</v>
      </c>
      <c r="E39" s="27" t="s">
        <v>650</v>
      </c>
    </row>
    <row r="40" spans="1:5" ht="12.75">
      <c r="A40" s="28" t="s">
        <v>51</v>
      </c>
      <c r="E40" s="29" t="s">
        <v>651</v>
      </c>
    </row>
    <row r="41" spans="1:5" ht="267.75">
      <c r="A41" t="s">
        <v>52</v>
      </c>
      <c r="E41" s="27" t="s">
        <v>647</v>
      </c>
    </row>
    <row r="42" spans="1:16" ht="12.75">
      <c r="A42" s="17" t="s">
        <v>45</v>
      </c>
      <c r="B42" s="21" t="s">
        <v>23</v>
      </c>
      <c r="C42" s="21" t="s">
        <v>180</v>
      </c>
      <c r="D42" s="17" t="s">
        <v>47</v>
      </c>
      <c r="E42" s="22" t="s">
        <v>181</v>
      </c>
      <c r="F42" s="23" t="s">
        <v>75</v>
      </c>
      <c r="G42" s="24">
        <v>1489.2</v>
      </c>
      <c r="H42" s="25">
        <v>0</v>
      </c>
      <c r="I42" s="25">
        <f>ROUND(ROUND(H42,2)*ROUND(G42,3),2)</f>
        <v>0</v>
      </c>
      <c r="O42">
        <f>(I42*21)/100</f>
        <v>0</v>
      </c>
      <c r="P42" t="s">
        <v>23</v>
      </c>
    </row>
    <row r="43" spans="1:5" ht="25.5">
      <c r="A43" s="26" t="s">
        <v>50</v>
      </c>
      <c r="E43" s="27" t="s">
        <v>652</v>
      </c>
    </row>
    <row r="44" spans="1:5" ht="12.75">
      <c r="A44" s="28" t="s">
        <v>51</v>
      </c>
      <c r="E44" s="29" t="s">
        <v>653</v>
      </c>
    </row>
    <row r="45" spans="1:5" ht="191.25">
      <c r="A45" t="s">
        <v>52</v>
      </c>
      <c r="E45" s="27" t="s">
        <v>654</v>
      </c>
    </row>
    <row r="46" spans="1:16" ht="12.75">
      <c r="A46" s="17" t="s">
        <v>45</v>
      </c>
      <c r="B46" s="21" t="s">
        <v>203</v>
      </c>
      <c r="C46" s="21" t="s">
        <v>655</v>
      </c>
      <c r="D46" s="17" t="s">
        <v>47</v>
      </c>
      <c r="E46" s="22" t="s">
        <v>656</v>
      </c>
      <c r="F46" s="23" t="s">
        <v>75</v>
      </c>
      <c r="G46" s="24">
        <v>842.52</v>
      </c>
      <c r="H46" s="25">
        <v>0</v>
      </c>
      <c r="I46" s="25">
        <f>ROUND(ROUND(H46,2)*ROUND(G46,3),2)</f>
        <v>0</v>
      </c>
      <c r="O46">
        <f>(I46*21)/100</f>
        <v>0</v>
      </c>
      <c r="P46" t="s">
        <v>23</v>
      </c>
    </row>
    <row r="47" spans="1:5" ht="76.5">
      <c r="A47" s="26" t="s">
        <v>50</v>
      </c>
      <c r="E47" s="27" t="s">
        <v>657</v>
      </c>
    </row>
    <row r="48" spans="1:5" ht="12.75">
      <c r="A48" s="28" t="s">
        <v>51</v>
      </c>
      <c r="E48" s="29" t="s">
        <v>658</v>
      </c>
    </row>
    <row r="49" spans="1:5" ht="242.25">
      <c r="A49" t="s">
        <v>52</v>
      </c>
      <c r="E49" s="27" t="s">
        <v>659</v>
      </c>
    </row>
    <row r="50" spans="1:18" ht="12.75" customHeight="1">
      <c r="A50" s="5" t="s">
        <v>43</v>
      </c>
      <c r="B50" s="5"/>
      <c r="C50" s="31" t="s">
        <v>23</v>
      </c>
      <c r="D50" s="5"/>
      <c r="E50" s="19" t="s">
        <v>209</v>
      </c>
      <c r="F50" s="5"/>
      <c r="G50" s="5"/>
      <c r="H50" s="5"/>
      <c r="I50" s="32">
        <f>0+Q50</f>
        <v>0</v>
      </c>
      <c r="O50">
        <f>0+R50</f>
        <v>0</v>
      </c>
      <c r="Q50">
        <f>0+I51+I55+I59</f>
        <v>0</v>
      </c>
      <c r="R50">
        <f>0+O51+O55+O59</f>
        <v>0</v>
      </c>
    </row>
    <row r="51" spans="1:16" ht="12.75">
      <c r="A51" s="17" t="s">
        <v>45</v>
      </c>
      <c r="B51" s="21" t="s">
        <v>133</v>
      </c>
      <c r="C51" s="21" t="s">
        <v>660</v>
      </c>
      <c r="D51" s="17" t="s">
        <v>47</v>
      </c>
      <c r="E51" s="22" t="s">
        <v>661</v>
      </c>
      <c r="F51" s="23" t="s">
        <v>86</v>
      </c>
      <c r="G51" s="24">
        <v>1045.2</v>
      </c>
      <c r="H51" s="25">
        <v>0</v>
      </c>
      <c r="I51" s="25">
        <f>ROUND(ROUND(H51,2)*ROUND(G51,3),2)</f>
        <v>0</v>
      </c>
      <c r="O51">
        <f>(I51*21)/100</f>
        <v>0</v>
      </c>
      <c r="P51" t="s">
        <v>23</v>
      </c>
    </row>
    <row r="52" spans="1:5" ht="63.75">
      <c r="A52" s="26" t="s">
        <v>50</v>
      </c>
      <c r="E52" s="27" t="s">
        <v>662</v>
      </c>
    </row>
    <row r="53" spans="1:5" ht="76.5">
      <c r="A53" s="28" t="s">
        <v>51</v>
      </c>
      <c r="E53" s="29" t="s">
        <v>663</v>
      </c>
    </row>
    <row r="54" spans="1:5" ht="51">
      <c r="A54" t="s">
        <v>52</v>
      </c>
      <c r="E54" s="27" t="s">
        <v>664</v>
      </c>
    </row>
    <row r="55" spans="1:16" ht="12.75">
      <c r="A55" s="17" t="s">
        <v>45</v>
      </c>
      <c r="B55" s="21" t="s">
        <v>22</v>
      </c>
      <c r="C55" s="21" t="s">
        <v>665</v>
      </c>
      <c r="D55" s="17" t="s">
        <v>47</v>
      </c>
      <c r="E55" s="22" t="s">
        <v>666</v>
      </c>
      <c r="F55" s="23" t="s">
        <v>75</v>
      </c>
      <c r="G55" s="24">
        <v>39.84</v>
      </c>
      <c r="H55" s="25">
        <v>0</v>
      </c>
      <c r="I55" s="25">
        <f>ROUND(ROUND(H55,2)*ROUND(G55,3),2)</f>
        <v>0</v>
      </c>
      <c r="O55">
        <f>(I55*21)/100</f>
        <v>0</v>
      </c>
      <c r="P55" t="s">
        <v>23</v>
      </c>
    </row>
    <row r="56" spans="1:5" ht="38.25">
      <c r="A56" s="26" t="s">
        <v>50</v>
      </c>
      <c r="E56" s="27" t="s">
        <v>667</v>
      </c>
    </row>
    <row r="57" spans="1:5" ht="12.75">
      <c r="A57" s="28" t="s">
        <v>51</v>
      </c>
      <c r="E57" s="29" t="s">
        <v>668</v>
      </c>
    </row>
    <row r="58" spans="1:5" ht="38.25">
      <c r="A58" t="s">
        <v>52</v>
      </c>
      <c r="E58" s="27" t="s">
        <v>669</v>
      </c>
    </row>
    <row r="59" spans="1:16" ht="12.75">
      <c r="A59" s="17" t="s">
        <v>45</v>
      </c>
      <c r="B59" s="21" t="s">
        <v>362</v>
      </c>
      <c r="C59" s="21" t="s">
        <v>670</v>
      </c>
      <c r="D59" s="17" t="s">
        <v>47</v>
      </c>
      <c r="E59" s="22" t="s">
        <v>671</v>
      </c>
      <c r="F59" s="23" t="s">
        <v>86</v>
      </c>
      <c r="G59" s="24">
        <v>2154.68</v>
      </c>
      <c r="H59" s="25">
        <v>0</v>
      </c>
      <c r="I59" s="25">
        <f>ROUND(ROUND(H59,2)*ROUND(G59,3),2)</f>
        <v>0</v>
      </c>
      <c r="O59">
        <f>(I59*21)/100</f>
        <v>0</v>
      </c>
      <c r="P59" t="s">
        <v>23</v>
      </c>
    </row>
    <row r="60" spans="1:5" ht="51">
      <c r="A60" s="26" t="s">
        <v>50</v>
      </c>
      <c r="E60" s="27" t="s">
        <v>672</v>
      </c>
    </row>
    <row r="61" spans="1:5" ht="12.75">
      <c r="A61" s="28" t="s">
        <v>51</v>
      </c>
      <c r="E61" s="29" t="s">
        <v>673</v>
      </c>
    </row>
    <row r="62" spans="1:5" ht="102">
      <c r="A62" t="s">
        <v>52</v>
      </c>
      <c r="E62" s="27" t="s">
        <v>674</v>
      </c>
    </row>
    <row r="63" spans="1:18" ht="12.75" customHeight="1">
      <c r="A63" s="5" t="s">
        <v>43</v>
      </c>
      <c r="B63" s="5"/>
      <c r="C63" s="31" t="s">
        <v>22</v>
      </c>
      <c r="D63" s="5"/>
      <c r="E63" s="19" t="s">
        <v>553</v>
      </c>
      <c r="F63" s="5"/>
      <c r="G63" s="5"/>
      <c r="H63" s="5"/>
      <c r="I63" s="32">
        <f>0+Q63</f>
        <v>0</v>
      </c>
      <c r="O63">
        <f>0+R63</f>
        <v>0</v>
      </c>
      <c r="Q63">
        <f>0+I64</f>
        <v>0</v>
      </c>
      <c r="R63">
        <f>0+O64</f>
        <v>0</v>
      </c>
    </row>
    <row r="64" spans="1:16" ht="25.5">
      <c r="A64" s="17" t="s">
        <v>45</v>
      </c>
      <c r="B64" s="21" t="s">
        <v>195</v>
      </c>
      <c r="C64" s="21" t="s">
        <v>675</v>
      </c>
      <c r="D64" s="17" t="s">
        <v>47</v>
      </c>
      <c r="E64" s="22" t="s">
        <v>676</v>
      </c>
      <c r="F64" s="23" t="s">
        <v>75</v>
      </c>
      <c r="G64" s="24">
        <v>307.2</v>
      </c>
      <c r="H64" s="25">
        <v>0</v>
      </c>
      <c r="I64" s="25">
        <f>ROUND(ROUND(H64,2)*ROUND(G64,3),2)</f>
        <v>0</v>
      </c>
      <c r="O64">
        <f>(I64*21)/100</f>
        <v>0</v>
      </c>
      <c r="P64" t="s">
        <v>23</v>
      </c>
    </row>
    <row r="65" spans="1:5" ht="25.5">
      <c r="A65" s="26" t="s">
        <v>50</v>
      </c>
      <c r="E65" s="27" t="s">
        <v>677</v>
      </c>
    </row>
    <row r="66" spans="1:5" ht="38.25">
      <c r="A66" s="28" t="s">
        <v>51</v>
      </c>
      <c r="E66" s="29" t="s">
        <v>678</v>
      </c>
    </row>
    <row r="67" spans="1:5" ht="38.25">
      <c r="A67" t="s">
        <v>52</v>
      </c>
      <c r="E67" s="27" t="s">
        <v>679</v>
      </c>
    </row>
    <row r="68" spans="1:18" ht="12.75" customHeight="1">
      <c r="A68" s="5" t="s">
        <v>43</v>
      </c>
      <c r="B68" s="5"/>
      <c r="C68" s="31" t="s">
        <v>33</v>
      </c>
      <c r="D68" s="5"/>
      <c r="E68" s="19" t="s">
        <v>222</v>
      </c>
      <c r="F68" s="5"/>
      <c r="G68" s="5"/>
      <c r="H68" s="5"/>
      <c r="I68" s="32">
        <f>0+Q68</f>
        <v>0</v>
      </c>
      <c r="O68">
        <f>0+R68</f>
        <v>0</v>
      </c>
      <c r="Q68">
        <f>0+I69+I73</f>
        <v>0</v>
      </c>
      <c r="R68">
        <f>0+O69+O73</f>
        <v>0</v>
      </c>
    </row>
    <row r="69" spans="1:16" ht="12.75">
      <c r="A69" s="17" t="s">
        <v>45</v>
      </c>
      <c r="B69" s="21" t="s">
        <v>107</v>
      </c>
      <c r="C69" s="21" t="s">
        <v>680</v>
      </c>
      <c r="D69" s="17" t="s">
        <v>47</v>
      </c>
      <c r="E69" s="22" t="s">
        <v>681</v>
      </c>
      <c r="F69" s="23" t="s">
        <v>75</v>
      </c>
      <c r="G69" s="24">
        <v>2.5</v>
      </c>
      <c r="H69" s="25">
        <v>0</v>
      </c>
      <c r="I69" s="25">
        <f>ROUND(ROUND(H69,2)*ROUND(G69,3),2)</f>
        <v>0</v>
      </c>
      <c r="O69">
        <f>(I69*21)/100</f>
        <v>0</v>
      </c>
      <c r="P69" t="s">
        <v>23</v>
      </c>
    </row>
    <row r="70" spans="1:5" ht="12.75">
      <c r="A70" s="26" t="s">
        <v>50</v>
      </c>
      <c r="E70" s="27" t="s">
        <v>682</v>
      </c>
    </row>
    <row r="71" spans="1:5" ht="12.75">
      <c r="A71" s="28" t="s">
        <v>51</v>
      </c>
      <c r="E71" s="29" t="s">
        <v>683</v>
      </c>
    </row>
    <row r="72" spans="1:5" ht="293.25">
      <c r="A72" t="s">
        <v>52</v>
      </c>
      <c r="E72" s="27" t="s">
        <v>684</v>
      </c>
    </row>
    <row r="73" spans="1:16" ht="12.75">
      <c r="A73" s="17" t="s">
        <v>45</v>
      </c>
      <c r="B73" s="21" t="s">
        <v>35</v>
      </c>
      <c r="C73" s="21" t="s">
        <v>685</v>
      </c>
      <c r="D73" s="17" t="s">
        <v>47</v>
      </c>
      <c r="E73" s="22" t="s">
        <v>686</v>
      </c>
      <c r="F73" s="23" t="s">
        <v>75</v>
      </c>
      <c r="G73" s="24">
        <v>1.055</v>
      </c>
      <c r="H73" s="25">
        <v>0</v>
      </c>
      <c r="I73" s="25">
        <f>ROUND(ROUND(H73,2)*ROUND(G73,3),2)</f>
        <v>0</v>
      </c>
      <c r="O73">
        <f>(I73*21)/100</f>
        <v>0</v>
      </c>
      <c r="P73" t="s">
        <v>23</v>
      </c>
    </row>
    <row r="74" spans="1:5" ht="25.5">
      <c r="A74" s="26" t="s">
        <v>50</v>
      </c>
      <c r="E74" s="27" t="s">
        <v>687</v>
      </c>
    </row>
    <row r="75" spans="1:5" ht="12.75">
      <c r="A75" s="28" t="s">
        <v>51</v>
      </c>
      <c r="E75" s="29" t="s">
        <v>688</v>
      </c>
    </row>
    <row r="76" spans="1:5" ht="293.25">
      <c r="A76" t="s">
        <v>52</v>
      </c>
      <c r="E76" s="27" t="s">
        <v>684</v>
      </c>
    </row>
    <row r="77" spans="1:18" ht="12.75" customHeight="1">
      <c r="A77" s="5" t="s">
        <v>43</v>
      </c>
      <c r="B77" s="5"/>
      <c r="C77" s="31" t="s">
        <v>148</v>
      </c>
      <c r="D77" s="5"/>
      <c r="E77" s="19" t="s">
        <v>306</v>
      </c>
      <c r="F77" s="5"/>
      <c r="G77" s="5"/>
      <c r="H77" s="5"/>
      <c r="I77" s="32">
        <f>0+Q77</f>
        <v>0</v>
      </c>
      <c r="O77">
        <f>0+R77</f>
        <v>0</v>
      </c>
      <c r="Q77">
        <f>0+I78+I82</f>
        <v>0</v>
      </c>
      <c r="R77">
        <f>0+O78+O82</f>
        <v>0</v>
      </c>
    </row>
    <row r="78" spans="1:16" ht="12.75">
      <c r="A78" s="17" t="s">
        <v>45</v>
      </c>
      <c r="B78" s="21" t="s">
        <v>179</v>
      </c>
      <c r="C78" s="21" t="s">
        <v>689</v>
      </c>
      <c r="D78" s="17" t="s">
        <v>47</v>
      </c>
      <c r="E78" s="22" t="s">
        <v>690</v>
      </c>
      <c r="F78" s="23" t="s">
        <v>146</v>
      </c>
      <c r="G78" s="24">
        <v>95</v>
      </c>
      <c r="H78" s="25">
        <v>0</v>
      </c>
      <c r="I78" s="25">
        <f>ROUND(ROUND(H78,2)*ROUND(G78,3),2)</f>
        <v>0</v>
      </c>
      <c r="O78">
        <f>(I78*21)/100</f>
        <v>0</v>
      </c>
      <c r="P78" t="s">
        <v>23</v>
      </c>
    </row>
    <row r="79" spans="1:5" ht="38.25">
      <c r="A79" s="26" t="s">
        <v>50</v>
      </c>
      <c r="E79" s="27" t="s">
        <v>691</v>
      </c>
    </row>
    <row r="80" spans="1:5" ht="12.75">
      <c r="A80" s="28" t="s">
        <v>51</v>
      </c>
      <c r="E80" s="29" t="s">
        <v>692</v>
      </c>
    </row>
    <row r="81" spans="1:5" ht="242.25">
      <c r="A81" t="s">
        <v>52</v>
      </c>
      <c r="E81" s="27" t="s">
        <v>693</v>
      </c>
    </row>
    <row r="82" spans="1:16" ht="12.75">
      <c r="A82" s="17" t="s">
        <v>45</v>
      </c>
      <c r="B82" s="21" t="s">
        <v>200</v>
      </c>
      <c r="C82" s="21" t="s">
        <v>694</v>
      </c>
      <c r="D82" s="17" t="s">
        <v>47</v>
      </c>
      <c r="E82" s="22" t="s">
        <v>695</v>
      </c>
      <c r="F82" s="23" t="s">
        <v>146</v>
      </c>
      <c r="G82" s="24">
        <v>33.6</v>
      </c>
      <c r="H82" s="25">
        <v>0</v>
      </c>
      <c r="I82" s="25">
        <f>ROUND(ROUND(H82,2)*ROUND(G82,3),2)</f>
        <v>0</v>
      </c>
      <c r="O82">
        <f>(I82*21)/100</f>
        <v>0</v>
      </c>
      <c r="P82" t="s">
        <v>23</v>
      </c>
    </row>
    <row r="83" spans="1:5" ht="25.5">
      <c r="A83" s="26" t="s">
        <v>50</v>
      </c>
      <c r="E83" s="27" t="s">
        <v>696</v>
      </c>
    </row>
    <row r="84" spans="1:5" ht="12.75">
      <c r="A84" s="28" t="s">
        <v>51</v>
      </c>
      <c r="E84" s="29" t="s">
        <v>697</v>
      </c>
    </row>
    <row r="85" spans="1:5" ht="242.25">
      <c r="A85" t="s">
        <v>52</v>
      </c>
      <c r="E85" s="27" t="s">
        <v>698</v>
      </c>
    </row>
    <row r="86" spans="1:18" ht="12.75" customHeight="1">
      <c r="A86" s="5" t="s">
        <v>43</v>
      </c>
      <c r="B86" s="5"/>
      <c r="C86" s="31" t="s">
        <v>40</v>
      </c>
      <c r="D86" s="5"/>
      <c r="E86" s="19" t="s">
        <v>332</v>
      </c>
      <c r="F86" s="5"/>
      <c r="G86" s="5"/>
      <c r="H86" s="5"/>
      <c r="I86" s="32">
        <f>0+Q86</f>
        <v>0</v>
      </c>
      <c r="O86">
        <f>0+R86</f>
        <v>0</v>
      </c>
      <c r="Q86">
        <f>0+I87+I91+I95</f>
        <v>0</v>
      </c>
      <c r="R86">
        <f>0+O87+O91+O95</f>
        <v>0</v>
      </c>
    </row>
    <row r="87" spans="1:16" ht="12.75">
      <c r="A87" s="17" t="s">
        <v>45</v>
      </c>
      <c r="B87" s="21" t="s">
        <v>37</v>
      </c>
      <c r="C87" s="21" t="s">
        <v>508</v>
      </c>
      <c r="D87" s="17" t="s">
        <v>47</v>
      </c>
      <c r="E87" s="22" t="s">
        <v>509</v>
      </c>
      <c r="F87" s="23" t="s">
        <v>146</v>
      </c>
      <c r="G87" s="24">
        <v>82</v>
      </c>
      <c r="H87" s="25">
        <v>0</v>
      </c>
      <c r="I87" s="25">
        <f>ROUND(ROUND(H87,2)*ROUND(G87,3),2)</f>
        <v>0</v>
      </c>
      <c r="O87">
        <f>(I87*21)/100</f>
        <v>0</v>
      </c>
      <c r="P87" t="s">
        <v>23</v>
      </c>
    </row>
    <row r="88" spans="1:5" ht="25.5">
      <c r="A88" s="26" t="s">
        <v>50</v>
      </c>
      <c r="E88" s="27" t="s">
        <v>699</v>
      </c>
    </row>
    <row r="89" spans="1:5" ht="12.75">
      <c r="A89" s="28" t="s">
        <v>51</v>
      </c>
      <c r="E89" s="29" t="s">
        <v>700</v>
      </c>
    </row>
    <row r="90" spans="1:5" ht="63.75">
      <c r="A90" t="s">
        <v>52</v>
      </c>
      <c r="E90" s="27" t="s">
        <v>701</v>
      </c>
    </row>
    <row r="91" spans="1:16" ht="12.75">
      <c r="A91" s="17" t="s">
        <v>45</v>
      </c>
      <c r="B91" s="21" t="s">
        <v>210</v>
      </c>
      <c r="C91" s="21" t="s">
        <v>702</v>
      </c>
      <c r="D91" s="17" t="s">
        <v>47</v>
      </c>
      <c r="E91" s="22" t="s">
        <v>703</v>
      </c>
      <c r="F91" s="23" t="s">
        <v>704</v>
      </c>
      <c r="G91" s="24">
        <v>107.9</v>
      </c>
      <c r="H91" s="25">
        <v>0</v>
      </c>
      <c r="I91" s="25">
        <f>ROUND(ROUND(H91,2)*ROUND(G91,3),2)</f>
        <v>0</v>
      </c>
      <c r="O91">
        <f>(I91*21)/100</f>
        <v>0</v>
      </c>
      <c r="P91" t="s">
        <v>23</v>
      </c>
    </row>
    <row r="92" spans="1:5" ht="25.5">
      <c r="A92" s="26" t="s">
        <v>50</v>
      </c>
      <c r="E92" s="27" t="s">
        <v>705</v>
      </c>
    </row>
    <row r="93" spans="1:5" ht="12.75">
      <c r="A93" s="28" t="s">
        <v>51</v>
      </c>
      <c r="E93" s="29" t="s">
        <v>706</v>
      </c>
    </row>
    <row r="94" spans="1:5" ht="357">
      <c r="A94" t="s">
        <v>52</v>
      </c>
      <c r="E94" s="27" t="s">
        <v>707</v>
      </c>
    </row>
    <row r="95" spans="1:16" ht="12.75">
      <c r="A95" s="17" t="s">
        <v>45</v>
      </c>
      <c r="B95" s="21" t="s">
        <v>175</v>
      </c>
      <c r="C95" s="21" t="s">
        <v>708</v>
      </c>
      <c r="D95" s="17" t="s">
        <v>47</v>
      </c>
      <c r="E95" s="22" t="s">
        <v>709</v>
      </c>
      <c r="F95" s="23" t="s">
        <v>710</v>
      </c>
      <c r="G95" s="24">
        <v>1.5</v>
      </c>
      <c r="H95" s="25">
        <v>0</v>
      </c>
      <c r="I95" s="25">
        <f>ROUND(ROUND(H95,2)*ROUND(G95,3),2)</f>
        <v>0</v>
      </c>
      <c r="O95">
        <f>(I95*21)/100</f>
        <v>0</v>
      </c>
      <c r="P95" t="s">
        <v>23</v>
      </c>
    </row>
    <row r="96" spans="1:5" ht="38.25">
      <c r="A96" s="26" t="s">
        <v>50</v>
      </c>
      <c r="E96" s="27" t="s">
        <v>711</v>
      </c>
    </row>
    <row r="97" spans="1:5" ht="12.75">
      <c r="A97" s="28" t="s">
        <v>51</v>
      </c>
      <c r="E97" s="29" t="s">
        <v>712</v>
      </c>
    </row>
    <row r="98" spans="1:5" ht="114.75">
      <c r="A98" t="s">
        <v>52</v>
      </c>
      <c r="E98" s="27" t="s">
        <v>713</v>
      </c>
    </row>
  </sheetData>
  <sheetProtection/>
  <mergeCells count="10">
    <mergeCell ref="E5:E6"/>
    <mergeCell ref="F5:F6"/>
    <mergeCell ref="G5:G6"/>
    <mergeCell ref="H5:I5"/>
    <mergeCell ref="C3:D3"/>
    <mergeCell ref="C4:D4"/>
    <mergeCell ref="A5:A6"/>
    <mergeCell ref="B5:B6"/>
    <mergeCell ref="C5:C6"/>
    <mergeCell ref="D5:D6"/>
  </mergeCells>
  <printOptions/>
  <pageMargins left="0.75" right="0.75" top="1" bottom="1" header="0.5" footer="0.5"/>
  <pageSetup fitToHeight="0" fitToWidth="1" horizontalDpi="300" verticalDpi="300" orientation="portrait" paperSize="9"/>
  <drawing r:id="rId1"/>
</worksheet>
</file>

<file path=xl/worksheets/sheet14.xml><?xml version="1.0" encoding="utf-8"?>
<worksheet xmlns="http://schemas.openxmlformats.org/spreadsheetml/2006/main" xmlns:r="http://schemas.openxmlformats.org/officeDocument/2006/relationships">
  <sheetPr>
    <pageSetUpPr fitToPage="1"/>
  </sheetPr>
  <dimension ref="A1:R82"/>
  <sheetViews>
    <sheetView zoomScalePageLayoutView="0"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5"/>
      <c r="I2" s="5"/>
      <c r="O2">
        <f>0+O8+O21+O42+O55+O60+O65+O74</f>
        <v>0</v>
      </c>
      <c r="P2" t="s">
        <v>22</v>
      </c>
    </row>
    <row r="3" spans="1:16" ht="15" customHeight="1">
      <c r="A3" t="s">
        <v>12</v>
      </c>
      <c r="B3" s="9" t="s">
        <v>14</v>
      </c>
      <c r="C3" s="36" t="s">
        <v>15</v>
      </c>
      <c r="D3" s="33"/>
      <c r="E3" s="10" t="s">
        <v>16</v>
      </c>
      <c r="F3" s="1"/>
      <c r="G3" s="8"/>
      <c r="H3" s="7" t="s">
        <v>714</v>
      </c>
      <c r="I3" s="30">
        <f>0+I8+I21+I42+I55+I60+I65+I74</f>
        <v>0</v>
      </c>
      <c r="O3" t="s">
        <v>19</v>
      </c>
      <c r="P3" t="s">
        <v>23</v>
      </c>
    </row>
    <row r="4" spans="1:16" ht="15" customHeight="1">
      <c r="A4" t="s">
        <v>17</v>
      </c>
      <c r="B4" s="12" t="s">
        <v>18</v>
      </c>
      <c r="C4" s="37" t="s">
        <v>714</v>
      </c>
      <c r="D4" s="38"/>
      <c r="E4" s="13" t="s">
        <v>715</v>
      </c>
      <c r="F4" s="5"/>
      <c r="G4" s="5"/>
      <c r="H4" s="14"/>
      <c r="I4" s="14"/>
      <c r="O4" t="s">
        <v>20</v>
      </c>
      <c r="P4" t="s">
        <v>23</v>
      </c>
    </row>
    <row r="5" spans="1:16" ht="12.75" customHeight="1">
      <c r="A5" s="39" t="s">
        <v>26</v>
      </c>
      <c r="B5" s="39" t="s">
        <v>28</v>
      </c>
      <c r="C5" s="39" t="s">
        <v>30</v>
      </c>
      <c r="D5" s="39" t="s">
        <v>31</v>
      </c>
      <c r="E5" s="39" t="s">
        <v>32</v>
      </c>
      <c r="F5" s="39" t="s">
        <v>34</v>
      </c>
      <c r="G5" s="39" t="s">
        <v>36</v>
      </c>
      <c r="H5" s="39" t="s">
        <v>38</v>
      </c>
      <c r="I5" s="39"/>
      <c r="O5" t="s">
        <v>21</v>
      </c>
      <c r="P5" t="s">
        <v>23</v>
      </c>
    </row>
    <row r="6" spans="1:9" ht="12.75" customHeight="1">
      <c r="A6" s="39"/>
      <c r="B6" s="39"/>
      <c r="C6" s="39"/>
      <c r="D6" s="39"/>
      <c r="E6" s="39"/>
      <c r="F6" s="39"/>
      <c r="G6" s="39"/>
      <c r="H6" s="11" t="s">
        <v>39</v>
      </c>
      <c r="I6" s="11" t="s">
        <v>41</v>
      </c>
    </row>
    <row r="7" spans="1:9" ht="12.75" customHeight="1">
      <c r="A7" s="11" t="s">
        <v>27</v>
      </c>
      <c r="B7" s="11" t="s">
        <v>29</v>
      </c>
      <c r="C7" s="11" t="s">
        <v>23</v>
      </c>
      <c r="D7" s="11" t="s">
        <v>22</v>
      </c>
      <c r="E7" s="11" t="s">
        <v>33</v>
      </c>
      <c r="F7" s="11" t="s">
        <v>35</v>
      </c>
      <c r="G7" s="11" t="s">
        <v>37</v>
      </c>
      <c r="H7" s="11" t="s">
        <v>40</v>
      </c>
      <c r="I7" s="11" t="s">
        <v>42</v>
      </c>
    </row>
    <row r="8" spans="1:18" ht="12.75" customHeight="1">
      <c r="A8" s="14" t="s">
        <v>43</v>
      </c>
      <c r="B8" s="14"/>
      <c r="C8" s="18" t="s">
        <v>27</v>
      </c>
      <c r="D8" s="14"/>
      <c r="E8" s="19" t="s">
        <v>44</v>
      </c>
      <c r="F8" s="14"/>
      <c r="G8" s="14"/>
      <c r="H8" s="14"/>
      <c r="I8" s="20">
        <f>0+Q8</f>
        <v>0</v>
      </c>
      <c r="O8">
        <f>0+R8</f>
        <v>0</v>
      </c>
      <c r="Q8">
        <f>0+I9+I13+I17</f>
        <v>0</v>
      </c>
      <c r="R8">
        <f>0+O9+O13+O17</f>
        <v>0</v>
      </c>
    </row>
    <row r="9" spans="1:16" ht="12.75">
      <c r="A9" s="17" t="s">
        <v>45</v>
      </c>
      <c r="B9" s="21" t="s">
        <v>184</v>
      </c>
      <c r="C9" s="21" t="s">
        <v>54</v>
      </c>
      <c r="D9" s="17" t="s">
        <v>47</v>
      </c>
      <c r="E9" s="22" t="s">
        <v>55</v>
      </c>
      <c r="F9" s="23" t="s">
        <v>49</v>
      </c>
      <c r="G9" s="24">
        <v>1</v>
      </c>
      <c r="H9" s="25">
        <v>0</v>
      </c>
      <c r="I9" s="25">
        <f>ROUND(ROUND(H9,2)*ROUND(G9,3),2)</f>
        <v>0</v>
      </c>
      <c r="O9">
        <f>(I9*21)/100</f>
        <v>0</v>
      </c>
      <c r="P9" t="s">
        <v>23</v>
      </c>
    </row>
    <row r="10" spans="1:5" ht="12.75">
      <c r="A10" s="26" t="s">
        <v>50</v>
      </c>
      <c r="E10" s="27" t="s">
        <v>625</v>
      </c>
    </row>
    <row r="11" spans="1:5" ht="12.75">
      <c r="A11" s="28" t="s">
        <v>51</v>
      </c>
      <c r="E11" s="29" t="s">
        <v>626</v>
      </c>
    </row>
    <row r="12" spans="1:5" ht="38.25">
      <c r="A12" t="s">
        <v>52</v>
      </c>
      <c r="E12" s="27" t="s">
        <v>56</v>
      </c>
    </row>
    <row r="13" spans="1:16" ht="12.75">
      <c r="A13" s="17" t="s">
        <v>45</v>
      </c>
      <c r="B13" s="21" t="s">
        <v>203</v>
      </c>
      <c r="C13" s="21" t="s">
        <v>57</v>
      </c>
      <c r="D13" s="17" t="s">
        <v>47</v>
      </c>
      <c r="E13" s="22" t="s">
        <v>58</v>
      </c>
      <c r="F13" s="23" t="s">
        <v>49</v>
      </c>
      <c r="G13" s="24">
        <v>1</v>
      </c>
      <c r="H13" s="25">
        <v>0</v>
      </c>
      <c r="I13" s="25">
        <f>ROUND(ROUND(H13,2)*ROUND(G13,3),2)</f>
        <v>0</v>
      </c>
      <c r="O13">
        <f>(I13*21)/100</f>
        <v>0</v>
      </c>
      <c r="P13" t="s">
        <v>23</v>
      </c>
    </row>
    <row r="14" spans="1:5" ht="12.75">
      <c r="A14" s="26" t="s">
        <v>50</v>
      </c>
      <c r="E14" s="27" t="s">
        <v>47</v>
      </c>
    </row>
    <row r="15" spans="1:5" ht="12.75">
      <c r="A15" s="28" t="s">
        <v>51</v>
      </c>
      <c r="E15" s="29" t="s">
        <v>132</v>
      </c>
    </row>
    <row r="16" spans="1:5" ht="12.75">
      <c r="A16" t="s">
        <v>52</v>
      </c>
      <c r="E16" s="27" t="s">
        <v>60</v>
      </c>
    </row>
    <row r="17" spans="1:16" ht="12.75">
      <c r="A17" s="17" t="s">
        <v>45</v>
      </c>
      <c r="B17" s="21" t="s">
        <v>195</v>
      </c>
      <c r="C17" s="21" t="s">
        <v>627</v>
      </c>
      <c r="D17" s="17" t="s">
        <v>47</v>
      </c>
      <c r="E17" s="22" t="s">
        <v>628</v>
      </c>
      <c r="F17" s="23" t="s">
        <v>49</v>
      </c>
      <c r="G17" s="24">
        <v>1</v>
      </c>
      <c r="H17" s="25">
        <v>0</v>
      </c>
      <c r="I17" s="25">
        <f>ROUND(ROUND(H17,2)*ROUND(G17,3),2)</f>
        <v>0</v>
      </c>
      <c r="O17">
        <f>(I17*21)/100</f>
        <v>0</v>
      </c>
      <c r="P17" t="s">
        <v>23</v>
      </c>
    </row>
    <row r="18" spans="1:5" ht="12.75">
      <c r="A18" s="26" t="s">
        <v>50</v>
      </c>
      <c r="E18" s="27" t="s">
        <v>47</v>
      </c>
    </row>
    <row r="19" spans="1:5" ht="12.75">
      <c r="A19" s="28" t="s">
        <v>51</v>
      </c>
      <c r="E19" s="29" t="s">
        <v>626</v>
      </c>
    </row>
    <row r="20" spans="1:5" ht="12.75">
      <c r="A20" t="s">
        <v>52</v>
      </c>
      <c r="E20" s="27" t="s">
        <v>629</v>
      </c>
    </row>
    <row r="21" spans="1:18" ht="12.75" customHeight="1">
      <c r="A21" s="5" t="s">
        <v>43</v>
      </c>
      <c r="B21" s="5"/>
      <c r="C21" s="31" t="s">
        <v>29</v>
      </c>
      <c r="D21" s="5"/>
      <c r="E21" s="19" t="s">
        <v>72</v>
      </c>
      <c r="F21" s="5"/>
      <c r="G21" s="5"/>
      <c r="H21" s="5"/>
      <c r="I21" s="32">
        <f>0+Q21</f>
        <v>0</v>
      </c>
      <c r="O21">
        <f>0+R21</f>
        <v>0</v>
      </c>
      <c r="Q21">
        <f>0+I22+I26+I30+I34+I38</f>
        <v>0</v>
      </c>
      <c r="R21">
        <f>0+O22+O26+O30+O34+O38</f>
        <v>0</v>
      </c>
    </row>
    <row r="22" spans="1:16" ht="12.75">
      <c r="A22" s="17" t="s">
        <v>45</v>
      </c>
      <c r="B22" s="21" t="s">
        <v>179</v>
      </c>
      <c r="C22" s="21" t="s">
        <v>630</v>
      </c>
      <c r="D22" s="17" t="s">
        <v>47</v>
      </c>
      <c r="E22" s="22" t="s">
        <v>631</v>
      </c>
      <c r="F22" s="23" t="s">
        <v>75</v>
      </c>
      <c r="G22" s="24">
        <v>93.6</v>
      </c>
      <c r="H22" s="25">
        <v>0</v>
      </c>
      <c r="I22" s="25">
        <f>ROUND(ROUND(H22,2)*ROUND(G22,3),2)</f>
        <v>0</v>
      </c>
      <c r="O22">
        <f>(I22*21)/100</f>
        <v>0</v>
      </c>
      <c r="P22" t="s">
        <v>23</v>
      </c>
    </row>
    <row r="23" spans="1:5" ht="25.5">
      <c r="A23" s="26" t="s">
        <v>50</v>
      </c>
      <c r="E23" s="27" t="s">
        <v>632</v>
      </c>
    </row>
    <row r="24" spans="1:5" ht="12.75">
      <c r="A24" s="28" t="s">
        <v>51</v>
      </c>
      <c r="E24" s="29" t="s">
        <v>716</v>
      </c>
    </row>
    <row r="25" spans="1:5" ht="306">
      <c r="A25" t="s">
        <v>52</v>
      </c>
      <c r="E25" s="27" t="s">
        <v>634</v>
      </c>
    </row>
    <row r="26" spans="1:16" ht="12.75">
      <c r="A26" s="17" t="s">
        <v>45</v>
      </c>
      <c r="B26" s="21" t="s">
        <v>175</v>
      </c>
      <c r="C26" s="21" t="s">
        <v>635</v>
      </c>
      <c r="D26" s="17" t="s">
        <v>47</v>
      </c>
      <c r="E26" s="22" t="s">
        <v>636</v>
      </c>
      <c r="F26" s="23" t="s">
        <v>75</v>
      </c>
      <c r="G26" s="24">
        <v>144</v>
      </c>
      <c r="H26" s="25">
        <v>0</v>
      </c>
      <c r="I26" s="25">
        <f>ROUND(ROUND(H26,2)*ROUND(G26,3),2)</f>
        <v>0</v>
      </c>
      <c r="O26">
        <f>(I26*21)/100</f>
        <v>0</v>
      </c>
      <c r="P26" t="s">
        <v>23</v>
      </c>
    </row>
    <row r="27" spans="1:5" ht="89.25">
      <c r="A27" s="26" t="s">
        <v>50</v>
      </c>
      <c r="E27" s="27" t="s">
        <v>717</v>
      </c>
    </row>
    <row r="28" spans="1:5" ht="12.75">
      <c r="A28" s="28" t="s">
        <v>51</v>
      </c>
      <c r="E28" s="29" t="s">
        <v>718</v>
      </c>
    </row>
    <row r="29" spans="1:5" ht="318.75">
      <c r="A29" t="s">
        <v>52</v>
      </c>
      <c r="E29" s="27" t="s">
        <v>639</v>
      </c>
    </row>
    <row r="30" spans="1:16" ht="12.75">
      <c r="A30" s="17" t="s">
        <v>45</v>
      </c>
      <c r="B30" s="21" t="s">
        <v>107</v>
      </c>
      <c r="C30" s="21" t="s">
        <v>648</v>
      </c>
      <c r="D30" s="17" t="s">
        <v>47</v>
      </c>
      <c r="E30" s="22" t="s">
        <v>649</v>
      </c>
      <c r="F30" s="23" t="s">
        <v>75</v>
      </c>
      <c r="G30" s="24">
        <v>60.84</v>
      </c>
      <c r="H30" s="25">
        <v>0</v>
      </c>
      <c r="I30" s="25">
        <f>ROUND(ROUND(H30,2)*ROUND(G30,3),2)</f>
        <v>0</v>
      </c>
      <c r="O30">
        <f>(I30*21)/100</f>
        <v>0</v>
      </c>
      <c r="P30" t="s">
        <v>23</v>
      </c>
    </row>
    <row r="31" spans="1:5" ht="89.25">
      <c r="A31" s="26" t="s">
        <v>50</v>
      </c>
      <c r="E31" s="27" t="s">
        <v>719</v>
      </c>
    </row>
    <row r="32" spans="1:5" ht="12.75">
      <c r="A32" s="28" t="s">
        <v>51</v>
      </c>
      <c r="E32" s="29" t="s">
        <v>720</v>
      </c>
    </row>
    <row r="33" spans="1:5" ht="267.75">
      <c r="A33" t="s">
        <v>52</v>
      </c>
      <c r="E33" s="27" t="s">
        <v>647</v>
      </c>
    </row>
    <row r="34" spans="1:16" ht="12.75">
      <c r="A34" s="17" t="s">
        <v>45</v>
      </c>
      <c r="B34" s="21" t="s">
        <v>22</v>
      </c>
      <c r="C34" s="21" t="s">
        <v>180</v>
      </c>
      <c r="D34" s="17" t="s">
        <v>47</v>
      </c>
      <c r="E34" s="22" t="s">
        <v>181</v>
      </c>
      <c r="F34" s="23" t="s">
        <v>75</v>
      </c>
      <c r="G34" s="24">
        <v>144</v>
      </c>
      <c r="H34" s="25">
        <v>0</v>
      </c>
      <c r="I34" s="25">
        <f>ROUND(ROUND(H34,2)*ROUND(G34,3),2)</f>
        <v>0</v>
      </c>
      <c r="O34">
        <f>(I34*21)/100</f>
        <v>0</v>
      </c>
      <c r="P34" t="s">
        <v>23</v>
      </c>
    </row>
    <row r="35" spans="1:5" ht="25.5">
      <c r="A35" s="26" t="s">
        <v>50</v>
      </c>
      <c r="E35" s="27" t="s">
        <v>721</v>
      </c>
    </row>
    <row r="36" spans="1:5" ht="12.75">
      <c r="A36" s="28" t="s">
        <v>51</v>
      </c>
      <c r="E36" s="29" t="s">
        <v>722</v>
      </c>
    </row>
    <row r="37" spans="1:5" ht="191.25">
      <c r="A37" t="s">
        <v>52</v>
      </c>
      <c r="E37" s="27" t="s">
        <v>654</v>
      </c>
    </row>
    <row r="38" spans="1:16" ht="12.75">
      <c r="A38" s="17" t="s">
        <v>45</v>
      </c>
      <c r="B38" s="21" t="s">
        <v>216</v>
      </c>
      <c r="C38" s="21" t="s">
        <v>655</v>
      </c>
      <c r="D38" s="17" t="s">
        <v>47</v>
      </c>
      <c r="E38" s="22" t="s">
        <v>656</v>
      </c>
      <c r="F38" s="23" t="s">
        <v>75</v>
      </c>
      <c r="G38" s="24">
        <v>32.76</v>
      </c>
      <c r="H38" s="25">
        <v>0</v>
      </c>
      <c r="I38" s="25">
        <f>ROUND(ROUND(H38,2)*ROUND(G38,3),2)</f>
        <v>0</v>
      </c>
      <c r="O38">
        <f>(I38*21)/100</f>
        <v>0</v>
      </c>
      <c r="P38" t="s">
        <v>23</v>
      </c>
    </row>
    <row r="39" spans="1:5" ht="76.5">
      <c r="A39" s="26" t="s">
        <v>50</v>
      </c>
      <c r="E39" s="27" t="s">
        <v>723</v>
      </c>
    </row>
    <row r="40" spans="1:5" ht="12.75">
      <c r="A40" s="28" t="s">
        <v>51</v>
      </c>
      <c r="E40" s="29" t="s">
        <v>724</v>
      </c>
    </row>
    <row r="41" spans="1:5" ht="242.25">
      <c r="A41" t="s">
        <v>52</v>
      </c>
      <c r="E41" s="27" t="s">
        <v>659</v>
      </c>
    </row>
    <row r="42" spans="1:18" ht="12.75" customHeight="1">
      <c r="A42" s="5" t="s">
        <v>43</v>
      </c>
      <c r="B42" s="5"/>
      <c r="C42" s="31" t="s">
        <v>23</v>
      </c>
      <c r="D42" s="5"/>
      <c r="E42" s="19" t="s">
        <v>209</v>
      </c>
      <c r="F42" s="5"/>
      <c r="G42" s="5"/>
      <c r="H42" s="5"/>
      <c r="I42" s="32">
        <f>0+Q42</f>
        <v>0</v>
      </c>
      <c r="O42">
        <f>0+R42</f>
        <v>0</v>
      </c>
      <c r="Q42">
        <f>0+I43+I47+I51</f>
        <v>0</v>
      </c>
      <c r="R42">
        <f>0+O43+O47+O51</f>
        <v>0</v>
      </c>
    </row>
    <row r="43" spans="1:16" ht="12.75">
      <c r="A43" s="17" t="s">
        <v>45</v>
      </c>
      <c r="B43" s="21" t="s">
        <v>35</v>
      </c>
      <c r="C43" s="21" t="s">
        <v>660</v>
      </c>
      <c r="D43" s="17" t="s">
        <v>47</v>
      </c>
      <c r="E43" s="22" t="s">
        <v>661</v>
      </c>
      <c r="F43" s="23" t="s">
        <v>86</v>
      </c>
      <c r="G43" s="24">
        <v>186.88</v>
      </c>
      <c r="H43" s="25">
        <v>0</v>
      </c>
      <c r="I43" s="25">
        <f>ROUND(ROUND(H43,2)*ROUND(G43,3),2)</f>
        <v>0</v>
      </c>
      <c r="O43">
        <f>(I43*21)/100</f>
        <v>0</v>
      </c>
      <c r="P43" t="s">
        <v>23</v>
      </c>
    </row>
    <row r="44" spans="1:5" ht="63.75">
      <c r="A44" s="26" t="s">
        <v>50</v>
      </c>
      <c r="E44" s="27" t="s">
        <v>725</v>
      </c>
    </row>
    <row r="45" spans="1:5" ht="76.5">
      <c r="A45" s="28" t="s">
        <v>51</v>
      </c>
      <c r="E45" s="29" t="s">
        <v>726</v>
      </c>
    </row>
    <row r="46" spans="1:5" ht="51">
      <c r="A46" t="s">
        <v>52</v>
      </c>
      <c r="E46" s="27" t="s">
        <v>664</v>
      </c>
    </row>
    <row r="47" spans="1:16" ht="12.75">
      <c r="A47" s="17" t="s">
        <v>45</v>
      </c>
      <c r="B47" s="21" t="s">
        <v>37</v>
      </c>
      <c r="C47" s="21" t="s">
        <v>665</v>
      </c>
      <c r="D47" s="17" t="s">
        <v>47</v>
      </c>
      <c r="E47" s="22" t="s">
        <v>666</v>
      </c>
      <c r="F47" s="23" t="s">
        <v>75</v>
      </c>
      <c r="G47" s="24">
        <v>9.69</v>
      </c>
      <c r="H47" s="25">
        <v>0</v>
      </c>
      <c r="I47" s="25">
        <f>ROUND(ROUND(H47,2)*ROUND(G47,3),2)</f>
        <v>0</v>
      </c>
      <c r="O47">
        <f>(I47*21)/100</f>
        <v>0</v>
      </c>
      <c r="P47" t="s">
        <v>23</v>
      </c>
    </row>
    <row r="48" spans="1:5" ht="38.25">
      <c r="A48" s="26" t="s">
        <v>50</v>
      </c>
      <c r="E48" s="27" t="s">
        <v>727</v>
      </c>
    </row>
    <row r="49" spans="1:5" ht="12.75">
      <c r="A49" s="28" t="s">
        <v>51</v>
      </c>
      <c r="E49" s="29" t="s">
        <v>728</v>
      </c>
    </row>
    <row r="50" spans="1:5" ht="38.25">
      <c r="A50" t="s">
        <v>52</v>
      </c>
      <c r="E50" s="27" t="s">
        <v>669</v>
      </c>
    </row>
    <row r="51" spans="1:16" ht="12.75">
      <c r="A51" s="17" t="s">
        <v>45</v>
      </c>
      <c r="B51" s="21" t="s">
        <v>488</v>
      </c>
      <c r="C51" s="21" t="s">
        <v>670</v>
      </c>
      <c r="D51" s="17" t="s">
        <v>47</v>
      </c>
      <c r="E51" s="22" t="s">
        <v>671</v>
      </c>
      <c r="F51" s="23" t="s">
        <v>86</v>
      </c>
      <c r="G51" s="24">
        <v>83.6</v>
      </c>
      <c r="H51" s="25">
        <v>0</v>
      </c>
      <c r="I51" s="25">
        <f>ROUND(ROUND(H51,2)*ROUND(G51,3),2)</f>
        <v>0</v>
      </c>
      <c r="O51">
        <f>(I51*21)/100</f>
        <v>0</v>
      </c>
      <c r="P51" t="s">
        <v>23</v>
      </c>
    </row>
    <row r="52" spans="1:5" ht="51">
      <c r="A52" s="26" t="s">
        <v>50</v>
      </c>
      <c r="E52" s="27" t="s">
        <v>729</v>
      </c>
    </row>
    <row r="53" spans="1:5" ht="12.75">
      <c r="A53" s="28" t="s">
        <v>51</v>
      </c>
      <c r="E53" s="29" t="s">
        <v>730</v>
      </c>
    </row>
    <row r="54" spans="1:5" ht="102">
      <c r="A54" t="s">
        <v>52</v>
      </c>
      <c r="E54" s="27" t="s">
        <v>674</v>
      </c>
    </row>
    <row r="55" spans="1:18" ht="12.75" customHeight="1">
      <c r="A55" s="5" t="s">
        <v>43</v>
      </c>
      <c r="B55" s="5"/>
      <c r="C55" s="31" t="s">
        <v>22</v>
      </c>
      <c r="D55" s="5"/>
      <c r="E55" s="19" t="s">
        <v>553</v>
      </c>
      <c r="F55" s="5"/>
      <c r="G55" s="5"/>
      <c r="H55" s="5"/>
      <c r="I55" s="32">
        <f>0+Q55</f>
        <v>0</v>
      </c>
      <c r="O55">
        <f>0+R55</f>
        <v>0</v>
      </c>
      <c r="Q55">
        <f>0+I56</f>
        <v>0</v>
      </c>
      <c r="R55">
        <f>0+O56</f>
        <v>0</v>
      </c>
    </row>
    <row r="56" spans="1:16" ht="25.5">
      <c r="A56" s="17" t="s">
        <v>45</v>
      </c>
      <c r="B56" s="21" t="s">
        <v>210</v>
      </c>
      <c r="C56" s="21" t="s">
        <v>675</v>
      </c>
      <c r="D56" s="17" t="s">
        <v>47</v>
      </c>
      <c r="E56" s="22" t="s">
        <v>676</v>
      </c>
      <c r="F56" s="23" t="s">
        <v>75</v>
      </c>
      <c r="G56" s="24">
        <v>38.4</v>
      </c>
      <c r="H56" s="25">
        <v>0</v>
      </c>
      <c r="I56" s="25">
        <f>ROUND(ROUND(H56,2)*ROUND(G56,3),2)</f>
        <v>0</v>
      </c>
      <c r="O56">
        <f>(I56*21)/100</f>
        <v>0</v>
      </c>
      <c r="P56" t="s">
        <v>23</v>
      </c>
    </row>
    <row r="57" spans="1:5" ht="25.5">
      <c r="A57" s="26" t="s">
        <v>50</v>
      </c>
      <c r="E57" s="27" t="s">
        <v>731</v>
      </c>
    </row>
    <row r="58" spans="1:5" ht="38.25">
      <c r="A58" s="28" t="s">
        <v>51</v>
      </c>
      <c r="E58" s="29" t="s">
        <v>732</v>
      </c>
    </row>
    <row r="59" spans="1:5" ht="38.25">
      <c r="A59" t="s">
        <v>52</v>
      </c>
      <c r="E59" s="27" t="s">
        <v>679</v>
      </c>
    </row>
    <row r="60" spans="1:18" ht="12.75" customHeight="1">
      <c r="A60" s="5" t="s">
        <v>43</v>
      </c>
      <c r="B60" s="5"/>
      <c r="C60" s="31" t="s">
        <v>33</v>
      </c>
      <c r="D60" s="5"/>
      <c r="E60" s="19" t="s">
        <v>222</v>
      </c>
      <c r="F60" s="5"/>
      <c r="G60" s="5"/>
      <c r="H60" s="5"/>
      <c r="I60" s="32">
        <f>0+Q60</f>
        <v>0</v>
      </c>
      <c r="O60">
        <f>0+R60</f>
        <v>0</v>
      </c>
      <c r="Q60">
        <f>0+I61</f>
        <v>0</v>
      </c>
      <c r="R60">
        <f>0+O61</f>
        <v>0</v>
      </c>
    </row>
    <row r="61" spans="1:16" ht="12.75">
      <c r="A61" s="17" t="s">
        <v>45</v>
      </c>
      <c r="B61" s="21" t="s">
        <v>40</v>
      </c>
      <c r="C61" s="21" t="s">
        <v>685</v>
      </c>
      <c r="D61" s="17" t="s">
        <v>47</v>
      </c>
      <c r="E61" s="22" t="s">
        <v>686</v>
      </c>
      <c r="F61" s="23" t="s">
        <v>75</v>
      </c>
      <c r="G61" s="24">
        <v>0.283</v>
      </c>
      <c r="H61" s="25">
        <v>0</v>
      </c>
      <c r="I61" s="25">
        <f>ROUND(ROUND(H61,2)*ROUND(G61,3),2)</f>
        <v>0</v>
      </c>
      <c r="O61">
        <f>(I61*21)/100</f>
        <v>0</v>
      </c>
      <c r="P61" t="s">
        <v>23</v>
      </c>
    </row>
    <row r="62" spans="1:5" ht="25.5">
      <c r="A62" s="26" t="s">
        <v>50</v>
      </c>
      <c r="E62" s="27" t="s">
        <v>733</v>
      </c>
    </row>
    <row r="63" spans="1:5" ht="12.75">
      <c r="A63" s="28" t="s">
        <v>51</v>
      </c>
      <c r="E63" s="29" t="s">
        <v>734</v>
      </c>
    </row>
    <row r="64" spans="1:5" ht="293.25">
      <c r="A64" t="s">
        <v>52</v>
      </c>
      <c r="E64" s="27" t="s">
        <v>684</v>
      </c>
    </row>
    <row r="65" spans="1:18" ht="12.75" customHeight="1">
      <c r="A65" s="5" t="s">
        <v>43</v>
      </c>
      <c r="B65" s="5"/>
      <c r="C65" s="31" t="s">
        <v>148</v>
      </c>
      <c r="D65" s="5"/>
      <c r="E65" s="19" t="s">
        <v>306</v>
      </c>
      <c r="F65" s="5"/>
      <c r="G65" s="5"/>
      <c r="H65" s="5"/>
      <c r="I65" s="32">
        <f>0+Q65</f>
        <v>0</v>
      </c>
      <c r="O65">
        <f>0+R65</f>
        <v>0</v>
      </c>
      <c r="Q65">
        <f>0+I66+I70</f>
        <v>0</v>
      </c>
      <c r="R65">
        <f>0+O66+O70</f>
        <v>0</v>
      </c>
    </row>
    <row r="66" spans="1:16" ht="12.75">
      <c r="A66" s="17" t="s">
        <v>45</v>
      </c>
      <c r="B66" s="21" t="s">
        <v>383</v>
      </c>
      <c r="C66" s="21" t="s">
        <v>689</v>
      </c>
      <c r="D66" s="17" t="s">
        <v>47</v>
      </c>
      <c r="E66" s="22" t="s">
        <v>690</v>
      </c>
      <c r="F66" s="23" t="s">
        <v>146</v>
      </c>
      <c r="G66" s="24">
        <v>23</v>
      </c>
      <c r="H66" s="25">
        <v>0</v>
      </c>
      <c r="I66" s="25">
        <f>ROUND(ROUND(H66,2)*ROUND(G66,3),2)</f>
        <v>0</v>
      </c>
      <c r="O66">
        <f>(I66*21)/100</f>
        <v>0</v>
      </c>
      <c r="P66" t="s">
        <v>23</v>
      </c>
    </row>
    <row r="67" spans="1:5" ht="38.25">
      <c r="A67" s="26" t="s">
        <v>50</v>
      </c>
      <c r="E67" s="27" t="s">
        <v>735</v>
      </c>
    </row>
    <row r="68" spans="1:5" ht="12.75">
      <c r="A68" s="28" t="s">
        <v>51</v>
      </c>
      <c r="E68" s="29" t="s">
        <v>736</v>
      </c>
    </row>
    <row r="69" spans="1:5" ht="242.25">
      <c r="A69" t="s">
        <v>52</v>
      </c>
      <c r="E69" s="27" t="s">
        <v>693</v>
      </c>
    </row>
    <row r="70" spans="1:16" ht="12.75">
      <c r="A70" s="17" t="s">
        <v>45</v>
      </c>
      <c r="B70" s="21" t="s">
        <v>170</v>
      </c>
      <c r="C70" s="21" t="s">
        <v>694</v>
      </c>
      <c r="D70" s="17" t="s">
        <v>47</v>
      </c>
      <c r="E70" s="22" t="s">
        <v>695</v>
      </c>
      <c r="F70" s="23" t="s">
        <v>146</v>
      </c>
      <c r="G70" s="24">
        <v>8</v>
      </c>
      <c r="H70" s="25">
        <v>0</v>
      </c>
      <c r="I70" s="25">
        <f>ROUND(ROUND(H70,2)*ROUND(G70,3),2)</f>
        <v>0</v>
      </c>
      <c r="O70">
        <f>(I70*21)/100</f>
        <v>0</v>
      </c>
      <c r="P70" t="s">
        <v>23</v>
      </c>
    </row>
    <row r="71" spans="1:5" ht="25.5">
      <c r="A71" s="26" t="s">
        <v>50</v>
      </c>
      <c r="E71" s="27" t="s">
        <v>737</v>
      </c>
    </row>
    <row r="72" spans="1:5" ht="12.75">
      <c r="A72" s="28" t="s">
        <v>51</v>
      </c>
      <c r="E72" s="29" t="s">
        <v>738</v>
      </c>
    </row>
    <row r="73" spans="1:5" ht="242.25">
      <c r="A73" t="s">
        <v>52</v>
      </c>
      <c r="E73" s="27" t="s">
        <v>698</v>
      </c>
    </row>
    <row r="74" spans="1:18" ht="12.75" customHeight="1">
      <c r="A74" s="5" t="s">
        <v>43</v>
      </c>
      <c r="B74" s="5"/>
      <c r="C74" s="31" t="s">
        <v>40</v>
      </c>
      <c r="D74" s="5"/>
      <c r="E74" s="19" t="s">
        <v>332</v>
      </c>
      <c r="F74" s="5"/>
      <c r="G74" s="5"/>
      <c r="H74" s="5"/>
      <c r="I74" s="32">
        <f>0+Q74</f>
        <v>0</v>
      </c>
      <c r="O74">
        <f>0+R74</f>
        <v>0</v>
      </c>
      <c r="Q74">
        <f>0+I75+I79</f>
        <v>0</v>
      </c>
      <c r="R74">
        <f>0+O75+O79</f>
        <v>0</v>
      </c>
    </row>
    <row r="75" spans="1:16" ht="12.75">
      <c r="A75" s="17" t="s">
        <v>45</v>
      </c>
      <c r="B75" s="21" t="s">
        <v>362</v>
      </c>
      <c r="C75" s="21" t="s">
        <v>508</v>
      </c>
      <c r="D75" s="17" t="s">
        <v>47</v>
      </c>
      <c r="E75" s="22" t="s">
        <v>509</v>
      </c>
      <c r="F75" s="23" t="s">
        <v>146</v>
      </c>
      <c r="G75" s="24">
        <v>18</v>
      </c>
      <c r="H75" s="25">
        <v>0</v>
      </c>
      <c r="I75" s="25">
        <f>ROUND(ROUND(H75,2)*ROUND(G75,3),2)</f>
        <v>0</v>
      </c>
      <c r="O75">
        <f>(I75*21)/100</f>
        <v>0</v>
      </c>
      <c r="P75" t="s">
        <v>23</v>
      </c>
    </row>
    <row r="76" spans="1:5" ht="25.5">
      <c r="A76" s="26" t="s">
        <v>50</v>
      </c>
      <c r="E76" s="27" t="s">
        <v>739</v>
      </c>
    </row>
    <row r="77" spans="1:5" ht="12.75">
      <c r="A77" s="28" t="s">
        <v>51</v>
      </c>
      <c r="E77" s="29" t="s">
        <v>740</v>
      </c>
    </row>
    <row r="78" spans="1:5" ht="63.75">
      <c r="A78" t="s">
        <v>52</v>
      </c>
      <c r="E78" s="27" t="s">
        <v>701</v>
      </c>
    </row>
    <row r="79" spans="1:16" ht="12.75">
      <c r="A79" s="17" t="s">
        <v>45</v>
      </c>
      <c r="B79" s="21" t="s">
        <v>133</v>
      </c>
      <c r="C79" s="21" t="s">
        <v>702</v>
      </c>
      <c r="D79" s="17" t="s">
        <v>47</v>
      </c>
      <c r="E79" s="22" t="s">
        <v>703</v>
      </c>
      <c r="F79" s="23" t="s">
        <v>704</v>
      </c>
      <c r="G79" s="24">
        <v>24.7</v>
      </c>
      <c r="H79" s="25">
        <v>0</v>
      </c>
      <c r="I79" s="25">
        <f>ROUND(ROUND(H79,2)*ROUND(G79,3),2)</f>
        <v>0</v>
      </c>
      <c r="O79">
        <f>(I79*21)/100</f>
        <v>0</v>
      </c>
      <c r="P79" t="s">
        <v>23</v>
      </c>
    </row>
    <row r="80" spans="1:5" ht="25.5">
      <c r="A80" s="26" t="s">
        <v>50</v>
      </c>
      <c r="E80" s="27" t="s">
        <v>741</v>
      </c>
    </row>
    <row r="81" spans="1:5" ht="12.75">
      <c r="A81" s="28" t="s">
        <v>51</v>
      </c>
      <c r="E81" s="29" t="s">
        <v>742</v>
      </c>
    </row>
    <row r="82" spans="1:5" ht="357">
      <c r="A82" t="s">
        <v>52</v>
      </c>
      <c r="E82" s="27" t="s">
        <v>707</v>
      </c>
    </row>
  </sheetData>
  <sheetProtection/>
  <mergeCells count="10">
    <mergeCell ref="E5:E6"/>
    <mergeCell ref="F5:F6"/>
    <mergeCell ref="G5:G6"/>
    <mergeCell ref="H5:I5"/>
    <mergeCell ref="C3:D3"/>
    <mergeCell ref="C4:D4"/>
    <mergeCell ref="A5:A6"/>
    <mergeCell ref="B5:B6"/>
    <mergeCell ref="C5:C6"/>
    <mergeCell ref="D5:D6"/>
  </mergeCells>
  <printOptions/>
  <pageMargins left="0.75" right="0.75" top="1" bottom="1" header="0.5" footer="0.5"/>
  <pageSetup fitToHeight="0" fitToWidth="1" horizontalDpi="300" verticalDpi="300" orientation="portrait" paperSize="9"/>
  <drawing r:id="rId1"/>
</worksheet>
</file>

<file path=xl/worksheets/sheet15.xml><?xml version="1.0" encoding="utf-8"?>
<worksheet xmlns="http://schemas.openxmlformats.org/spreadsheetml/2006/main" xmlns:r="http://schemas.openxmlformats.org/officeDocument/2006/relationships">
  <sheetPr>
    <pageSetUpPr fitToPage="1"/>
  </sheetPr>
  <dimension ref="A1:R98"/>
  <sheetViews>
    <sheetView zoomScalePageLayoutView="0"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5"/>
      <c r="I2" s="5"/>
      <c r="O2">
        <f>0+O8+O21+O46+O59+O68+O77+O86</f>
        <v>0</v>
      </c>
      <c r="P2" t="s">
        <v>22</v>
      </c>
    </row>
    <row r="3" spans="1:16" ht="15" customHeight="1">
      <c r="A3" t="s">
        <v>12</v>
      </c>
      <c r="B3" s="9" t="s">
        <v>14</v>
      </c>
      <c r="C3" s="36" t="s">
        <v>15</v>
      </c>
      <c r="D3" s="33"/>
      <c r="E3" s="10" t="s">
        <v>16</v>
      </c>
      <c r="F3" s="1"/>
      <c r="G3" s="8"/>
      <c r="H3" s="7" t="s">
        <v>743</v>
      </c>
      <c r="I3" s="30">
        <f>0+I8+I21+I46+I59+I68+I77+I86</f>
        <v>0</v>
      </c>
      <c r="O3" t="s">
        <v>19</v>
      </c>
      <c r="P3" t="s">
        <v>23</v>
      </c>
    </row>
    <row r="4" spans="1:16" ht="15" customHeight="1">
      <c r="A4" t="s">
        <v>17</v>
      </c>
      <c r="B4" s="12" t="s">
        <v>18</v>
      </c>
      <c r="C4" s="37" t="s">
        <v>743</v>
      </c>
      <c r="D4" s="38"/>
      <c r="E4" s="13" t="s">
        <v>744</v>
      </c>
      <c r="F4" s="5"/>
      <c r="G4" s="5"/>
      <c r="H4" s="14"/>
      <c r="I4" s="14"/>
      <c r="O4" t="s">
        <v>20</v>
      </c>
      <c r="P4" t="s">
        <v>23</v>
      </c>
    </row>
    <row r="5" spans="1:16" ht="12.75" customHeight="1">
      <c r="A5" s="39" t="s">
        <v>26</v>
      </c>
      <c r="B5" s="39" t="s">
        <v>28</v>
      </c>
      <c r="C5" s="39" t="s">
        <v>30</v>
      </c>
      <c r="D5" s="39" t="s">
        <v>31</v>
      </c>
      <c r="E5" s="39" t="s">
        <v>32</v>
      </c>
      <c r="F5" s="39" t="s">
        <v>34</v>
      </c>
      <c r="G5" s="39" t="s">
        <v>36</v>
      </c>
      <c r="H5" s="39" t="s">
        <v>38</v>
      </c>
      <c r="I5" s="39"/>
      <c r="O5" t="s">
        <v>21</v>
      </c>
      <c r="P5" t="s">
        <v>23</v>
      </c>
    </row>
    <row r="6" spans="1:9" ht="12.75" customHeight="1">
      <c r="A6" s="39"/>
      <c r="B6" s="39"/>
      <c r="C6" s="39"/>
      <c r="D6" s="39"/>
      <c r="E6" s="39"/>
      <c r="F6" s="39"/>
      <c r="G6" s="39"/>
      <c r="H6" s="11" t="s">
        <v>39</v>
      </c>
      <c r="I6" s="11" t="s">
        <v>41</v>
      </c>
    </row>
    <row r="7" spans="1:9" ht="12.75" customHeight="1">
      <c r="A7" s="11" t="s">
        <v>27</v>
      </c>
      <c r="B7" s="11" t="s">
        <v>29</v>
      </c>
      <c r="C7" s="11" t="s">
        <v>23</v>
      </c>
      <c r="D7" s="11" t="s">
        <v>22</v>
      </c>
      <c r="E7" s="11" t="s">
        <v>33</v>
      </c>
      <c r="F7" s="11" t="s">
        <v>35</v>
      </c>
      <c r="G7" s="11" t="s">
        <v>37</v>
      </c>
      <c r="H7" s="11" t="s">
        <v>40</v>
      </c>
      <c r="I7" s="11" t="s">
        <v>42</v>
      </c>
    </row>
    <row r="8" spans="1:18" ht="12.75" customHeight="1">
      <c r="A8" s="14" t="s">
        <v>43</v>
      </c>
      <c r="B8" s="14"/>
      <c r="C8" s="18" t="s">
        <v>27</v>
      </c>
      <c r="D8" s="14"/>
      <c r="E8" s="19" t="s">
        <v>44</v>
      </c>
      <c r="F8" s="14"/>
      <c r="G8" s="14"/>
      <c r="H8" s="14"/>
      <c r="I8" s="20">
        <f>0+Q8</f>
        <v>0</v>
      </c>
      <c r="O8">
        <f>0+R8</f>
        <v>0</v>
      </c>
      <c r="Q8">
        <f>0+I9+I13+I17</f>
        <v>0</v>
      </c>
      <c r="R8">
        <f>0+O9+O13+O17</f>
        <v>0</v>
      </c>
    </row>
    <row r="9" spans="1:16" ht="12.75">
      <c r="A9" s="17" t="s">
        <v>45</v>
      </c>
      <c r="B9" s="21" t="s">
        <v>164</v>
      </c>
      <c r="C9" s="21" t="s">
        <v>54</v>
      </c>
      <c r="D9" s="17" t="s">
        <v>47</v>
      </c>
      <c r="E9" s="22" t="s">
        <v>55</v>
      </c>
      <c r="F9" s="23" t="s">
        <v>49</v>
      </c>
      <c r="G9" s="24">
        <v>1</v>
      </c>
      <c r="H9" s="25">
        <v>0</v>
      </c>
      <c r="I9" s="25">
        <f>ROUND(ROUND(H9,2)*ROUND(G9,3),2)</f>
        <v>0</v>
      </c>
      <c r="O9">
        <f>(I9*21)/100</f>
        <v>0</v>
      </c>
      <c r="P9" t="s">
        <v>23</v>
      </c>
    </row>
    <row r="10" spans="1:5" ht="12.75">
      <c r="A10" s="26" t="s">
        <v>50</v>
      </c>
      <c r="E10" s="27" t="s">
        <v>625</v>
      </c>
    </row>
    <row r="11" spans="1:5" ht="12.75">
      <c r="A11" s="28" t="s">
        <v>51</v>
      </c>
      <c r="E11" s="29" t="s">
        <v>626</v>
      </c>
    </row>
    <row r="12" spans="1:5" ht="38.25">
      <c r="A12" t="s">
        <v>52</v>
      </c>
      <c r="E12" s="27" t="s">
        <v>56</v>
      </c>
    </row>
    <row r="13" spans="1:16" ht="12.75">
      <c r="A13" s="17" t="s">
        <v>45</v>
      </c>
      <c r="B13" s="21" t="s">
        <v>155</v>
      </c>
      <c r="C13" s="21" t="s">
        <v>57</v>
      </c>
      <c r="D13" s="17" t="s">
        <v>47</v>
      </c>
      <c r="E13" s="22" t="s">
        <v>58</v>
      </c>
      <c r="F13" s="23" t="s">
        <v>49</v>
      </c>
      <c r="G13" s="24">
        <v>1</v>
      </c>
      <c r="H13" s="25">
        <v>0</v>
      </c>
      <c r="I13" s="25">
        <f>ROUND(ROUND(H13,2)*ROUND(G13,3),2)</f>
        <v>0</v>
      </c>
      <c r="O13">
        <f>(I13*21)/100</f>
        <v>0</v>
      </c>
      <c r="P13" t="s">
        <v>23</v>
      </c>
    </row>
    <row r="14" spans="1:5" ht="12.75">
      <c r="A14" s="26" t="s">
        <v>50</v>
      </c>
      <c r="E14" s="27" t="s">
        <v>47</v>
      </c>
    </row>
    <row r="15" spans="1:5" ht="12.75">
      <c r="A15" s="28" t="s">
        <v>51</v>
      </c>
      <c r="E15" s="29" t="s">
        <v>132</v>
      </c>
    </row>
    <row r="16" spans="1:5" ht="12.75">
      <c r="A16" t="s">
        <v>52</v>
      </c>
      <c r="E16" s="27" t="s">
        <v>60</v>
      </c>
    </row>
    <row r="17" spans="1:16" ht="12.75">
      <c r="A17" s="17" t="s">
        <v>45</v>
      </c>
      <c r="B17" s="21" t="s">
        <v>161</v>
      </c>
      <c r="C17" s="21" t="s">
        <v>627</v>
      </c>
      <c r="D17" s="17" t="s">
        <v>47</v>
      </c>
      <c r="E17" s="22" t="s">
        <v>628</v>
      </c>
      <c r="F17" s="23" t="s">
        <v>49</v>
      </c>
      <c r="G17" s="24">
        <v>1</v>
      </c>
      <c r="H17" s="25">
        <v>0</v>
      </c>
      <c r="I17" s="25">
        <f>ROUND(ROUND(H17,2)*ROUND(G17,3),2)</f>
        <v>0</v>
      </c>
      <c r="O17">
        <f>(I17*21)/100</f>
        <v>0</v>
      </c>
      <c r="P17" t="s">
        <v>23</v>
      </c>
    </row>
    <row r="18" spans="1:5" ht="12.75">
      <c r="A18" s="26" t="s">
        <v>50</v>
      </c>
      <c r="E18" s="27" t="s">
        <v>47</v>
      </c>
    </row>
    <row r="19" spans="1:5" ht="12.75">
      <c r="A19" s="28" t="s">
        <v>51</v>
      </c>
      <c r="E19" s="29" t="s">
        <v>626</v>
      </c>
    </row>
    <row r="20" spans="1:5" ht="12.75">
      <c r="A20" t="s">
        <v>52</v>
      </c>
      <c r="E20" s="27" t="s">
        <v>629</v>
      </c>
    </row>
    <row r="21" spans="1:18" ht="12.75" customHeight="1">
      <c r="A21" s="5" t="s">
        <v>43</v>
      </c>
      <c r="B21" s="5"/>
      <c r="C21" s="31" t="s">
        <v>29</v>
      </c>
      <c r="D21" s="5"/>
      <c r="E21" s="19" t="s">
        <v>72</v>
      </c>
      <c r="F21" s="5"/>
      <c r="G21" s="5"/>
      <c r="H21" s="5"/>
      <c r="I21" s="32">
        <f>0+Q21</f>
        <v>0</v>
      </c>
      <c r="O21">
        <f>0+R21</f>
        <v>0</v>
      </c>
      <c r="Q21">
        <f>0+I22+I26+I30+I34+I38+I42</f>
        <v>0</v>
      </c>
      <c r="R21">
        <f>0+O22+O26+O30+O34+O38+O42</f>
        <v>0</v>
      </c>
    </row>
    <row r="22" spans="1:16" ht="12.75">
      <c r="A22" s="17" t="s">
        <v>45</v>
      </c>
      <c r="B22" s="21" t="s">
        <v>107</v>
      </c>
      <c r="C22" s="21" t="s">
        <v>630</v>
      </c>
      <c r="D22" s="17" t="s">
        <v>47</v>
      </c>
      <c r="E22" s="22" t="s">
        <v>631</v>
      </c>
      <c r="F22" s="23" t="s">
        <v>75</v>
      </c>
      <c r="G22" s="24">
        <v>856.98</v>
      </c>
      <c r="H22" s="25">
        <v>0</v>
      </c>
      <c r="I22" s="25">
        <f>ROUND(ROUND(H22,2)*ROUND(G22,3),2)</f>
        <v>0</v>
      </c>
      <c r="O22">
        <f>(I22*21)/100</f>
        <v>0</v>
      </c>
      <c r="P22" t="s">
        <v>23</v>
      </c>
    </row>
    <row r="23" spans="1:5" ht="25.5">
      <c r="A23" s="26" t="s">
        <v>50</v>
      </c>
      <c r="E23" s="27" t="s">
        <v>632</v>
      </c>
    </row>
    <row r="24" spans="1:5" ht="12.75">
      <c r="A24" s="28" t="s">
        <v>51</v>
      </c>
      <c r="E24" s="29" t="s">
        <v>745</v>
      </c>
    </row>
    <row r="25" spans="1:5" ht="306">
      <c r="A25" t="s">
        <v>52</v>
      </c>
      <c r="E25" s="27" t="s">
        <v>634</v>
      </c>
    </row>
    <row r="26" spans="1:16" ht="12.75">
      <c r="A26" s="17" t="s">
        <v>45</v>
      </c>
      <c r="B26" s="21" t="s">
        <v>179</v>
      </c>
      <c r="C26" s="21" t="s">
        <v>635</v>
      </c>
      <c r="D26" s="17" t="s">
        <v>47</v>
      </c>
      <c r="E26" s="22" t="s">
        <v>636</v>
      </c>
      <c r="F26" s="23" t="s">
        <v>75</v>
      </c>
      <c r="G26" s="24">
        <v>943.92</v>
      </c>
      <c r="H26" s="25">
        <v>0</v>
      </c>
      <c r="I26" s="25">
        <f>ROUND(ROUND(H26,2)*ROUND(G26,3),2)</f>
        <v>0</v>
      </c>
      <c r="O26">
        <f>(I26*21)/100</f>
        <v>0</v>
      </c>
      <c r="P26" t="s">
        <v>23</v>
      </c>
    </row>
    <row r="27" spans="1:5" ht="89.25">
      <c r="A27" s="26" t="s">
        <v>50</v>
      </c>
      <c r="E27" s="27" t="s">
        <v>746</v>
      </c>
    </row>
    <row r="28" spans="1:5" ht="12.75">
      <c r="A28" s="28" t="s">
        <v>51</v>
      </c>
      <c r="E28" s="29" t="s">
        <v>747</v>
      </c>
    </row>
    <row r="29" spans="1:5" ht="318.75">
      <c r="A29" t="s">
        <v>52</v>
      </c>
      <c r="E29" s="27" t="s">
        <v>639</v>
      </c>
    </row>
    <row r="30" spans="1:16" ht="12.75">
      <c r="A30" s="17" t="s">
        <v>45</v>
      </c>
      <c r="B30" s="21" t="s">
        <v>184</v>
      </c>
      <c r="C30" s="21" t="s">
        <v>748</v>
      </c>
      <c r="D30" s="17" t="s">
        <v>47</v>
      </c>
      <c r="E30" s="22" t="s">
        <v>749</v>
      </c>
      <c r="F30" s="23" t="s">
        <v>146</v>
      </c>
      <c r="G30" s="24">
        <v>3</v>
      </c>
      <c r="H30" s="25">
        <v>0</v>
      </c>
      <c r="I30" s="25">
        <f>ROUND(ROUND(H30,2)*ROUND(G30,3),2)</f>
        <v>0</v>
      </c>
      <c r="O30">
        <f>(I30*21)/100</f>
        <v>0</v>
      </c>
      <c r="P30" t="s">
        <v>23</v>
      </c>
    </row>
    <row r="31" spans="1:5" ht="25.5">
      <c r="A31" s="26" t="s">
        <v>50</v>
      </c>
      <c r="E31" s="27" t="s">
        <v>750</v>
      </c>
    </row>
    <row r="32" spans="1:5" ht="12.75">
      <c r="A32" s="28" t="s">
        <v>51</v>
      </c>
      <c r="E32" s="29" t="s">
        <v>751</v>
      </c>
    </row>
    <row r="33" spans="1:5" ht="25.5">
      <c r="A33" t="s">
        <v>52</v>
      </c>
      <c r="E33" s="27" t="s">
        <v>752</v>
      </c>
    </row>
    <row r="34" spans="1:16" ht="12.75">
      <c r="A34" s="17" t="s">
        <v>45</v>
      </c>
      <c r="B34" s="21" t="s">
        <v>175</v>
      </c>
      <c r="C34" s="21" t="s">
        <v>648</v>
      </c>
      <c r="D34" s="17" t="s">
        <v>47</v>
      </c>
      <c r="E34" s="22" t="s">
        <v>649</v>
      </c>
      <c r="F34" s="23" t="s">
        <v>75</v>
      </c>
      <c r="G34" s="24">
        <v>557.037</v>
      </c>
      <c r="H34" s="25">
        <v>0</v>
      </c>
      <c r="I34" s="25">
        <f>ROUND(ROUND(H34,2)*ROUND(G34,3),2)</f>
        <v>0</v>
      </c>
      <c r="O34">
        <f>(I34*21)/100</f>
        <v>0</v>
      </c>
      <c r="P34" t="s">
        <v>23</v>
      </c>
    </row>
    <row r="35" spans="1:5" ht="89.25">
      <c r="A35" s="26" t="s">
        <v>50</v>
      </c>
      <c r="E35" s="27" t="s">
        <v>753</v>
      </c>
    </row>
    <row r="36" spans="1:5" ht="12.75">
      <c r="A36" s="28" t="s">
        <v>51</v>
      </c>
      <c r="E36" s="29" t="s">
        <v>754</v>
      </c>
    </row>
    <row r="37" spans="1:5" ht="267.75">
      <c r="A37" t="s">
        <v>52</v>
      </c>
      <c r="E37" s="27" t="s">
        <v>647</v>
      </c>
    </row>
    <row r="38" spans="1:16" ht="12.75">
      <c r="A38" s="17" t="s">
        <v>45</v>
      </c>
      <c r="B38" s="21" t="s">
        <v>22</v>
      </c>
      <c r="C38" s="21" t="s">
        <v>180</v>
      </c>
      <c r="D38" s="17" t="s">
        <v>47</v>
      </c>
      <c r="E38" s="22" t="s">
        <v>181</v>
      </c>
      <c r="F38" s="23" t="s">
        <v>75</v>
      </c>
      <c r="G38" s="24">
        <v>943.92</v>
      </c>
      <c r="H38" s="25">
        <v>0</v>
      </c>
      <c r="I38" s="25">
        <f>ROUND(ROUND(H38,2)*ROUND(G38,3),2)</f>
        <v>0</v>
      </c>
      <c r="O38">
        <f>(I38*21)/100</f>
        <v>0</v>
      </c>
      <c r="P38" t="s">
        <v>23</v>
      </c>
    </row>
    <row r="39" spans="1:5" ht="25.5">
      <c r="A39" s="26" t="s">
        <v>50</v>
      </c>
      <c r="E39" s="27" t="s">
        <v>721</v>
      </c>
    </row>
    <row r="40" spans="1:5" ht="12.75">
      <c r="A40" s="28" t="s">
        <v>51</v>
      </c>
      <c r="E40" s="29" t="s">
        <v>755</v>
      </c>
    </row>
    <row r="41" spans="1:5" ht="191.25">
      <c r="A41" t="s">
        <v>52</v>
      </c>
      <c r="E41" s="27" t="s">
        <v>654</v>
      </c>
    </row>
    <row r="42" spans="1:16" ht="12.75">
      <c r="A42" s="17" t="s">
        <v>45</v>
      </c>
      <c r="B42" s="21" t="s">
        <v>216</v>
      </c>
      <c r="C42" s="21" t="s">
        <v>655</v>
      </c>
      <c r="D42" s="17" t="s">
        <v>47</v>
      </c>
      <c r="E42" s="22" t="s">
        <v>656</v>
      </c>
      <c r="F42" s="23" t="s">
        <v>75</v>
      </c>
      <c r="G42" s="24">
        <v>299.943</v>
      </c>
      <c r="H42" s="25">
        <v>0</v>
      </c>
      <c r="I42" s="25">
        <f>ROUND(ROUND(H42,2)*ROUND(G42,3),2)</f>
        <v>0</v>
      </c>
      <c r="O42">
        <f>(I42*21)/100</f>
        <v>0</v>
      </c>
      <c r="P42" t="s">
        <v>23</v>
      </c>
    </row>
    <row r="43" spans="1:5" ht="76.5">
      <c r="A43" s="26" t="s">
        <v>50</v>
      </c>
      <c r="E43" s="27" t="s">
        <v>756</v>
      </c>
    </row>
    <row r="44" spans="1:5" ht="12.75">
      <c r="A44" s="28" t="s">
        <v>51</v>
      </c>
      <c r="E44" s="29" t="s">
        <v>757</v>
      </c>
    </row>
    <row r="45" spans="1:5" ht="242.25">
      <c r="A45" t="s">
        <v>52</v>
      </c>
      <c r="E45" s="27" t="s">
        <v>659</v>
      </c>
    </row>
    <row r="46" spans="1:18" ht="12.75" customHeight="1">
      <c r="A46" s="5" t="s">
        <v>43</v>
      </c>
      <c r="B46" s="5"/>
      <c r="C46" s="31" t="s">
        <v>23</v>
      </c>
      <c r="D46" s="5"/>
      <c r="E46" s="19" t="s">
        <v>209</v>
      </c>
      <c r="F46" s="5"/>
      <c r="G46" s="5"/>
      <c r="H46" s="5"/>
      <c r="I46" s="32">
        <f>0+Q46</f>
        <v>0</v>
      </c>
      <c r="O46">
        <f>0+R46</f>
        <v>0</v>
      </c>
      <c r="Q46">
        <f>0+I47+I51+I55</f>
        <v>0</v>
      </c>
      <c r="R46">
        <f>0+O47+O51+O55</f>
        <v>0</v>
      </c>
    </row>
    <row r="47" spans="1:16" ht="12.75">
      <c r="A47" s="17" t="s">
        <v>45</v>
      </c>
      <c r="B47" s="21" t="s">
        <v>35</v>
      </c>
      <c r="C47" s="21" t="s">
        <v>660</v>
      </c>
      <c r="D47" s="17" t="s">
        <v>47</v>
      </c>
      <c r="E47" s="22" t="s">
        <v>661</v>
      </c>
      <c r="F47" s="23" t="s">
        <v>86</v>
      </c>
      <c r="G47" s="24">
        <v>1080.08</v>
      </c>
      <c r="H47" s="25">
        <v>0</v>
      </c>
      <c r="I47" s="25">
        <f>ROUND(ROUND(H47,2)*ROUND(G47,3),2)</f>
        <v>0</v>
      </c>
      <c r="O47">
        <f>(I47*21)/100</f>
        <v>0</v>
      </c>
      <c r="P47" t="s">
        <v>23</v>
      </c>
    </row>
    <row r="48" spans="1:5" ht="63.75">
      <c r="A48" s="26" t="s">
        <v>50</v>
      </c>
      <c r="E48" s="27" t="s">
        <v>758</v>
      </c>
    </row>
    <row r="49" spans="1:5" ht="76.5">
      <c r="A49" s="28" t="s">
        <v>51</v>
      </c>
      <c r="E49" s="29" t="s">
        <v>759</v>
      </c>
    </row>
    <row r="50" spans="1:5" ht="51">
      <c r="A50" t="s">
        <v>52</v>
      </c>
      <c r="E50" s="27" t="s">
        <v>664</v>
      </c>
    </row>
    <row r="51" spans="1:16" ht="12.75">
      <c r="A51" s="17" t="s">
        <v>45</v>
      </c>
      <c r="B51" s="21" t="s">
        <v>37</v>
      </c>
      <c r="C51" s="21" t="s">
        <v>665</v>
      </c>
      <c r="D51" s="17" t="s">
        <v>47</v>
      </c>
      <c r="E51" s="22" t="s">
        <v>666</v>
      </c>
      <c r="F51" s="23" t="s">
        <v>75</v>
      </c>
      <c r="G51" s="24">
        <v>51</v>
      </c>
      <c r="H51" s="25">
        <v>0</v>
      </c>
      <c r="I51" s="25">
        <f>ROUND(ROUND(H51,2)*ROUND(G51,3),2)</f>
        <v>0</v>
      </c>
      <c r="O51">
        <f>(I51*21)/100</f>
        <v>0</v>
      </c>
      <c r="P51" t="s">
        <v>23</v>
      </c>
    </row>
    <row r="52" spans="1:5" ht="38.25">
      <c r="A52" s="26" t="s">
        <v>50</v>
      </c>
      <c r="E52" s="27" t="s">
        <v>760</v>
      </c>
    </row>
    <row r="53" spans="1:5" ht="12.75">
      <c r="A53" s="28" t="s">
        <v>51</v>
      </c>
      <c r="E53" s="29" t="s">
        <v>761</v>
      </c>
    </row>
    <row r="54" spans="1:5" ht="38.25">
      <c r="A54" t="s">
        <v>52</v>
      </c>
      <c r="E54" s="27" t="s">
        <v>669</v>
      </c>
    </row>
    <row r="55" spans="1:16" ht="12.75">
      <c r="A55" s="17" t="s">
        <v>45</v>
      </c>
      <c r="B55" s="21" t="s">
        <v>488</v>
      </c>
      <c r="C55" s="21" t="s">
        <v>670</v>
      </c>
      <c r="D55" s="17" t="s">
        <v>47</v>
      </c>
      <c r="E55" s="22" t="s">
        <v>671</v>
      </c>
      <c r="F55" s="23" t="s">
        <v>86</v>
      </c>
      <c r="G55" s="24">
        <v>286</v>
      </c>
      <c r="H55" s="25">
        <v>0</v>
      </c>
      <c r="I55" s="25">
        <f>ROUND(ROUND(H55,2)*ROUND(G55,3),2)</f>
        <v>0</v>
      </c>
      <c r="O55">
        <f>(I55*21)/100</f>
        <v>0</v>
      </c>
      <c r="P55" t="s">
        <v>23</v>
      </c>
    </row>
    <row r="56" spans="1:5" ht="51">
      <c r="A56" s="26" t="s">
        <v>50</v>
      </c>
      <c r="E56" s="27" t="s">
        <v>762</v>
      </c>
    </row>
    <row r="57" spans="1:5" ht="12.75">
      <c r="A57" s="28" t="s">
        <v>51</v>
      </c>
      <c r="E57" s="29" t="s">
        <v>763</v>
      </c>
    </row>
    <row r="58" spans="1:5" ht="102">
      <c r="A58" t="s">
        <v>52</v>
      </c>
      <c r="E58" s="27" t="s">
        <v>674</v>
      </c>
    </row>
    <row r="59" spans="1:18" ht="12.75" customHeight="1">
      <c r="A59" s="5" t="s">
        <v>43</v>
      </c>
      <c r="B59" s="5"/>
      <c r="C59" s="31" t="s">
        <v>22</v>
      </c>
      <c r="D59" s="5"/>
      <c r="E59" s="19" t="s">
        <v>553</v>
      </c>
      <c r="F59" s="5"/>
      <c r="G59" s="5"/>
      <c r="H59" s="5"/>
      <c r="I59" s="32">
        <f>0+Q59</f>
        <v>0</v>
      </c>
      <c r="O59">
        <f>0+R59</f>
        <v>0</v>
      </c>
      <c r="Q59">
        <f>0+I60+I64</f>
        <v>0</v>
      </c>
      <c r="R59">
        <f>0+O60+O64</f>
        <v>0</v>
      </c>
    </row>
    <row r="60" spans="1:16" ht="25.5">
      <c r="A60" s="17" t="s">
        <v>45</v>
      </c>
      <c r="B60" s="21" t="s">
        <v>210</v>
      </c>
      <c r="C60" s="21" t="s">
        <v>675</v>
      </c>
      <c r="D60" s="17" t="s">
        <v>47</v>
      </c>
      <c r="E60" s="22" t="s">
        <v>676</v>
      </c>
      <c r="F60" s="23" t="s">
        <v>75</v>
      </c>
      <c r="G60" s="24">
        <v>216.9</v>
      </c>
      <c r="H60" s="25">
        <v>0</v>
      </c>
      <c r="I60" s="25">
        <f>ROUND(ROUND(H60,2)*ROUND(G60,3),2)</f>
        <v>0</v>
      </c>
      <c r="O60">
        <f>(I60*21)/100</f>
        <v>0</v>
      </c>
      <c r="P60" t="s">
        <v>23</v>
      </c>
    </row>
    <row r="61" spans="1:5" ht="25.5">
      <c r="A61" s="26" t="s">
        <v>50</v>
      </c>
      <c r="E61" s="27" t="s">
        <v>764</v>
      </c>
    </row>
    <row r="62" spans="1:5" ht="38.25">
      <c r="A62" s="28" t="s">
        <v>51</v>
      </c>
      <c r="E62" s="29" t="s">
        <v>765</v>
      </c>
    </row>
    <row r="63" spans="1:5" ht="38.25">
      <c r="A63" t="s">
        <v>52</v>
      </c>
      <c r="E63" s="27" t="s">
        <v>679</v>
      </c>
    </row>
    <row r="64" spans="1:16" ht="12.75">
      <c r="A64" s="17" t="s">
        <v>45</v>
      </c>
      <c r="B64" s="21" t="s">
        <v>195</v>
      </c>
      <c r="C64" s="21" t="s">
        <v>766</v>
      </c>
      <c r="D64" s="17" t="s">
        <v>767</v>
      </c>
      <c r="E64" s="22" t="s">
        <v>768</v>
      </c>
      <c r="F64" s="23" t="s">
        <v>769</v>
      </c>
      <c r="G64" s="24">
        <v>1</v>
      </c>
      <c r="H64" s="25">
        <v>0</v>
      </c>
      <c r="I64" s="25">
        <f>ROUND(ROUND(H64,2)*ROUND(G64,3),2)</f>
        <v>0</v>
      </c>
      <c r="O64">
        <f>(I64*21)/100</f>
        <v>0</v>
      </c>
      <c r="P64" t="s">
        <v>23</v>
      </c>
    </row>
    <row r="65" spans="1:5" ht="51">
      <c r="A65" s="26" t="s">
        <v>50</v>
      </c>
      <c r="E65" s="27" t="s">
        <v>770</v>
      </c>
    </row>
    <row r="66" spans="1:5" ht="12.75">
      <c r="A66" s="28" t="s">
        <v>51</v>
      </c>
      <c r="E66" s="29" t="s">
        <v>626</v>
      </c>
    </row>
    <row r="67" spans="1:5" ht="255">
      <c r="A67" t="s">
        <v>52</v>
      </c>
      <c r="E67" s="27" t="s">
        <v>771</v>
      </c>
    </row>
    <row r="68" spans="1:18" ht="12.75" customHeight="1">
      <c r="A68" s="5" t="s">
        <v>43</v>
      </c>
      <c r="B68" s="5"/>
      <c r="C68" s="31" t="s">
        <v>33</v>
      </c>
      <c r="D68" s="5"/>
      <c r="E68" s="19" t="s">
        <v>222</v>
      </c>
      <c r="F68" s="5"/>
      <c r="G68" s="5"/>
      <c r="H68" s="5"/>
      <c r="I68" s="32">
        <f>0+Q68</f>
        <v>0</v>
      </c>
      <c r="O68">
        <f>0+R68</f>
        <v>0</v>
      </c>
      <c r="Q68">
        <f>0+I69+I73</f>
        <v>0</v>
      </c>
      <c r="R68">
        <f>0+O69+O73</f>
        <v>0</v>
      </c>
    </row>
    <row r="69" spans="1:16" ht="12.75">
      <c r="A69" s="17" t="s">
        <v>45</v>
      </c>
      <c r="B69" s="21" t="s">
        <v>200</v>
      </c>
      <c r="C69" s="21" t="s">
        <v>772</v>
      </c>
      <c r="D69" s="17" t="s">
        <v>47</v>
      </c>
      <c r="E69" s="22" t="s">
        <v>773</v>
      </c>
      <c r="F69" s="23" t="s">
        <v>75</v>
      </c>
      <c r="G69" s="24">
        <v>4.356</v>
      </c>
      <c r="H69" s="25">
        <v>0</v>
      </c>
      <c r="I69" s="25">
        <f>ROUND(ROUND(H69,2)*ROUND(G69,3),2)</f>
        <v>0</v>
      </c>
      <c r="O69">
        <f>(I69*21)/100</f>
        <v>0</v>
      </c>
      <c r="P69" t="s">
        <v>23</v>
      </c>
    </row>
    <row r="70" spans="1:5" ht="38.25">
      <c r="A70" s="26" t="s">
        <v>50</v>
      </c>
      <c r="E70" s="27" t="s">
        <v>774</v>
      </c>
    </row>
    <row r="71" spans="1:5" ht="12.75">
      <c r="A71" s="28" t="s">
        <v>51</v>
      </c>
      <c r="E71" s="29" t="s">
        <v>775</v>
      </c>
    </row>
    <row r="72" spans="1:5" ht="38.25">
      <c r="A72" t="s">
        <v>52</v>
      </c>
      <c r="E72" s="27" t="s">
        <v>776</v>
      </c>
    </row>
    <row r="73" spans="1:16" ht="12.75">
      <c r="A73" s="17" t="s">
        <v>45</v>
      </c>
      <c r="B73" s="21" t="s">
        <v>40</v>
      </c>
      <c r="C73" s="21" t="s">
        <v>685</v>
      </c>
      <c r="D73" s="17" t="s">
        <v>47</v>
      </c>
      <c r="E73" s="22" t="s">
        <v>686</v>
      </c>
      <c r="F73" s="23" t="s">
        <v>75</v>
      </c>
      <c r="G73" s="24">
        <v>1.074</v>
      </c>
      <c r="H73" s="25">
        <v>0</v>
      </c>
      <c r="I73" s="25">
        <f>ROUND(ROUND(H73,2)*ROUND(G73,3),2)</f>
        <v>0</v>
      </c>
      <c r="O73">
        <f>(I73*21)/100</f>
        <v>0</v>
      </c>
      <c r="P73" t="s">
        <v>23</v>
      </c>
    </row>
    <row r="74" spans="1:5" ht="25.5">
      <c r="A74" s="26" t="s">
        <v>50</v>
      </c>
      <c r="E74" s="27" t="s">
        <v>777</v>
      </c>
    </row>
    <row r="75" spans="1:5" ht="12.75">
      <c r="A75" s="28" t="s">
        <v>51</v>
      </c>
      <c r="E75" s="29" t="s">
        <v>778</v>
      </c>
    </row>
    <row r="76" spans="1:5" ht="293.25">
      <c r="A76" t="s">
        <v>52</v>
      </c>
      <c r="E76" s="27" t="s">
        <v>684</v>
      </c>
    </row>
    <row r="77" spans="1:18" ht="12.75" customHeight="1">
      <c r="A77" s="5" t="s">
        <v>43</v>
      </c>
      <c r="B77" s="5"/>
      <c r="C77" s="31" t="s">
        <v>148</v>
      </c>
      <c r="D77" s="5"/>
      <c r="E77" s="19" t="s">
        <v>306</v>
      </c>
      <c r="F77" s="5"/>
      <c r="G77" s="5"/>
      <c r="H77" s="5"/>
      <c r="I77" s="32">
        <f>0+Q77</f>
        <v>0</v>
      </c>
      <c r="O77">
        <f>0+R77</f>
        <v>0</v>
      </c>
      <c r="Q77">
        <f>0+I78+I82</f>
        <v>0</v>
      </c>
      <c r="R77">
        <f>0+O78+O82</f>
        <v>0</v>
      </c>
    </row>
    <row r="78" spans="1:16" ht="12.75">
      <c r="A78" s="17" t="s">
        <v>45</v>
      </c>
      <c r="B78" s="21" t="s">
        <v>383</v>
      </c>
      <c r="C78" s="21" t="s">
        <v>689</v>
      </c>
      <c r="D78" s="17" t="s">
        <v>47</v>
      </c>
      <c r="E78" s="22" t="s">
        <v>690</v>
      </c>
      <c r="F78" s="23" t="s">
        <v>146</v>
      </c>
      <c r="G78" s="24">
        <v>114</v>
      </c>
      <c r="H78" s="25">
        <v>0</v>
      </c>
      <c r="I78" s="25">
        <f>ROUND(ROUND(H78,2)*ROUND(G78,3),2)</f>
        <v>0</v>
      </c>
      <c r="O78">
        <f>(I78*21)/100</f>
        <v>0</v>
      </c>
      <c r="P78" t="s">
        <v>23</v>
      </c>
    </row>
    <row r="79" spans="1:5" ht="38.25">
      <c r="A79" s="26" t="s">
        <v>50</v>
      </c>
      <c r="E79" s="27" t="s">
        <v>779</v>
      </c>
    </row>
    <row r="80" spans="1:5" ht="12.75">
      <c r="A80" s="28" t="s">
        <v>51</v>
      </c>
      <c r="E80" s="29" t="s">
        <v>780</v>
      </c>
    </row>
    <row r="81" spans="1:5" ht="242.25">
      <c r="A81" t="s">
        <v>52</v>
      </c>
      <c r="E81" s="27" t="s">
        <v>693</v>
      </c>
    </row>
    <row r="82" spans="1:16" ht="12.75">
      <c r="A82" s="17" t="s">
        <v>45</v>
      </c>
      <c r="B82" s="21" t="s">
        <v>42</v>
      </c>
      <c r="C82" s="21" t="s">
        <v>694</v>
      </c>
      <c r="D82" s="17" t="s">
        <v>47</v>
      </c>
      <c r="E82" s="22" t="s">
        <v>695</v>
      </c>
      <c r="F82" s="23" t="s">
        <v>146</v>
      </c>
      <c r="G82" s="24">
        <v>30.4</v>
      </c>
      <c r="H82" s="25">
        <v>0</v>
      </c>
      <c r="I82" s="25">
        <f>ROUND(ROUND(H82,2)*ROUND(G82,3),2)</f>
        <v>0</v>
      </c>
      <c r="O82">
        <f>(I82*21)/100</f>
        <v>0</v>
      </c>
      <c r="P82" t="s">
        <v>23</v>
      </c>
    </row>
    <row r="83" spans="1:5" ht="25.5">
      <c r="A83" s="26" t="s">
        <v>50</v>
      </c>
      <c r="E83" s="27" t="s">
        <v>737</v>
      </c>
    </row>
    <row r="84" spans="1:5" ht="12.75">
      <c r="A84" s="28" t="s">
        <v>51</v>
      </c>
      <c r="E84" s="29" t="s">
        <v>781</v>
      </c>
    </row>
    <row r="85" spans="1:5" ht="242.25">
      <c r="A85" t="s">
        <v>52</v>
      </c>
      <c r="E85" s="27" t="s">
        <v>698</v>
      </c>
    </row>
    <row r="86" spans="1:18" ht="12.75" customHeight="1">
      <c r="A86" s="5" t="s">
        <v>43</v>
      </c>
      <c r="B86" s="5"/>
      <c r="C86" s="31" t="s">
        <v>40</v>
      </c>
      <c r="D86" s="5"/>
      <c r="E86" s="19" t="s">
        <v>332</v>
      </c>
      <c r="F86" s="5"/>
      <c r="G86" s="5"/>
      <c r="H86" s="5"/>
      <c r="I86" s="32">
        <f>0+Q86</f>
        <v>0</v>
      </c>
      <c r="O86">
        <f>0+R86</f>
        <v>0</v>
      </c>
      <c r="Q86">
        <f>0+I87+I91+I95</f>
        <v>0</v>
      </c>
      <c r="R86">
        <f>0+O87+O91+O95</f>
        <v>0</v>
      </c>
    </row>
    <row r="87" spans="1:16" ht="12.75">
      <c r="A87" s="17" t="s">
        <v>45</v>
      </c>
      <c r="B87" s="21" t="s">
        <v>362</v>
      </c>
      <c r="C87" s="21" t="s">
        <v>508</v>
      </c>
      <c r="D87" s="17" t="s">
        <v>47</v>
      </c>
      <c r="E87" s="22" t="s">
        <v>509</v>
      </c>
      <c r="F87" s="23" t="s">
        <v>146</v>
      </c>
      <c r="G87" s="24">
        <v>74</v>
      </c>
      <c r="H87" s="25">
        <v>0</v>
      </c>
      <c r="I87" s="25">
        <f>ROUND(ROUND(H87,2)*ROUND(G87,3),2)</f>
        <v>0</v>
      </c>
      <c r="O87">
        <f>(I87*21)/100</f>
        <v>0</v>
      </c>
      <c r="P87" t="s">
        <v>23</v>
      </c>
    </row>
    <row r="88" spans="1:5" ht="25.5">
      <c r="A88" s="26" t="s">
        <v>50</v>
      </c>
      <c r="E88" s="27" t="s">
        <v>782</v>
      </c>
    </row>
    <row r="89" spans="1:5" ht="12.75">
      <c r="A89" s="28" t="s">
        <v>51</v>
      </c>
      <c r="E89" s="29" t="s">
        <v>783</v>
      </c>
    </row>
    <row r="90" spans="1:5" ht="63.75">
      <c r="A90" t="s">
        <v>52</v>
      </c>
      <c r="E90" s="27" t="s">
        <v>701</v>
      </c>
    </row>
    <row r="91" spans="1:16" ht="12.75">
      <c r="A91" s="17" t="s">
        <v>45</v>
      </c>
      <c r="B91" s="21" t="s">
        <v>133</v>
      </c>
      <c r="C91" s="21" t="s">
        <v>702</v>
      </c>
      <c r="D91" s="17" t="s">
        <v>47</v>
      </c>
      <c r="E91" s="22" t="s">
        <v>703</v>
      </c>
      <c r="F91" s="23" t="s">
        <v>704</v>
      </c>
      <c r="G91" s="24">
        <v>96.2</v>
      </c>
      <c r="H91" s="25">
        <v>0</v>
      </c>
      <c r="I91" s="25">
        <f>ROUND(ROUND(H91,2)*ROUND(G91,3),2)</f>
        <v>0</v>
      </c>
      <c r="O91">
        <f>(I91*21)/100</f>
        <v>0</v>
      </c>
      <c r="P91" t="s">
        <v>23</v>
      </c>
    </row>
    <row r="92" spans="1:5" ht="25.5">
      <c r="A92" s="26" t="s">
        <v>50</v>
      </c>
      <c r="E92" s="27" t="s">
        <v>784</v>
      </c>
    </row>
    <row r="93" spans="1:5" ht="12.75">
      <c r="A93" s="28" t="s">
        <v>51</v>
      </c>
      <c r="E93" s="29" t="s">
        <v>785</v>
      </c>
    </row>
    <row r="94" spans="1:5" ht="357">
      <c r="A94" t="s">
        <v>52</v>
      </c>
      <c r="E94" s="27" t="s">
        <v>707</v>
      </c>
    </row>
    <row r="95" spans="1:16" ht="12.75">
      <c r="A95" s="17" t="s">
        <v>45</v>
      </c>
      <c r="B95" s="21" t="s">
        <v>203</v>
      </c>
      <c r="C95" s="21" t="s">
        <v>786</v>
      </c>
      <c r="D95" s="17" t="s">
        <v>47</v>
      </c>
      <c r="E95" s="22" t="s">
        <v>787</v>
      </c>
      <c r="F95" s="23" t="s">
        <v>75</v>
      </c>
      <c r="G95" s="24">
        <v>4.356</v>
      </c>
      <c r="H95" s="25">
        <v>0</v>
      </c>
      <c r="I95" s="25">
        <f>ROUND(ROUND(H95,2)*ROUND(G95,3),2)</f>
        <v>0</v>
      </c>
      <c r="O95">
        <f>(I95*21)/100</f>
        <v>0</v>
      </c>
      <c r="P95" t="s">
        <v>23</v>
      </c>
    </row>
    <row r="96" spans="1:5" ht="51">
      <c r="A96" s="26" t="s">
        <v>50</v>
      </c>
      <c r="E96" s="27" t="s">
        <v>788</v>
      </c>
    </row>
    <row r="97" spans="1:5" ht="12.75">
      <c r="A97" s="28" t="s">
        <v>51</v>
      </c>
      <c r="E97" s="29" t="s">
        <v>775</v>
      </c>
    </row>
    <row r="98" spans="1:5" ht="89.25">
      <c r="A98" t="s">
        <v>52</v>
      </c>
      <c r="E98" s="27" t="s">
        <v>789</v>
      </c>
    </row>
  </sheetData>
  <sheetProtection/>
  <mergeCells count="10">
    <mergeCell ref="E5:E6"/>
    <mergeCell ref="F5:F6"/>
    <mergeCell ref="G5:G6"/>
    <mergeCell ref="H5:I5"/>
    <mergeCell ref="C3:D3"/>
    <mergeCell ref="C4:D4"/>
    <mergeCell ref="A5:A6"/>
    <mergeCell ref="B5:B6"/>
    <mergeCell ref="C5:C6"/>
    <mergeCell ref="D5:D6"/>
  </mergeCells>
  <printOptions/>
  <pageMargins left="0.75" right="0.75" top="1" bottom="1" header="0.5" footer="0.5"/>
  <pageSetup fitToHeight="0" fitToWidth="1" horizontalDpi="300" verticalDpi="300" orientation="portrait" paperSize="9"/>
  <drawing r:id="rId1"/>
</worksheet>
</file>

<file path=xl/worksheets/sheet16.xml><?xml version="1.0" encoding="utf-8"?>
<worksheet xmlns="http://schemas.openxmlformats.org/spreadsheetml/2006/main" xmlns:r="http://schemas.openxmlformats.org/officeDocument/2006/relationships">
  <sheetPr>
    <pageSetUpPr fitToPage="1"/>
  </sheetPr>
  <dimension ref="A1:R98"/>
  <sheetViews>
    <sheetView zoomScalePageLayoutView="0"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5"/>
      <c r="I2" s="5"/>
      <c r="O2">
        <f>0+O8+O21+O46+O71+O76+O81+O90</f>
        <v>0</v>
      </c>
      <c r="P2" t="s">
        <v>22</v>
      </c>
    </row>
    <row r="3" spans="1:16" ht="15" customHeight="1">
      <c r="A3" t="s">
        <v>12</v>
      </c>
      <c r="B3" s="9" t="s">
        <v>14</v>
      </c>
      <c r="C3" s="36" t="s">
        <v>15</v>
      </c>
      <c r="D3" s="33"/>
      <c r="E3" s="10" t="s">
        <v>16</v>
      </c>
      <c r="F3" s="1"/>
      <c r="G3" s="8"/>
      <c r="H3" s="7" t="s">
        <v>790</v>
      </c>
      <c r="I3" s="30">
        <f>0+I8+I21+I46+I71+I76+I81+I90</f>
        <v>0</v>
      </c>
      <c r="O3" t="s">
        <v>19</v>
      </c>
      <c r="P3" t="s">
        <v>23</v>
      </c>
    </row>
    <row r="4" spans="1:16" ht="15" customHeight="1">
      <c r="A4" t="s">
        <v>17</v>
      </c>
      <c r="B4" s="12" t="s">
        <v>18</v>
      </c>
      <c r="C4" s="37" t="s">
        <v>790</v>
      </c>
      <c r="D4" s="38"/>
      <c r="E4" s="13" t="s">
        <v>791</v>
      </c>
      <c r="F4" s="5"/>
      <c r="G4" s="5"/>
      <c r="H4" s="14"/>
      <c r="I4" s="14"/>
      <c r="O4" t="s">
        <v>20</v>
      </c>
      <c r="P4" t="s">
        <v>23</v>
      </c>
    </row>
    <row r="5" spans="1:16" ht="12.75" customHeight="1">
      <c r="A5" s="39" t="s">
        <v>26</v>
      </c>
      <c r="B5" s="39" t="s">
        <v>28</v>
      </c>
      <c r="C5" s="39" t="s">
        <v>30</v>
      </c>
      <c r="D5" s="39" t="s">
        <v>31</v>
      </c>
      <c r="E5" s="39" t="s">
        <v>32</v>
      </c>
      <c r="F5" s="39" t="s">
        <v>34</v>
      </c>
      <c r="G5" s="39" t="s">
        <v>36</v>
      </c>
      <c r="H5" s="39" t="s">
        <v>38</v>
      </c>
      <c r="I5" s="39"/>
      <c r="O5" t="s">
        <v>21</v>
      </c>
      <c r="P5" t="s">
        <v>23</v>
      </c>
    </row>
    <row r="6" spans="1:9" ht="12.75" customHeight="1">
      <c r="A6" s="39"/>
      <c r="B6" s="39"/>
      <c r="C6" s="39"/>
      <c r="D6" s="39"/>
      <c r="E6" s="39"/>
      <c r="F6" s="39"/>
      <c r="G6" s="39"/>
      <c r="H6" s="11" t="s">
        <v>39</v>
      </c>
      <c r="I6" s="11" t="s">
        <v>41</v>
      </c>
    </row>
    <row r="7" spans="1:9" ht="12.75" customHeight="1">
      <c r="A7" s="11" t="s">
        <v>27</v>
      </c>
      <c r="B7" s="11" t="s">
        <v>29</v>
      </c>
      <c r="C7" s="11" t="s">
        <v>23</v>
      </c>
      <c r="D7" s="11" t="s">
        <v>22</v>
      </c>
      <c r="E7" s="11" t="s">
        <v>33</v>
      </c>
      <c r="F7" s="11" t="s">
        <v>35</v>
      </c>
      <c r="G7" s="11" t="s">
        <v>37</v>
      </c>
      <c r="H7" s="11" t="s">
        <v>40</v>
      </c>
      <c r="I7" s="11" t="s">
        <v>42</v>
      </c>
    </row>
    <row r="8" spans="1:18" ht="12.75" customHeight="1">
      <c r="A8" s="14" t="s">
        <v>43</v>
      </c>
      <c r="B8" s="14"/>
      <c r="C8" s="18" t="s">
        <v>27</v>
      </c>
      <c r="D8" s="14"/>
      <c r="E8" s="19" t="s">
        <v>44</v>
      </c>
      <c r="F8" s="14"/>
      <c r="G8" s="14"/>
      <c r="H8" s="14"/>
      <c r="I8" s="20">
        <f>0+Q8</f>
        <v>0</v>
      </c>
      <c r="O8">
        <f>0+R8</f>
        <v>0</v>
      </c>
      <c r="Q8">
        <f>0+I9+I13+I17</f>
        <v>0</v>
      </c>
      <c r="R8">
        <f>0+O9+O13+O17</f>
        <v>0</v>
      </c>
    </row>
    <row r="9" spans="1:16" ht="12.75">
      <c r="A9" s="17" t="s">
        <v>45</v>
      </c>
      <c r="B9" s="21" t="s">
        <v>161</v>
      </c>
      <c r="C9" s="21" t="s">
        <v>54</v>
      </c>
      <c r="D9" s="17" t="s">
        <v>47</v>
      </c>
      <c r="E9" s="22" t="s">
        <v>55</v>
      </c>
      <c r="F9" s="23" t="s">
        <v>49</v>
      </c>
      <c r="G9" s="24">
        <v>1</v>
      </c>
      <c r="H9" s="25">
        <v>0</v>
      </c>
      <c r="I9" s="25">
        <f>ROUND(ROUND(H9,2)*ROUND(G9,3),2)</f>
        <v>0</v>
      </c>
      <c r="O9">
        <f>(I9*21)/100</f>
        <v>0</v>
      </c>
      <c r="P9" t="s">
        <v>23</v>
      </c>
    </row>
    <row r="10" spans="1:5" ht="12.75">
      <c r="A10" s="26" t="s">
        <v>50</v>
      </c>
      <c r="E10" s="27" t="s">
        <v>625</v>
      </c>
    </row>
    <row r="11" spans="1:5" ht="12.75">
      <c r="A11" s="28" t="s">
        <v>51</v>
      </c>
      <c r="E11" s="29" t="s">
        <v>626</v>
      </c>
    </row>
    <row r="12" spans="1:5" ht="38.25">
      <c r="A12" t="s">
        <v>52</v>
      </c>
      <c r="E12" s="27" t="s">
        <v>56</v>
      </c>
    </row>
    <row r="13" spans="1:16" ht="12.75">
      <c r="A13" s="17" t="s">
        <v>45</v>
      </c>
      <c r="B13" s="21" t="s">
        <v>164</v>
      </c>
      <c r="C13" s="21" t="s">
        <v>57</v>
      </c>
      <c r="D13" s="17" t="s">
        <v>47</v>
      </c>
      <c r="E13" s="22" t="s">
        <v>58</v>
      </c>
      <c r="F13" s="23" t="s">
        <v>49</v>
      </c>
      <c r="G13" s="24">
        <v>1</v>
      </c>
      <c r="H13" s="25">
        <v>0</v>
      </c>
      <c r="I13" s="25">
        <f>ROUND(ROUND(H13,2)*ROUND(G13,3),2)</f>
        <v>0</v>
      </c>
      <c r="O13">
        <f>(I13*21)/100</f>
        <v>0</v>
      </c>
      <c r="P13" t="s">
        <v>23</v>
      </c>
    </row>
    <row r="14" spans="1:5" ht="12.75">
      <c r="A14" s="26" t="s">
        <v>50</v>
      </c>
      <c r="E14" s="27" t="s">
        <v>47</v>
      </c>
    </row>
    <row r="15" spans="1:5" ht="12.75">
      <c r="A15" s="28" t="s">
        <v>51</v>
      </c>
      <c r="E15" s="29" t="s">
        <v>132</v>
      </c>
    </row>
    <row r="16" spans="1:5" ht="12.75">
      <c r="A16" t="s">
        <v>52</v>
      </c>
      <c r="E16" s="27" t="s">
        <v>60</v>
      </c>
    </row>
    <row r="17" spans="1:16" ht="12.75">
      <c r="A17" s="17" t="s">
        <v>45</v>
      </c>
      <c r="B17" s="21" t="s">
        <v>113</v>
      </c>
      <c r="C17" s="21" t="s">
        <v>627</v>
      </c>
      <c r="D17" s="17" t="s">
        <v>47</v>
      </c>
      <c r="E17" s="22" t="s">
        <v>628</v>
      </c>
      <c r="F17" s="23" t="s">
        <v>49</v>
      </c>
      <c r="G17" s="24">
        <v>1</v>
      </c>
      <c r="H17" s="25">
        <v>0</v>
      </c>
      <c r="I17" s="25">
        <f>ROUND(ROUND(H17,2)*ROUND(G17,3),2)</f>
        <v>0</v>
      </c>
      <c r="O17">
        <f>(I17*21)/100</f>
        <v>0</v>
      </c>
      <c r="P17" t="s">
        <v>23</v>
      </c>
    </row>
    <row r="18" spans="1:5" ht="12.75">
      <c r="A18" s="26" t="s">
        <v>50</v>
      </c>
      <c r="E18" s="27" t="s">
        <v>47</v>
      </c>
    </row>
    <row r="19" spans="1:5" ht="12.75">
      <c r="A19" s="28" t="s">
        <v>51</v>
      </c>
      <c r="E19" s="29" t="s">
        <v>626</v>
      </c>
    </row>
    <row r="20" spans="1:5" ht="12.75">
      <c r="A20" t="s">
        <v>52</v>
      </c>
      <c r="E20" s="27" t="s">
        <v>629</v>
      </c>
    </row>
    <row r="21" spans="1:18" ht="12.75" customHeight="1">
      <c r="A21" s="5" t="s">
        <v>43</v>
      </c>
      <c r="B21" s="5"/>
      <c r="C21" s="31" t="s">
        <v>29</v>
      </c>
      <c r="D21" s="5"/>
      <c r="E21" s="19" t="s">
        <v>72</v>
      </c>
      <c r="F21" s="5"/>
      <c r="G21" s="5"/>
      <c r="H21" s="5"/>
      <c r="I21" s="32">
        <f>0+Q21</f>
        <v>0</v>
      </c>
      <c r="O21">
        <f>0+R21</f>
        <v>0</v>
      </c>
      <c r="Q21">
        <f>0+I22+I26+I30+I34+I38+I42</f>
        <v>0</v>
      </c>
      <c r="R21">
        <f>0+O22+O26+O30+O34+O38+O42</f>
        <v>0</v>
      </c>
    </row>
    <row r="22" spans="1:16" ht="12.75">
      <c r="A22" s="17" t="s">
        <v>45</v>
      </c>
      <c r="B22" s="21" t="s">
        <v>155</v>
      </c>
      <c r="C22" s="21" t="s">
        <v>630</v>
      </c>
      <c r="D22" s="17" t="s">
        <v>47</v>
      </c>
      <c r="E22" s="22" t="s">
        <v>631</v>
      </c>
      <c r="F22" s="23" t="s">
        <v>75</v>
      </c>
      <c r="G22" s="24">
        <v>241.68</v>
      </c>
      <c r="H22" s="25">
        <v>0</v>
      </c>
      <c r="I22" s="25">
        <f>ROUND(ROUND(H22,2)*ROUND(G22,3),2)</f>
        <v>0</v>
      </c>
      <c r="O22">
        <f>(I22*21)/100</f>
        <v>0</v>
      </c>
      <c r="P22" t="s">
        <v>23</v>
      </c>
    </row>
    <row r="23" spans="1:5" ht="25.5">
      <c r="A23" s="26" t="s">
        <v>50</v>
      </c>
      <c r="E23" s="27" t="s">
        <v>792</v>
      </c>
    </row>
    <row r="24" spans="1:5" ht="12.75">
      <c r="A24" s="28" t="s">
        <v>51</v>
      </c>
      <c r="E24" s="29" t="s">
        <v>793</v>
      </c>
    </row>
    <row r="25" spans="1:5" ht="306">
      <c r="A25" t="s">
        <v>52</v>
      </c>
      <c r="E25" s="27" t="s">
        <v>634</v>
      </c>
    </row>
    <row r="26" spans="1:16" ht="12.75">
      <c r="A26" s="17" t="s">
        <v>45</v>
      </c>
      <c r="B26" s="21" t="s">
        <v>195</v>
      </c>
      <c r="C26" s="21" t="s">
        <v>635</v>
      </c>
      <c r="D26" s="17" t="s">
        <v>47</v>
      </c>
      <c r="E26" s="22" t="s">
        <v>636</v>
      </c>
      <c r="F26" s="23" t="s">
        <v>75</v>
      </c>
      <c r="G26" s="24">
        <v>2722.08</v>
      </c>
      <c r="H26" s="25">
        <v>0</v>
      </c>
      <c r="I26" s="25">
        <f>ROUND(ROUND(H26,2)*ROUND(G26,3),2)</f>
        <v>0</v>
      </c>
      <c r="O26">
        <f>(I26*21)/100</f>
        <v>0</v>
      </c>
      <c r="P26" t="s">
        <v>23</v>
      </c>
    </row>
    <row r="27" spans="1:5" ht="89.25">
      <c r="A27" s="26" t="s">
        <v>50</v>
      </c>
      <c r="E27" s="27" t="s">
        <v>794</v>
      </c>
    </row>
    <row r="28" spans="1:5" ht="12.75">
      <c r="A28" s="28" t="s">
        <v>51</v>
      </c>
      <c r="E28" s="29" t="s">
        <v>795</v>
      </c>
    </row>
    <row r="29" spans="1:5" ht="318.75">
      <c r="A29" t="s">
        <v>52</v>
      </c>
      <c r="E29" s="27" t="s">
        <v>639</v>
      </c>
    </row>
    <row r="30" spans="1:16" ht="12.75">
      <c r="A30" s="17" t="s">
        <v>45</v>
      </c>
      <c r="B30" s="21" t="s">
        <v>184</v>
      </c>
      <c r="C30" s="21" t="s">
        <v>640</v>
      </c>
      <c r="D30" s="17" t="s">
        <v>47</v>
      </c>
      <c r="E30" s="22" t="s">
        <v>641</v>
      </c>
      <c r="F30" s="23" t="s">
        <v>75</v>
      </c>
      <c r="G30" s="24">
        <v>840</v>
      </c>
      <c r="H30" s="25">
        <v>0</v>
      </c>
      <c r="I30" s="25">
        <f>ROUND(ROUND(H30,2)*ROUND(G30,3),2)</f>
        <v>0</v>
      </c>
      <c r="O30">
        <f>(I30*21)/100</f>
        <v>0</v>
      </c>
      <c r="P30" t="s">
        <v>23</v>
      </c>
    </row>
    <row r="31" spans="1:5" ht="25.5">
      <c r="A31" s="26" t="s">
        <v>50</v>
      </c>
      <c r="E31" s="27" t="s">
        <v>796</v>
      </c>
    </row>
    <row r="32" spans="1:5" ht="12.75">
      <c r="A32" s="28" t="s">
        <v>51</v>
      </c>
      <c r="E32" s="29" t="s">
        <v>797</v>
      </c>
    </row>
    <row r="33" spans="1:5" ht="318.75">
      <c r="A33" t="s">
        <v>52</v>
      </c>
      <c r="E33" s="27" t="s">
        <v>639</v>
      </c>
    </row>
    <row r="34" spans="1:16" ht="12.75">
      <c r="A34" s="17" t="s">
        <v>45</v>
      </c>
      <c r="B34" s="21" t="s">
        <v>190</v>
      </c>
      <c r="C34" s="21" t="s">
        <v>644</v>
      </c>
      <c r="D34" s="17" t="s">
        <v>47</v>
      </c>
      <c r="E34" s="22" t="s">
        <v>645</v>
      </c>
      <c r="F34" s="23" t="s">
        <v>75</v>
      </c>
      <c r="G34" s="24">
        <v>840</v>
      </c>
      <c r="H34" s="25">
        <v>0</v>
      </c>
      <c r="I34" s="25">
        <f>ROUND(ROUND(H34,2)*ROUND(G34,3),2)</f>
        <v>0</v>
      </c>
      <c r="O34">
        <f>(I34*21)/100</f>
        <v>0</v>
      </c>
      <c r="P34" t="s">
        <v>23</v>
      </c>
    </row>
    <row r="35" spans="1:5" ht="12.75">
      <c r="A35" s="26" t="s">
        <v>50</v>
      </c>
      <c r="E35" s="27" t="s">
        <v>646</v>
      </c>
    </row>
    <row r="36" spans="1:5" ht="12.75">
      <c r="A36" s="28" t="s">
        <v>51</v>
      </c>
      <c r="E36" s="29" t="s">
        <v>797</v>
      </c>
    </row>
    <row r="37" spans="1:5" ht="267.75">
      <c r="A37" t="s">
        <v>52</v>
      </c>
      <c r="E37" s="27" t="s">
        <v>647</v>
      </c>
    </row>
    <row r="38" spans="1:16" ht="12.75">
      <c r="A38" s="17" t="s">
        <v>45</v>
      </c>
      <c r="B38" s="21" t="s">
        <v>23</v>
      </c>
      <c r="C38" s="21" t="s">
        <v>180</v>
      </c>
      <c r="D38" s="17" t="s">
        <v>47</v>
      </c>
      <c r="E38" s="22" t="s">
        <v>181</v>
      </c>
      <c r="F38" s="23" t="s">
        <v>75</v>
      </c>
      <c r="G38" s="24">
        <v>2544</v>
      </c>
      <c r="H38" s="25">
        <v>0</v>
      </c>
      <c r="I38" s="25">
        <f>ROUND(ROUND(H38,2)*ROUND(G38,3),2)</f>
        <v>0</v>
      </c>
      <c r="O38">
        <f>(I38*21)/100</f>
        <v>0</v>
      </c>
      <c r="P38" t="s">
        <v>23</v>
      </c>
    </row>
    <row r="39" spans="1:5" ht="12.75">
      <c r="A39" s="26" t="s">
        <v>50</v>
      </c>
      <c r="E39" s="27" t="s">
        <v>798</v>
      </c>
    </row>
    <row r="40" spans="1:5" ht="12.75">
      <c r="A40" s="28" t="s">
        <v>51</v>
      </c>
      <c r="E40" s="29" t="s">
        <v>799</v>
      </c>
    </row>
    <row r="41" spans="1:5" ht="191.25">
      <c r="A41" t="s">
        <v>52</v>
      </c>
      <c r="E41" s="27" t="s">
        <v>654</v>
      </c>
    </row>
    <row r="42" spans="1:16" ht="12.75">
      <c r="A42" s="17" t="s">
        <v>45</v>
      </c>
      <c r="B42" s="21" t="s">
        <v>107</v>
      </c>
      <c r="C42" s="21" t="s">
        <v>655</v>
      </c>
      <c r="D42" s="17" t="s">
        <v>47</v>
      </c>
      <c r="E42" s="22" t="s">
        <v>656</v>
      </c>
      <c r="F42" s="23" t="s">
        <v>75</v>
      </c>
      <c r="G42" s="24">
        <v>241.68</v>
      </c>
      <c r="H42" s="25">
        <v>0</v>
      </c>
      <c r="I42" s="25">
        <f>ROUND(ROUND(H42,2)*ROUND(G42,3),2)</f>
        <v>0</v>
      </c>
      <c r="O42">
        <f>(I42*21)/100</f>
        <v>0</v>
      </c>
      <c r="P42" t="s">
        <v>23</v>
      </c>
    </row>
    <row r="43" spans="1:5" ht="63.75">
      <c r="A43" s="26" t="s">
        <v>50</v>
      </c>
      <c r="E43" s="27" t="s">
        <v>800</v>
      </c>
    </row>
    <row r="44" spans="1:5" ht="12.75">
      <c r="A44" s="28" t="s">
        <v>51</v>
      </c>
      <c r="E44" s="29" t="s">
        <v>801</v>
      </c>
    </row>
    <row r="45" spans="1:5" ht="242.25">
      <c r="A45" t="s">
        <v>52</v>
      </c>
      <c r="E45" s="27" t="s">
        <v>659</v>
      </c>
    </row>
    <row r="46" spans="1:18" ht="12.75" customHeight="1">
      <c r="A46" s="5" t="s">
        <v>43</v>
      </c>
      <c r="B46" s="5"/>
      <c r="C46" s="31" t="s">
        <v>23</v>
      </c>
      <c r="D46" s="5"/>
      <c r="E46" s="19" t="s">
        <v>209</v>
      </c>
      <c r="F46" s="5"/>
      <c r="G46" s="5"/>
      <c r="H46" s="5"/>
      <c r="I46" s="32">
        <f>0+Q46</f>
        <v>0</v>
      </c>
      <c r="O46">
        <f>0+R46</f>
        <v>0</v>
      </c>
      <c r="Q46">
        <f>0+I47+I51+I55+I59+I63+I67</f>
        <v>0</v>
      </c>
      <c r="R46">
        <f>0+O47+O51+O55+O59+O63+O67</f>
        <v>0</v>
      </c>
    </row>
    <row r="47" spans="1:16" ht="12.75">
      <c r="A47" s="17" t="s">
        <v>45</v>
      </c>
      <c r="B47" s="21" t="s">
        <v>35</v>
      </c>
      <c r="C47" s="21" t="s">
        <v>660</v>
      </c>
      <c r="D47" s="17" t="s">
        <v>47</v>
      </c>
      <c r="E47" s="22" t="s">
        <v>661</v>
      </c>
      <c r="F47" s="23" t="s">
        <v>86</v>
      </c>
      <c r="G47" s="24">
        <v>646.88</v>
      </c>
      <c r="H47" s="25">
        <v>0</v>
      </c>
      <c r="I47" s="25">
        <f>ROUND(ROUND(H47,2)*ROUND(G47,3),2)</f>
        <v>0</v>
      </c>
      <c r="O47">
        <f>(I47*21)/100</f>
        <v>0</v>
      </c>
      <c r="P47" t="s">
        <v>23</v>
      </c>
    </row>
    <row r="48" spans="1:5" ht="63.75">
      <c r="A48" s="26" t="s">
        <v>50</v>
      </c>
      <c r="E48" s="27" t="s">
        <v>802</v>
      </c>
    </row>
    <row r="49" spans="1:5" ht="76.5">
      <c r="A49" s="28" t="s">
        <v>51</v>
      </c>
      <c r="E49" s="29" t="s">
        <v>803</v>
      </c>
    </row>
    <row r="50" spans="1:5" ht="51">
      <c r="A50" t="s">
        <v>52</v>
      </c>
      <c r="E50" s="27" t="s">
        <v>664</v>
      </c>
    </row>
    <row r="51" spans="1:16" ht="25.5">
      <c r="A51" s="17" t="s">
        <v>45</v>
      </c>
      <c r="B51" s="21" t="s">
        <v>216</v>
      </c>
      <c r="C51" s="21" t="s">
        <v>804</v>
      </c>
      <c r="D51" s="17" t="s">
        <v>47</v>
      </c>
      <c r="E51" s="22" t="s">
        <v>805</v>
      </c>
      <c r="F51" s="23" t="s">
        <v>146</v>
      </c>
      <c r="G51" s="24">
        <v>1230</v>
      </c>
      <c r="H51" s="25">
        <v>0</v>
      </c>
      <c r="I51" s="25">
        <f>ROUND(ROUND(H51,2)*ROUND(G51,3),2)</f>
        <v>0</v>
      </c>
      <c r="O51">
        <f>(I51*21)/100</f>
        <v>0</v>
      </c>
      <c r="P51" t="s">
        <v>23</v>
      </c>
    </row>
    <row r="52" spans="1:5" ht="25.5">
      <c r="A52" s="26" t="s">
        <v>50</v>
      </c>
      <c r="E52" s="27" t="s">
        <v>806</v>
      </c>
    </row>
    <row r="53" spans="1:5" ht="12.75">
      <c r="A53" s="28" t="s">
        <v>51</v>
      </c>
      <c r="E53" s="29" t="s">
        <v>807</v>
      </c>
    </row>
    <row r="54" spans="1:5" ht="63.75">
      <c r="A54" t="s">
        <v>52</v>
      </c>
      <c r="E54" s="27" t="s">
        <v>808</v>
      </c>
    </row>
    <row r="55" spans="1:16" ht="12.75">
      <c r="A55" s="17" t="s">
        <v>45</v>
      </c>
      <c r="B55" s="21" t="s">
        <v>37</v>
      </c>
      <c r="C55" s="21" t="s">
        <v>665</v>
      </c>
      <c r="D55" s="17" t="s">
        <v>47</v>
      </c>
      <c r="E55" s="22" t="s">
        <v>666</v>
      </c>
      <c r="F55" s="23" t="s">
        <v>75</v>
      </c>
      <c r="G55" s="24">
        <v>63</v>
      </c>
      <c r="H55" s="25">
        <v>0</v>
      </c>
      <c r="I55" s="25">
        <f>ROUND(ROUND(H55,2)*ROUND(G55,3),2)</f>
        <v>0</v>
      </c>
      <c r="O55">
        <f>(I55*21)/100</f>
        <v>0</v>
      </c>
      <c r="P55" t="s">
        <v>23</v>
      </c>
    </row>
    <row r="56" spans="1:5" ht="38.25">
      <c r="A56" s="26" t="s">
        <v>50</v>
      </c>
      <c r="E56" s="27" t="s">
        <v>809</v>
      </c>
    </row>
    <row r="57" spans="1:5" ht="12.75">
      <c r="A57" s="28" t="s">
        <v>51</v>
      </c>
      <c r="E57" s="29" t="s">
        <v>810</v>
      </c>
    </row>
    <row r="58" spans="1:5" ht="38.25">
      <c r="A58" t="s">
        <v>52</v>
      </c>
      <c r="E58" s="27" t="s">
        <v>669</v>
      </c>
    </row>
    <row r="59" spans="1:16" ht="12.75">
      <c r="A59" s="17" t="s">
        <v>45</v>
      </c>
      <c r="B59" s="21" t="s">
        <v>175</v>
      </c>
      <c r="C59" s="21" t="s">
        <v>811</v>
      </c>
      <c r="D59" s="17" t="s">
        <v>47</v>
      </c>
      <c r="E59" s="22" t="s">
        <v>812</v>
      </c>
      <c r="F59" s="23" t="s">
        <v>66</v>
      </c>
      <c r="G59" s="24">
        <v>246</v>
      </c>
      <c r="H59" s="25">
        <v>0</v>
      </c>
      <c r="I59" s="25">
        <f>ROUND(ROUND(H59,2)*ROUND(G59,3),2)</f>
        <v>0</v>
      </c>
      <c r="O59">
        <f>(I59*21)/100</f>
        <v>0</v>
      </c>
      <c r="P59" t="s">
        <v>23</v>
      </c>
    </row>
    <row r="60" spans="1:5" ht="25.5">
      <c r="A60" s="26" t="s">
        <v>50</v>
      </c>
      <c r="E60" s="27" t="s">
        <v>813</v>
      </c>
    </row>
    <row r="61" spans="1:5" ht="12.75">
      <c r="A61" s="28" t="s">
        <v>51</v>
      </c>
      <c r="E61" s="29" t="s">
        <v>814</v>
      </c>
    </row>
    <row r="62" spans="1:5" ht="153">
      <c r="A62" t="s">
        <v>52</v>
      </c>
      <c r="E62" s="27" t="s">
        <v>815</v>
      </c>
    </row>
    <row r="63" spans="1:16" ht="12.75">
      <c r="A63" s="17" t="s">
        <v>45</v>
      </c>
      <c r="B63" s="21" t="s">
        <v>133</v>
      </c>
      <c r="C63" s="21" t="s">
        <v>816</v>
      </c>
      <c r="D63" s="17" t="s">
        <v>47</v>
      </c>
      <c r="E63" s="22" t="s">
        <v>817</v>
      </c>
      <c r="F63" s="23" t="s">
        <v>75</v>
      </c>
      <c r="G63" s="24">
        <v>118.6</v>
      </c>
      <c r="H63" s="25">
        <v>0</v>
      </c>
      <c r="I63" s="25">
        <f>ROUND(ROUND(H63,2)*ROUND(G63,3),2)</f>
        <v>0</v>
      </c>
      <c r="O63">
        <f>(I63*21)/100</f>
        <v>0</v>
      </c>
      <c r="P63" t="s">
        <v>23</v>
      </c>
    </row>
    <row r="64" spans="1:5" ht="38.25">
      <c r="A64" s="26" t="s">
        <v>50</v>
      </c>
      <c r="E64" s="27" t="s">
        <v>818</v>
      </c>
    </row>
    <row r="65" spans="1:5" ht="12.75">
      <c r="A65" s="28" t="s">
        <v>51</v>
      </c>
      <c r="E65" s="29" t="s">
        <v>819</v>
      </c>
    </row>
    <row r="66" spans="1:5" ht="369.75">
      <c r="A66" t="s">
        <v>52</v>
      </c>
      <c r="E66" s="27" t="s">
        <v>820</v>
      </c>
    </row>
    <row r="67" spans="1:16" ht="12.75">
      <c r="A67" s="17" t="s">
        <v>45</v>
      </c>
      <c r="B67" s="21" t="s">
        <v>170</v>
      </c>
      <c r="C67" s="21" t="s">
        <v>821</v>
      </c>
      <c r="D67" s="17" t="s">
        <v>47</v>
      </c>
      <c r="E67" s="22" t="s">
        <v>822</v>
      </c>
      <c r="F67" s="23" t="s">
        <v>710</v>
      </c>
      <c r="G67" s="24">
        <v>8.966</v>
      </c>
      <c r="H67" s="25">
        <v>0</v>
      </c>
      <c r="I67" s="25">
        <f>ROUND(ROUND(H67,2)*ROUND(G67,3),2)</f>
        <v>0</v>
      </c>
      <c r="O67">
        <f>(I67*21)/100</f>
        <v>0</v>
      </c>
      <c r="P67" t="s">
        <v>23</v>
      </c>
    </row>
    <row r="68" spans="1:5" ht="76.5">
      <c r="A68" s="26" t="s">
        <v>50</v>
      </c>
      <c r="E68" s="27" t="s">
        <v>823</v>
      </c>
    </row>
    <row r="69" spans="1:5" ht="12.75">
      <c r="A69" s="28" t="s">
        <v>51</v>
      </c>
      <c r="E69" s="29" t="s">
        <v>824</v>
      </c>
    </row>
    <row r="70" spans="1:5" ht="280.5">
      <c r="A70" t="s">
        <v>52</v>
      </c>
      <c r="E70" s="27" t="s">
        <v>825</v>
      </c>
    </row>
    <row r="71" spans="1:18" ht="12.75" customHeight="1">
      <c r="A71" s="5" t="s">
        <v>43</v>
      </c>
      <c r="B71" s="5"/>
      <c r="C71" s="31" t="s">
        <v>22</v>
      </c>
      <c r="D71" s="5"/>
      <c r="E71" s="19" t="s">
        <v>553</v>
      </c>
      <c r="F71" s="5"/>
      <c r="G71" s="5"/>
      <c r="H71" s="5"/>
      <c r="I71" s="32">
        <f>0+Q71</f>
        <v>0</v>
      </c>
      <c r="O71">
        <f>0+R71</f>
        <v>0</v>
      </c>
      <c r="Q71">
        <f>0+I72</f>
        <v>0</v>
      </c>
      <c r="R71">
        <f>0+O72</f>
        <v>0</v>
      </c>
    </row>
    <row r="72" spans="1:16" ht="25.5">
      <c r="A72" s="17" t="s">
        <v>45</v>
      </c>
      <c r="B72" s="21" t="s">
        <v>203</v>
      </c>
      <c r="C72" s="21" t="s">
        <v>675</v>
      </c>
      <c r="D72" s="17" t="s">
        <v>47</v>
      </c>
      <c r="E72" s="22" t="s">
        <v>676</v>
      </c>
      <c r="F72" s="23" t="s">
        <v>75</v>
      </c>
      <c r="G72" s="24">
        <v>262</v>
      </c>
      <c r="H72" s="25">
        <v>0</v>
      </c>
      <c r="I72" s="25">
        <f>ROUND(ROUND(H72,2)*ROUND(G72,3),2)</f>
        <v>0</v>
      </c>
      <c r="O72">
        <f>(I72*21)/100</f>
        <v>0</v>
      </c>
      <c r="P72" t="s">
        <v>23</v>
      </c>
    </row>
    <row r="73" spans="1:5" ht="38.25">
      <c r="A73" s="26" t="s">
        <v>50</v>
      </c>
      <c r="E73" s="27" t="s">
        <v>826</v>
      </c>
    </row>
    <row r="74" spans="1:5" ht="12.75">
      <c r="A74" s="28" t="s">
        <v>51</v>
      </c>
      <c r="E74" s="29" t="s">
        <v>827</v>
      </c>
    </row>
    <row r="75" spans="1:5" ht="38.25">
      <c r="A75" t="s">
        <v>52</v>
      </c>
      <c r="E75" s="27" t="s">
        <v>679</v>
      </c>
    </row>
    <row r="76" spans="1:18" ht="12.75" customHeight="1">
      <c r="A76" s="5" t="s">
        <v>43</v>
      </c>
      <c r="B76" s="5"/>
      <c r="C76" s="31" t="s">
        <v>33</v>
      </c>
      <c r="D76" s="5"/>
      <c r="E76" s="19" t="s">
        <v>222</v>
      </c>
      <c r="F76" s="5"/>
      <c r="G76" s="5"/>
      <c r="H76" s="5"/>
      <c r="I76" s="32">
        <f>0+Q76</f>
        <v>0</v>
      </c>
      <c r="O76">
        <f>0+R76</f>
        <v>0</v>
      </c>
      <c r="Q76">
        <f>0+I77</f>
        <v>0</v>
      </c>
      <c r="R76">
        <f>0+O77</f>
        <v>0</v>
      </c>
    </row>
    <row r="77" spans="1:16" ht="12.75">
      <c r="A77" s="17" t="s">
        <v>45</v>
      </c>
      <c r="B77" s="21" t="s">
        <v>148</v>
      </c>
      <c r="C77" s="21" t="s">
        <v>685</v>
      </c>
      <c r="D77" s="17" t="s">
        <v>47</v>
      </c>
      <c r="E77" s="22" t="s">
        <v>686</v>
      </c>
      <c r="F77" s="23" t="s">
        <v>75</v>
      </c>
      <c r="G77" s="24">
        <v>1.498</v>
      </c>
      <c r="H77" s="25">
        <v>0</v>
      </c>
      <c r="I77" s="25">
        <f>ROUND(ROUND(H77,2)*ROUND(G77,3),2)</f>
        <v>0</v>
      </c>
      <c r="O77">
        <f>(I77*21)/100</f>
        <v>0</v>
      </c>
      <c r="P77" t="s">
        <v>23</v>
      </c>
    </row>
    <row r="78" spans="1:5" ht="25.5">
      <c r="A78" s="26" t="s">
        <v>50</v>
      </c>
      <c r="E78" s="27" t="s">
        <v>777</v>
      </c>
    </row>
    <row r="79" spans="1:5" ht="12.75">
      <c r="A79" s="28" t="s">
        <v>51</v>
      </c>
      <c r="E79" s="29" t="s">
        <v>828</v>
      </c>
    </row>
    <row r="80" spans="1:5" ht="293.25">
      <c r="A80" t="s">
        <v>52</v>
      </c>
      <c r="E80" s="27" t="s">
        <v>684</v>
      </c>
    </row>
    <row r="81" spans="1:18" ht="12.75" customHeight="1">
      <c r="A81" s="5" t="s">
        <v>43</v>
      </c>
      <c r="B81" s="5"/>
      <c r="C81" s="31" t="s">
        <v>148</v>
      </c>
      <c r="D81" s="5"/>
      <c r="E81" s="19" t="s">
        <v>306</v>
      </c>
      <c r="F81" s="5"/>
      <c r="G81" s="5"/>
      <c r="H81" s="5"/>
      <c r="I81" s="32">
        <f>0+Q81</f>
        <v>0</v>
      </c>
      <c r="O81">
        <f>0+R81</f>
        <v>0</v>
      </c>
      <c r="Q81">
        <f>0+I82+I86</f>
        <v>0</v>
      </c>
      <c r="R81">
        <f>0+O82+O86</f>
        <v>0</v>
      </c>
    </row>
    <row r="82" spans="1:16" ht="12.75">
      <c r="A82" s="17" t="s">
        <v>45</v>
      </c>
      <c r="B82" s="21" t="s">
        <v>40</v>
      </c>
      <c r="C82" s="21" t="s">
        <v>689</v>
      </c>
      <c r="D82" s="17" t="s">
        <v>47</v>
      </c>
      <c r="E82" s="22" t="s">
        <v>690</v>
      </c>
      <c r="F82" s="23" t="s">
        <v>146</v>
      </c>
      <c r="G82" s="24">
        <v>105</v>
      </c>
      <c r="H82" s="25">
        <v>0</v>
      </c>
      <c r="I82" s="25">
        <f>ROUND(ROUND(H82,2)*ROUND(G82,3),2)</f>
        <v>0</v>
      </c>
      <c r="O82">
        <f>(I82*21)/100</f>
        <v>0</v>
      </c>
      <c r="P82" t="s">
        <v>23</v>
      </c>
    </row>
    <row r="83" spans="1:5" ht="38.25">
      <c r="A83" s="26" t="s">
        <v>50</v>
      </c>
      <c r="E83" s="27" t="s">
        <v>829</v>
      </c>
    </row>
    <row r="84" spans="1:5" ht="12.75">
      <c r="A84" s="28" t="s">
        <v>51</v>
      </c>
      <c r="E84" s="29" t="s">
        <v>830</v>
      </c>
    </row>
    <row r="85" spans="1:5" ht="242.25">
      <c r="A85" t="s">
        <v>52</v>
      </c>
      <c r="E85" s="27" t="s">
        <v>693</v>
      </c>
    </row>
    <row r="86" spans="1:16" ht="12.75">
      <c r="A86" s="17" t="s">
        <v>45</v>
      </c>
      <c r="B86" s="21" t="s">
        <v>42</v>
      </c>
      <c r="C86" s="21" t="s">
        <v>694</v>
      </c>
      <c r="D86" s="17" t="s">
        <v>47</v>
      </c>
      <c r="E86" s="22" t="s">
        <v>695</v>
      </c>
      <c r="F86" s="23" t="s">
        <v>146</v>
      </c>
      <c r="G86" s="24">
        <v>42.4</v>
      </c>
      <c r="H86" s="25">
        <v>0</v>
      </c>
      <c r="I86" s="25">
        <f>ROUND(ROUND(H86,2)*ROUND(G86,3),2)</f>
        <v>0</v>
      </c>
      <c r="O86">
        <f>(I86*21)/100</f>
        <v>0</v>
      </c>
      <c r="P86" t="s">
        <v>23</v>
      </c>
    </row>
    <row r="87" spans="1:5" ht="25.5">
      <c r="A87" s="26" t="s">
        <v>50</v>
      </c>
      <c r="E87" s="27" t="s">
        <v>831</v>
      </c>
    </row>
    <row r="88" spans="1:5" ht="12.75">
      <c r="A88" s="28" t="s">
        <v>51</v>
      </c>
      <c r="E88" s="29" t="s">
        <v>832</v>
      </c>
    </row>
    <row r="89" spans="1:5" ht="242.25">
      <c r="A89" t="s">
        <v>52</v>
      </c>
      <c r="E89" s="27" t="s">
        <v>698</v>
      </c>
    </row>
    <row r="90" spans="1:18" ht="12.75" customHeight="1">
      <c r="A90" s="5" t="s">
        <v>43</v>
      </c>
      <c r="B90" s="5"/>
      <c r="C90" s="31" t="s">
        <v>40</v>
      </c>
      <c r="D90" s="5"/>
      <c r="E90" s="19" t="s">
        <v>332</v>
      </c>
      <c r="F90" s="5"/>
      <c r="G90" s="5"/>
      <c r="H90" s="5"/>
      <c r="I90" s="32">
        <f>0+Q90</f>
        <v>0</v>
      </c>
      <c r="O90">
        <f>0+R90</f>
        <v>0</v>
      </c>
      <c r="Q90">
        <f>0+I91+I95</f>
        <v>0</v>
      </c>
      <c r="R90">
        <f>0+O91+O95</f>
        <v>0</v>
      </c>
    </row>
    <row r="91" spans="1:16" ht="12.75">
      <c r="A91" s="17" t="s">
        <v>45</v>
      </c>
      <c r="B91" s="21" t="s">
        <v>383</v>
      </c>
      <c r="C91" s="21" t="s">
        <v>508</v>
      </c>
      <c r="D91" s="17" t="s">
        <v>47</v>
      </c>
      <c r="E91" s="22" t="s">
        <v>509</v>
      </c>
      <c r="F91" s="23" t="s">
        <v>146</v>
      </c>
      <c r="G91" s="24">
        <v>105</v>
      </c>
      <c r="H91" s="25">
        <v>0</v>
      </c>
      <c r="I91" s="25">
        <f>ROUND(ROUND(H91,2)*ROUND(G91,3),2)</f>
        <v>0</v>
      </c>
      <c r="O91">
        <f>(I91*21)/100</f>
        <v>0</v>
      </c>
      <c r="P91" t="s">
        <v>23</v>
      </c>
    </row>
    <row r="92" spans="1:5" ht="25.5">
      <c r="A92" s="26" t="s">
        <v>50</v>
      </c>
      <c r="E92" s="27" t="s">
        <v>833</v>
      </c>
    </row>
    <row r="93" spans="1:5" ht="12.75">
      <c r="A93" s="28" t="s">
        <v>51</v>
      </c>
      <c r="E93" s="29" t="s">
        <v>830</v>
      </c>
    </row>
    <row r="94" spans="1:5" ht="63.75">
      <c r="A94" t="s">
        <v>52</v>
      </c>
      <c r="E94" s="27" t="s">
        <v>701</v>
      </c>
    </row>
    <row r="95" spans="1:16" ht="12.75">
      <c r="A95" s="17" t="s">
        <v>45</v>
      </c>
      <c r="B95" s="21" t="s">
        <v>362</v>
      </c>
      <c r="C95" s="21" t="s">
        <v>702</v>
      </c>
      <c r="D95" s="17" t="s">
        <v>47</v>
      </c>
      <c r="E95" s="22" t="s">
        <v>703</v>
      </c>
      <c r="F95" s="23" t="s">
        <v>704</v>
      </c>
      <c r="G95" s="24">
        <v>136.5</v>
      </c>
      <c r="H95" s="25">
        <v>0</v>
      </c>
      <c r="I95" s="25">
        <f>ROUND(ROUND(H95,2)*ROUND(G95,3),2)</f>
        <v>0</v>
      </c>
      <c r="O95">
        <f>(I95*21)/100</f>
        <v>0</v>
      </c>
      <c r="P95" t="s">
        <v>23</v>
      </c>
    </row>
    <row r="96" spans="1:5" ht="25.5">
      <c r="A96" s="26" t="s">
        <v>50</v>
      </c>
      <c r="E96" s="27" t="s">
        <v>834</v>
      </c>
    </row>
    <row r="97" spans="1:5" ht="12.75">
      <c r="A97" s="28" t="s">
        <v>51</v>
      </c>
      <c r="E97" s="29" t="s">
        <v>835</v>
      </c>
    </row>
    <row r="98" spans="1:5" ht="357">
      <c r="A98" t="s">
        <v>52</v>
      </c>
      <c r="E98" s="27" t="s">
        <v>707</v>
      </c>
    </row>
  </sheetData>
  <sheetProtection/>
  <mergeCells count="10">
    <mergeCell ref="E5:E6"/>
    <mergeCell ref="F5:F6"/>
    <mergeCell ref="G5:G6"/>
    <mergeCell ref="H5:I5"/>
    <mergeCell ref="C3:D3"/>
    <mergeCell ref="C4:D4"/>
    <mergeCell ref="A5:A6"/>
    <mergeCell ref="B5:B6"/>
    <mergeCell ref="C5:C6"/>
    <mergeCell ref="D5:D6"/>
  </mergeCells>
  <printOptions/>
  <pageMargins left="0.75" right="0.75" top="1" bottom="1" header="0.5" footer="0.5"/>
  <pageSetup fitToHeight="0" fitToWidth="1" horizontalDpi="300" verticalDpi="300" orientation="portrait" paperSize="9"/>
  <drawing r:id="rId1"/>
</worksheet>
</file>

<file path=xl/worksheets/sheet17.xml><?xml version="1.0" encoding="utf-8"?>
<worksheet xmlns="http://schemas.openxmlformats.org/spreadsheetml/2006/main" xmlns:r="http://schemas.openxmlformats.org/officeDocument/2006/relationships">
  <sheetPr>
    <pageSetUpPr fitToPage="1"/>
  </sheetPr>
  <dimension ref="A1:R68"/>
  <sheetViews>
    <sheetView zoomScalePageLayoutView="0"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5"/>
      <c r="I2" s="5"/>
      <c r="O2">
        <f>0+O8</f>
        <v>0</v>
      </c>
      <c r="P2" t="s">
        <v>22</v>
      </c>
    </row>
    <row r="3" spans="1:16" ht="15" customHeight="1">
      <c r="A3" t="s">
        <v>12</v>
      </c>
      <c r="B3" s="9" t="s">
        <v>14</v>
      </c>
      <c r="C3" s="36" t="s">
        <v>15</v>
      </c>
      <c r="D3" s="33"/>
      <c r="E3" s="10" t="s">
        <v>16</v>
      </c>
      <c r="F3" s="1"/>
      <c r="G3" s="8"/>
      <c r="H3" s="7" t="s">
        <v>836</v>
      </c>
      <c r="I3" s="30">
        <f>0+I8</f>
        <v>0</v>
      </c>
      <c r="O3" t="s">
        <v>19</v>
      </c>
      <c r="P3" t="s">
        <v>23</v>
      </c>
    </row>
    <row r="4" spans="1:16" ht="15" customHeight="1">
      <c r="A4" t="s">
        <v>17</v>
      </c>
      <c r="B4" s="12" t="s">
        <v>18</v>
      </c>
      <c r="C4" s="37" t="s">
        <v>836</v>
      </c>
      <c r="D4" s="38"/>
      <c r="E4" s="13" t="s">
        <v>837</v>
      </c>
      <c r="F4" s="5"/>
      <c r="G4" s="5"/>
      <c r="H4" s="14"/>
      <c r="I4" s="14"/>
      <c r="O4" t="s">
        <v>20</v>
      </c>
      <c r="P4" t="s">
        <v>23</v>
      </c>
    </row>
    <row r="5" spans="1:16" ht="12.75" customHeight="1">
      <c r="A5" s="39" t="s">
        <v>26</v>
      </c>
      <c r="B5" s="39" t="s">
        <v>28</v>
      </c>
      <c r="C5" s="39" t="s">
        <v>30</v>
      </c>
      <c r="D5" s="39" t="s">
        <v>31</v>
      </c>
      <c r="E5" s="39" t="s">
        <v>32</v>
      </c>
      <c r="F5" s="39" t="s">
        <v>34</v>
      </c>
      <c r="G5" s="39" t="s">
        <v>36</v>
      </c>
      <c r="H5" s="39" t="s">
        <v>38</v>
      </c>
      <c r="I5" s="39"/>
      <c r="O5" t="s">
        <v>21</v>
      </c>
      <c r="P5" t="s">
        <v>23</v>
      </c>
    </row>
    <row r="6" spans="1:9" ht="12.75" customHeight="1">
      <c r="A6" s="39"/>
      <c r="B6" s="39"/>
      <c r="C6" s="39"/>
      <c r="D6" s="39"/>
      <c r="E6" s="39"/>
      <c r="F6" s="39"/>
      <c r="G6" s="39"/>
      <c r="H6" s="11" t="s">
        <v>39</v>
      </c>
      <c r="I6" s="11" t="s">
        <v>41</v>
      </c>
    </row>
    <row r="7" spans="1:9" ht="12.75" customHeight="1">
      <c r="A7" s="11" t="s">
        <v>27</v>
      </c>
      <c r="B7" s="11" t="s">
        <v>29</v>
      </c>
      <c r="C7" s="11" t="s">
        <v>23</v>
      </c>
      <c r="D7" s="11" t="s">
        <v>22</v>
      </c>
      <c r="E7" s="11" t="s">
        <v>33</v>
      </c>
      <c r="F7" s="11" t="s">
        <v>35</v>
      </c>
      <c r="G7" s="11" t="s">
        <v>37</v>
      </c>
      <c r="H7" s="11" t="s">
        <v>40</v>
      </c>
      <c r="I7" s="11" t="s">
        <v>42</v>
      </c>
    </row>
    <row r="8" spans="1:18" ht="12.75" customHeight="1">
      <c r="A8" s="14" t="s">
        <v>43</v>
      </c>
      <c r="B8" s="14"/>
      <c r="C8" s="18" t="s">
        <v>27</v>
      </c>
      <c r="D8" s="14"/>
      <c r="E8" s="19" t="s">
        <v>44</v>
      </c>
      <c r="F8" s="14"/>
      <c r="G8" s="14"/>
      <c r="H8" s="14"/>
      <c r="I8" s="20">
        <f>0+Q8</f>
        <v>0</v>
      </c>
      <c r="O8">
        <f>0+R8</f>
        <v>0</v>
      </c>
      <c r="Q8">
        <f>0+I9+I13+I17+I21+I25+I29+I33+I37+I41+I45+I49+I53+I57+I61+I65</f>
        <v>0</v>
      </c>
      <c r="R8">
        <f>0+O9+O13+O17+O21+O25+O29+O33+O37+O41+O45+O49+O53+O57+O61+O65</f>
        <v>0</v>
      </c>
    </row>
    <row r="9" spans="1:16" ht="12.75">
      <c r="A9" s="17" t="s">
        <v>45</v>
      </c>
      <c r="B9" s="21" t="s">
        <v>29</v>
      </c>
      <c r="C9" s="21" t="s">
        <v>838</v>
      </c>
      <c r="D9" s="17" t="s">
        <v>839</v>
      </c>
      <c r="E9" s="22" t="s">
        <v>840</v>
      </c>
      <c r="F9" s="23" t="s">
        <v>49</v>
      </c>
      <c r="G9" s="24">
        <v>1</v>
      </c>
      <c r="H9" s="25">
        <v>0</v>
      </c>
      <c r="I9" s="25">
        <f>ROUND(ROUND(H9,2)*ROUND(G9,3),2)</f>
        <v>0</v>
      </c>
      <c r="O9">
        <f>(I9*21)/100</f>
        <v>0</v>
      </c>
      <c r="P9" t="s">
        <v>23</v>
      </c>
    </row>
    <row r="10" spans="1:5" ht="38.25">
      <c r="A10" s="26" t="s">
        <v>50</v>
      </c>
      <c r="E10" s="27" t="s">
        <v>841</v>
      </c>
    </row>
    <row r="11" spans="1:5" ht="12.75">
      <c r="A11" s="28" t="s">
        <v>51</v>
      </c>
      <c r="E11" s="29" t="s">
        <v>47</v>
      </c>
    </row>
    <row r="12" spans="1:5" ht="12.75">
      <c r="A12" t="s">
        <v>52</v>
      </c>
      <c r="E12" s="27" t="s">
        <v>842</v>
      </c>
    </row>
    <row r="13" spans="1:16" ht="12.75">
      <c r="A13" s="17" t="s">
        <v>45</v>
      </c>
      <c r="B13" s="21" t="s">
        <v>23</v>
      </c>
      <c r="C13" s="21" t="s">
        <v>843</v>
      </c>
      <c r="D13" s="17" t="s">
        <v>114</v>
      </c>
      <c r="E13" s="22" t="s">
        <v>844</v>
      </c>
      <c r="F13" s="23" t="s">
        <v>49</v>
      </c>
      <c r="G13" s="24">
        <v>1</v>
      </c>
      <c r="H13" s="25">
        <v>0</v>
      </c>
      <c r="I13" s="25">
        <f>ROUND(ROUND(H13,2)*ROUND(G13,3),2)</f>
        <v>0</v>
      </c>
      <c r="O13">
        <f>(I13*21)/100</f>
        <v>0</v>
      </c>
      <c r="P13" t="s">
        <v>23</v>
      </c>
    </row>
    <row r="14" spans="1:5" ht="25.5">
      <c r="A14" s="26" t="s">
        <v>50</v>
      </c>
      <c r="E14" s="27" t="s">
        <v>845</v>
      </c>
    </row>
    <row r="15" spans="1:5" ht="12.75">
      <c r="A15" s="28" t="s">
        <v>51</v>
      </c>
      <c r="E15" s="29" t="s">
        <v>47</v>
      </c>
    </row>
    <row r="16" spans="1:5" ht="12.75">
      <c r="A16" t="s">
        <v>52</v>
      </c>
      <c r="E16" s="27" t="s">
        <v>53</v>
      </c>
    </row>
    <row r="17" spans="1:16" ht="12.75">
      <c r="A17" s="17" t="s">
        <v>45</v>
      </c>
      <c r="B17" s="21" t="s">
        <v>22</v>
      </c>
      <c r="C17" s="21" t="s">
        <v>843</v>
      </c>
      <c r="D17" s="17" t="s">
        <v>118</v>
      </c>
      <c r="E17" s="22" t="s">
        <v>844</v>
      </c>
      <c r="F17" s="23" t="s">
        <v>49</v>
      </c>
      <c r="G17" s="24">
        <v>1</v>
      </c>
      <c r="H17" s="25">
        <v>0</v>
      </c>
      <c r="I17" s="25">
        <f>ROUND(ROUND(H17,2)*ROUND(G17,3),2)</f>
        <v>0</v>
      </c>
      <c r="O17">
        <f>(I17*21)/100</f>
        <v>0</v>
      </c>
      <c r="P17" t="s">
        <v>23</v>
      </c>
    </row>
    <row r="18" spans="1:5" ht="12.75">
      <c r="A18" s="26" t="s">
        <v>50</v>
      </c>
      <c r="E18" s="27" t="s">
        <v>846</v>
      </c>
    </row>
    <row r="19" spans="1:5" ht="12.75">
      <c r="A19" s="28" t="s">
        <v>51</v>
      </c>
      <c r="E19" s="29" t="s">
        <v>47</v>
      </c>
    </row>
    <row r="20" spans="1:5" ht="12.75">
      <c r="A20" t="s">
        <v>52</v>
      </c>
      <c r="E20" s="27" t="s">
        <v>53</v>
      </c>
    </row>
    <row r="21" spans="1:16" ht="12.75">
      <c r="A21" s="17" t="s">
        <v>45</v>
      </c>
      <c r="B21" s="21" t="s">
        <v>33</v>
      </c>
      <c r="C21" s="21" t="s">
        <v>843</v>
      </c>
      <c r="D21" s="17" t="s">
        <v>122</v>
      </c>
      <c r="E21" s="22" t="s">
        <v>844</v>
      </c>
      <c r="F21" s="23" t="s">
        <v>49</v>
      </c>
      <c r="G21" s="24">
        <v>1</v>
      </c>
      <c r="H21" s="25">
        <v>0</v>
      </c>
      <c r="I21" s="25">
        <f>ROUND(ROUND(H21,2)*ROUND(G21,3),2)</f>
        <v>0</v>
      </c>
      <c r="O21">
        <f>(I21*21)/100</f>
        <v>0</v>
      </c>
      <c r="P21" t="s">
        <v>23</v>
      </c>
    </row>
    <row r="22" spans="1:5" ht="12.75">
      <c r="A22" s="26" t="s">
        <v>50</v>
      </c>
      <c r="E22" s="27" t="s">
        <v>847</v>
      </c>
    </row>
    <row r="23" spans="1:5" ht="12.75">
      <c r="A23" s="28" t="s">
        <v>51</v>
      </c>
      <c r="E23" s="29" t="s">
        <v>47</v>
      </c>
    </row>
    <row r="24" spans="1:5" ht="12.75">
      <c r="A24" t="s">
        <v>52</v>
      </c>
      <c r="E24" s="27" t="s">
        <v>53</v>
      </c>
    </row>
    <row r="25" spans="1:16" ht="12.75">
      <c r="A25" s="17" t="s">
        <v>45</v>
      </c>
      <c r="B25" s="21" t="s">
        <v>35</v>
      </c>
      <c r="C25" s="21" t="s">
        <v>848</v>
      </c>
      <c r="D25" s="17" t="s">
        <v>47</v>
      </c>
      <c r="E25" s="22" t="s">
        <v>849</v>
      </c>
      <c r="F25" s="23" t="s">
        <v>49</v>
      </c>
      <c r="G25" s="24">
        <v>1</v>
      </c>
      <c r="H25" s="25">
        <v>0</v>
      </c>
      <c r="I25" s="25">
        <f>ROUND(ROUND(H25,2)*ROUND(G25,3),2)</f>
        <v>0</v>
      </c>
      <c r="O25">
        <f>(I25*21)/100</f>
        <v>0</v>
      </c>
      <c r="P25" t="s">
        <v>23</v>
      </c>
    </row>
    <row r="26" spans="1:5" ht="25.5">
      <c r="A26" s="26" t="s">
        <v>50</v>
      </c>
      <c r="E26" s="27" t="s">
        <v>850</v>
      </c>
    </row>
    <row r="27" spans="1:5" ht="12.75">
      <c r="A27" s="28" t="s">
        <v>51</v>
      </c>
      <c r="E27" s="29" t="s">
        <v>47</v>
      </c>
    </row>
    <row r="28" spans="1:5" ht="12.75">
      <c r="A28" t="s">
        <v>52</v>
      </c>
      <c r="E28" s="27" t="s">
        <v>47</v>
      </c>
    </row>
    <row r="29" spans="1:16" ht="12.75">
      <c r="A29" s="17" t="s">
        <v>45</v>
      </c>
      <c r="B29" s="21" t="s">
        <v>37</v>
      </c>
      <c r="C29" s="21" t="s">
        <v>54</v>
      </c>
      <c r="D29" s="17" t="s">
        <v>114</v>
      </c>
      <c r="E29" s="22" t="s">
        <v>55</v>
      </c>
      <c r="F29" s="23" t="s">
        <v>49</v>
      </c>
      <c r="G29" s="24">
        <v>1</v>
      </c>
      <c r="H29" s="25">
        <v>0</v>
      </c>
      <c r="I29" s="25">
        <f>ROUND(ROUND(H29,2)*ROUND(G29,3),2)</f>
        <v>0</v>
      </c>
      <c r="O29">
        <f>(I29*21)/100</f>
        <v>0</v>
      </c>
      <c r="P29" t="s">
        <v>23</v>
      </c>
    </row>
    <row r="30" spans="1:5" ht="25.5">
      <c r="A30" s="26" t="s">
        <v>50</v>
      </c>
      <c r="E30" s="27" t="s">
        <v>851</v>
      </c>
    </row>
    <row r="31" spans="1:5" ht="12.75">
      <c r="A31" s="28" t="s">
        <v>51</v>
      </c>
      <c r="E31" s="29" t="s">
        <v>47</v>
      </c>
    </row>
    <row r="32" spans="1:5" ht="38.25">
      <c r="A32" t="s">
        <v>52</v>
      </c>
      <c r="E32" s="27" t="s">
        <v>56</v>
      </c>
    </row>
    <row r="33" spans="1:16" ht="12.75">
      <c r="A33" s="17" t="s">
        <v>45</v>
      </c>
      <c r="B33" s="21" t="s">
        <v>488</v>
      </c>
      <c r="C33" s="21" t="s">
        <v>54</v>
      </c>
      <c r="D33" s="17" t="s">
        <v>118</v>
      </c>
      <c r="E33" s="22" t="s">
        <v>55</v>
      </c>
      <c r="F33" s="23" t="s">
        <v>49</v>
      </c>
      <c r="G33" s="24">
        <v>1</v>
      </c>
      <c r="H33" s="25">
        <v>0</v>
      </c>
      <c r="I33" s="25">
        <f>ROUND(ROUND(H33,2)*ROUND(G33,3),2)</f>
        <v>0</v>
      </c>
      <c r="O33">
        <f>(I33*21)/100</f>
        <v>0</v>
      </c>
      <c r="P33" t="s">
        <v>23</v>
      </c>
    </row>
    <row r="34" spans="1:5" ht="12.75">
      <c r="A34" s="26" t="s">
        <v>50</v>
      </c>
      <c r="E34" s="27" t="s">
        <v>852</v>
      </c>
    </row>
    <row r="35" spans="1:5" ht="12.75">
      <c r="A35" s="28" t="s">
        <v>51</v>
      </c>
      <c r="E35" s="29" t="s">
        <v>47</v>
      </c>
    </row>
    <row r="36" spans="1:5" ht="38.25">
      <c r="A36" t="s">
        <v>52</v>
      </c>
      <c r="E36" s="27" t="s">
        <v>56</v>
      </c>
    </row>
    <row r="37" spans="1:16" ht="12.75">
      <c r="A37" s="17" t="s">
        <v>45</v>
      </c>
      <c r="B37" s="21" t="s">
        <v>148</v>
      </c>
      <c r="C37" s="21" t="s">
        <v>54</v>
      </c>
      <c r="D37" s="17" t="s">
        <v>122</v>
      </c>
      <c r="E37" s="22" t="s">
        <v>55</v>
      </c>
      <c r="F37" s="23" t="s">
        <v>49</v>
      </c>
      <c r="G37" s="24">
        <v>1</v>
      </c>
      <c r="H37" s="25">
        <v>0</v>
      </c>
      <c r="I37" s="25">
        <f>ROUND(ROUND(H37,2)*ROUND(G37,3),2)</f>
        <v>0</v>
      </c>
      <c r="O37">
        <f>(I37*21)/100</f>
        <v>0</v>
      </c>
      <c r="P37" t="s">
        <v>23</v>
      </c>
    </row>
    <row r="38" spans="1:5" ht="25.5">
      <c r="A38" s="26" t="s">
        <v>50</v>
      </c>
      <c r="E38" s="27" t="s">
        <v>853</v>
      </c>
    </row>
    <row r="39" spans="1:5" ht="12.75">
      <c r="A39" s="28" t="s">
        <v>51</v>
      </c>
      <c r="E39" s="29" t="s">
        <v>47</v>
      </c>
    </row>
    <row r="40" spans="1:5" ht="38.25">
      <c r="A40" t="s">
        <v>52</v>
      </c>
      <c r="E40" s="27" t="s">
        <v>56</v>
      </c>
    </row>
    <row r="41" spans="1:16" ht="12.75">
      <c r="A41" s="17" t="s">
        <v>45</v>
      </c>
      <c r="B41" s="21" t="s">
        <v>42</v>
      </c>
      <c r="C41" s="21" t="s">
        <v>57</v>
      </c>
      <c r="D41" s="17" t="s">
        <v>47</v>
      </c>
      <c r="E41" s="22" t="s">
        <v>58</v>
      </c>
      <c r="F41" s="23" t="s">
        <v>49</v>
      </c>
      <c r="G41" s="24">
        <v>1</v>
      </c>
      <c r="H41" s="25">
        <v>0</v>
      </c>
      <c r="I41" s="25">
        <f>ROUND(ROUND(H41,2)*ROUND(G41,3),2)</f>
        <v>0</v>
      </c>
      <c r="O41">
        <f>(I41*21)/100</f>
        <v>0</v>
      </c>
      <c r="P41" t="s">
        <v>23</v>
      </c>
    </row>
    <row r="42" spans="1:5" ht="38.25">
      <c r="A42" s="26" t="s">
        <v>50</v>
      </c>
      <c r="E42" s="27" t="s">
        <v>854</v>
      </c>
    </row>
    <row r="43" spans="1:5" ht="12.75">
      <c r="A43" s="28" t="s">
        <v>51</v>
      </c>
      <c r="E43" s="29" t="s">
        <v>47</v>
      </c>
    </row>
    <row r="44" spans="1:5" ht="12.75">
      <c r="A44" t="s">
        <v>52</v>
      </c>
      <c r="E44" s="27" t="s">
        <v>60</v>
      </c>
    </row>
    <row r="45" spans="1:16" ht="12.75">
      <c r="A45" s="17" t="s">
        <v>45</v>
      </c>
      <c r="B45" s="21" t="s">
        <v>383</v>
      </c>
      <c r="C45" s="21" t="s">
        <v>855</v>
      </c>
      <c r="D45" s="17" t="s">
        <v>47</v>
      </c>
      <c r="E45" s="22" t="s">
        <v>856</v>
      </c>
      <c r="F45" s="23" t="s">
        <v>49</v>
      </c>
      <c r="G45" s="24">
        <v>1</v>
      </c>
      <c r="H45" s="25">
        <v>0</v>
      </c>
      <c r="I45" s="25">
        <f>ROUND(ROUND(H45,2)*ROUND(G45,3),2)</f>
        <v>0</v>
      </c>
      <c r="O45">
        <f>(I45*21)/100</f>
        <v>0</v>
      </c>
      <c r="P45" t="s">
        <v>23</v>
      </c>
    </row>
    <row r="46" spans="1:5" ht="12.75">
      <c r="A46" s="26" t="s">
        <v>50</v>
      </c>
      <c r="E46" s="27" t="s">
        <v>857</v>
      </c>
    </row>
    <row r="47" spans="1:5" ht="12.75">
      <c r="A47" s="28" t="s">
        <v>51</v>
      </c>
      <c r="E47" s="29" t="s">
        <v>47</v>
      </c>
    </row>
    <row r="48" spans="1:5" ht="63.75">
      <c r="A48" t="s">
        <v>52</v>
      </c>
      <c r="E48" s="27" t="s">
        <v>63</v>
      </c>
    </row>
    <row r="49" spans="1:16" ht="12.75">
      <c r="A49" s="17" t="s">
        <v>45</v>
      </c>
      <c r="B49" s="21" t="s">
        <v>362</v>
      </c>
      <c r="C49" s="21" t="s">
        <v>858</v>
      </c>
      <c r="D49" s="17" t="s">
        <v>47</v>
      </c>
      <c r="E49" s="22" t="s">
        <v>859</v>
      </c>
      <c r="F49" s="23" t="s">
        <v>49</v>
      </c>
      <c r="G49" s="24">
        <v>1</v>
      </c>
      <c r="H49" s="25">
        <v>0</v>
      </c>
      <c r="I49" s="25">
        <f>ROUND(ROUND(H49,2)*ROUND(G49,3),2)</f>
        <v>0</v>
      </c>
      <c r="O49">
        <f>(I49*21)/100</f>
        <v>0</v>
      </c>
      <c r="P49" t="s">
        <v>23</v>
      </c>
    </row>
    <row r="50" spans="1:5" ht="12.75">
      <c r="A50" s="26" t="s">
        <v>50</v>
      </c>
      <c r="E50" s="27" t="s">
        <v>860</v>
      </c>
    </row>
    <row r="51" spans="1:5" ht="12.75">
      <c r="A51" s="28" t="s">
        <v>51</v>
      </c>
      <c r="E51" s="29" t="s">
        <v>47</v>
      </c>
    </row>
    <row r="52" spans="1:5" ht="63.75">
      <c r="A52" t="s">
        <v>52</v>
      </c>
      <c r="E52" s="27" t="s">
        <v>63</v>
      </c>
    </row>
    <row r="53" spans="1:16" ht="12.75">
      <c r="A53" s="17" t="s">
        <v>45</v>
      </c>
      <c r="B53" s="21" t="s">
        <v>133</v>
      </c>
      <c r="C53" s="21" t="s">
        <v>861</v>
      </c>
      <c r="D53" s="17" t="s">
        <v>47</v>
      </c>
      <c r="E53" s="22" t="s">
        <v>862</v>
      </c>
      <c r="F53" s="23" t="s">
        <v>49</v>
      </c>
      <c r="G53" s="24">
        <v>1</v>
      </c>
      <c r="H53" s="25">
        <v>0</v>
      </c>
      <c r="I53" s="25">
        <f>ROUND(ROUND(H53,2)*ROUND(G53,3),2)</f>
        <v>0</v>
      </c>
      <c r="O53">
        <f>(I53*21)/100</f>
        <v>0</v>
      </c>
      <c r="P53" t="s">
        <v>23</v>
      </c>
    </row>
    <row r="54" spans="1:5" ht="38.25">
      <c r="A54" s="26" t="s">
        <v>50</v>
      </c>
      <c r="E54" s="27" t="s">
        <v>863</v>
      </c>
    </row>
    <row r="55" spans="1:5" ht="12.75">
      <c r="A55" s="28" t="s">
        <v>51</v>
      </c>
      <c r="E55" s="29" t="s">
        <v>47</v>
      </c>
    </row>
    <row r="56" spans="1:5" ht="63.75">
      <c r="A56" t="s">
        <v>52</v>
      </c>
      <c r="E56" s="27" t="s">
        <v>63</v>
      </c>
    </row>
    <row r="57" spans="1:16" ht="12.75">
      <c r="A57" s="17" t="s">
        <v>45</v>
      </c>
      <c r="B57" s="21" t="s">
        <v>170</v>
      </c>
      <c r="C57" s="21" t="s">
        <v>864</v>
      </c>
      <c r="D57" s="17" t="s">
        <v>47</v>
      </c>
      <c r="E57" s="22" t="s">
        <v>865</v>
      </c>
      <c r="F57" s="23" t="s">
        <v>49</v>
      </c>
      <c r="G57" s="24">
        <v>1</v>
      </c>
      <c r="H57" s="25">
        <v>0</v>
      </c>
      <c r="I57" s="25">
        <f>ROUND(ROUND(H57,2)*ROUND(G57,3),2)</f>
        <v>0</v>
      </c>
      <c r="O57">
        <f>(I57*21)/100</f>
        <v>0</v>
      </c>
      <c r="P57" t="s">
        <v>23</v>
      </c>
    </row>
    <row r="58" spans="1:5" ht="12.75">
      <c r="A58" s="26" t="s">
        <v>50</v>
      </c>
      <c r="E58" s="27" t="s">
        <v>866</v>
      </c>
    </row>
    <row r="59" spans="1:5" ht="12.75">
      <c r="A59" s="28" t="s">
        <v>51</v>
      </c>
      <c r="E59" s="29" t="s">
        <v>867</v>
      </c>
    </row>
    <row r="60" spans="1:5" ht="12.75">
      <c r="A60" t="s">
        <v>52</v>
      </c>
      <c r="E60" s="27" t="s">
        <v>60</v>
      </c>
    </row>
    <row r="61" spans="1:16" ht="12.75">
      <c r="A61" s="17" t="s">
        <v>45</v>
      </c>
      <c r="B61" s="21" t="s">
        <v>216</v>
      </c>
      <c r="C61" s="21" t="s">
        <v>64</v>
      </c>
      <c r="D61" s="17" t="s">
        <v>47</v>
      </c>
      <c r="E61" s="22" t="s">
        <v>65</v>
      </c>
      <c r="F61" s="23" t="s">
        <v>66</v>
      </c>
      <c r="G61" s="24">
        <v>1</v>
      </c>
      <c r="H61" s="25">
        <v>0</v>
      </c>
      <c r="I61" s="25">
        <f>ROUND(ROUND(H61,2)*ROUND(G61,3),2)</f>
        <v>0</v>
      </c>
      <c r="O61">
        <f>(I61*21)/100</f>
        <v>0</v>
      </c>
      <c r="P61" t="s">
        <v>23</v>
      </c>
    </row>
    <row r="62" spans="1:5" ht="12.75">
      <c r="A62" s="26" t="s">
        <v>50</v>
      </c>
      <c r="E62" s="27" t="s">
        <v>47</v>
      </c>
    </row>
    <row r="63" spans="1:5" ht="12.75">
      <c r="A63" s="28" t="s">
        <v>51</v>
      </c>
      <c r="E63" s="29" t="s">
        <v>47</v>
      </c>
    </row>
    <row r="64" spans="1:5" ht="89.25">
      <c r="A64" t="s">
        <v>52</v>
      </c>
      <c r="E64" s="27" t="s">
        <v>67</v>
      </c>
    </row>
    <row r="65" spans="1:16" ht="12.75">
      <c r="A65" s="17" t="s">
        <v>45</v>
      </c>
      <c r="B65" s="21" t="s">
        <v>210</v>
      </c>
      <c r="C65" s="21" t="s">
        <v>868</v>
      </c>
      <c r="D65" s="17" t="s">
        <v>47</v>
      </c>
      <c r="E65" s="22" t="s">
        <v>869</v>
      </c>
      <c r="F65" s="23" t="s">
        <v>49</v>
      </c>
      <c r="G65" s="24">
        <v>1</v>
      </c>
      <c r="H65" s="25">
        <v>0</v>
      </c>
      <c r="I65" s="25">
        <f>ROUND(ROUND(H65,2)*ROUND(G65,3),2)</f>
        <v>0</v>
      </c>
      <c r="O65">
        <f>(I65*21)/100</f>
        <v>0</v>
      </c>
      <c r="P65" t="s">
        <v>23</v>
      </c>
    </row>
    <row r="66" spans="1:5" ht="12.75">
      <c r="A66" s="26" t="s">
        <v>50</v>
      </c>
      <c r="E66" s="27" t="s">
        <v>47</v>
      </c>
    </row>
    <row r="67" spans="1:5" ht="12.75">
      <c r="A67" s="28" t="s">
        <v>51</v>
      </c>
      <c r="E67" s="29" t="s">
        <v>47</v>
      </c>
    </row>
    <row r="68" spans="1:5" ht="25.5">
      <c r="A68" t="s">
        <v>52</v>
      </c>
      <c r="E68" s="27" t="s">
        <v>870</v>
      </c>
    </row>
  </sheetData>
  <sheetProtection/>
  <mergeCells count="10">
    <mergeCell ref="E5:E6"/>
    <mergeCell ref="F5:F6"/>
    <mergeCell ref="G5:G6"/>
    <mergeCell ref="H5:I5"/>
    <mergeCell ref="C3:D3"/>
    <mergeCell ref="C4:D4"/>
    <mergeCell ref="A5:A6"/>
    <mergeCell ref="B5:B6"/>
    <mergeCell ref="C5:C6"/>
    <mergeCell ref="D5:D6"/>
  </mergeCells>
  <printOptions/>
  <pageMargins left="0.75" right="0.75" top="1" bottom="1" header="0.5" footer="0.5"/>
  <pageSetup fitToHeight="0" fitToWidth="1" horizontalDpi="300" verticalDpi="300" orientation="portrait" paperSize="9"/>
  <drawing r:id="rId1"/>
</worksheet>
</file>

<file path=xl/worksheets/sheet18.xml><?xml version="1.0" encoding="utf-8"?>
<worksheet xmlns="http://schemas.openxmlformats.org/spreadsheetml/2006/main" xmlns:r="http://schemas.openxmlformats.org/officeDocument/2006/relationships">
  <sheetPr>
    <pageSetUpPr fitToPage="1"/>
  </sheetPr>
  <dimension ref="A1:R290"/>
  <sheetViews>
    <sheetView zoomScalePageLayoutView="0"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5"/>
      <c r="I2" s="5"/>
      <c r="O2">
        <f>0+O8+O25+O94+O99+O112+O137+O278</f>
        <v>0</v>
      </c>
      <c r="P2" t="s">
        <v>22</v>
      </c>
    </row>
    <row r="3" spans="1:16" ht="15" customHeight="1">
      <c r="A3" t="s">
        <v>12</v>
      </c>
      <c r="B3" s="9" t="s">
        <v>14</v>
      </c>
      <c r="C3" s="36" t="s">
        <v>15</v>
      </c>
      <c r="D3" s="33"/>
      <c r="E3" s="10" t="s">
        <v>16</v>
      </c>
      <c r="F3" s="1"/>
      <c r="G3" s="8"/>
      <c r="H3" s="7" t="s">
        <v>871</v>
      </c>
      <c r="I3" s="30">
        <f>0+I8+I25+I94+I99+I112+I137+I278</f>
        <v>0</v>
      </c>
      <c r="O3" t="s">
        <v>19</v>
      </c>
      <c r="P3" t="s">
        <v>23</v>
      </c>
    </row>
    <row r="4" spans="1:16" ht="15" customHeight="1">
      <c r="A4" t="s">
        <v>17</v>
      </c>
      <c r="B4" s="12" t="s">
        <v>18</v>
      </c>
      <c r="C4" s="37" t="s">
        <v>871</v>
      </c>
      <c r="D4" s="38"/>
      <c r="E4" s="13" t="s">
        <v>872</v>
      </c>
      <c r="F4" s="5"/>
      <c r="G4" s="5"/>
      <c r="H4" s="14"/>
      <c r="I4" s="14"/>
      <c r="O4" t="s">
        <v>20</v>
      </c>
      <c r="P4" t="s">
        <v>23</v>
      </c>
    </row>
    <row r="5" spans="1:16" ht="12.75" customHeight="1">
      <c r="A5" s="39" t="s">
        <v>26</v>
      </c>
      <c r="B5" s="39" t="s">
        <v>28</v>
      </c>
      <c r="C5" s="39" t="s">
        <v>30</v>
      </c>
      <c r="D5" s="39" t="s">
        <v>31</v>
      </c>
      <c r="E5" s="39" t="s">
        <v>32</v>
      </c>
      <c r="F5" s="39" t="s">
        <v>34</v>
      </c>
      <c r="G5" s="39" t="s">
        <v>36</v>
      </c>
      <c r="H5" s="39" t="s">
        <v>38</v>
      </c>
      <c r="I5" s="39"/>
      <c r="O5" t="s">
        <v>21</v>
      </c>
      <c r="P5" t="s">
        <v>23</v>
      </c>
    </row>
    <row r="6" spans="1:9" ht="12.75" customHeight="1">
      <c r="A6" s="39"/>
      <c r="B6" s="39"/>
      <c r="C6" s="39"/>
      <c r="D6" s="39"/>
      <c r="E6" s="39"/>
      <c r="F6" s="39"/>
      <c r="G6" s="39"/>
      <c r="H6" s="11" t="s">
        <v>39</v>
      </c>
      <c r="I6" s="11" t="s">
        <v>41</v>
      </c>
    </row>
    <row r="7" spans="1:9" ht="12.75" customHeight="1">
      <c r="A7" s="11" t="s">
        <v>27</v>
      </c>
      <c r="B7" s="11" t="s">
        <v>29</v>
      </c>
      <c r="C7" s="11" t="s">
        <v>23</v>
      </c>
      <c r="D7" s="11" t="s">
        <v>22</v>
      </c>
      <c r="E7" s="11" t="s">
        <v>33</v>
      </c>
      <c r="F7" s="11" t="s">
        <v>35</v>
      </c>
      <c r="G7" s="11" t="s">
        <v>37</v>
      </c>
      <c r="H7" s="11" t="s">
        <v>40</v>
      </c>
      <c r="I7" s="11" t="s">
        <v>42</v>
      </c>
    </row>
    <row r="8" spans="1:18" ht="12.75" customHeight="1">
      <c r="A8" s="14" t="s">
        <v>43</v>
      </c>
      <c r="B8" s="14"/>
      <c r="C8" s="18" t="s">
        <v>27</v>
      </c>
      <c r="D8" s="14"/>
      <c r="E8" s="19" t="s">
        <v>44</v>
      </c>
      <c r="F8" s="14"/>
      <c r="G8" s="14"/>
      <c r="H8" s="14"/>
      <c r="I8" s="20">
        <f>0+Q8</f>
        <v>0</v>
      </c>
      <c r="O8">
        <f>0+R8</f>
        <v>0</v>
      </c>
      <c r="Q8">
        <f>0+I9+I13+I17+I21</f>
        <v>0</v>
      </c>
      <c r="R8">
        <f>0+O9+O13+O17+O21</f>
        <v>0</v>
      </c>
    </row>
    <row r="9" spans="1:16" ht="12.75">
      <c r="A9" s="17" t="s">
        <v>45</v>
      </c>
      <c r="B9" s="21" t="s">
        <v>29</v>
      </c>
      <c r="C9" s="21" t="s">
        <v>873</v>
      </c>
      <c r="D9" s="17" t="s">
        <v>114</v>
      </c>
      <c r="E9" s="22" t="s">
        <v>874</v>
      </c>
      <c r="F9" s="23" t="s">
        <v>710</v>
      </c>
      <c r="G9" s="24">
        <v>1170.552</v>
      </c>
      <c r="H9" s="25">
        <v>0</v>
      </c>
      <c r="I9" s="25">
        <f>ROUND(ROUND(H9,2)*ROUND(G9,3),2)</f>
        <v>0</v>
      </c>
      <c r="O9">
        <f>(I9*21)/100</f>
        <v>0</v>
      </c>
      <c r="P9" t="s">
        <v>23</v>
      </c>
    </row>
    <row r="10" spans="1:5" ht="12.75">
      <c r="A10" s="26" t="s">
        <v>50</v>
      </c>
      <c r="E10" s="27" t="s">
        <v>875</v>
      </c>
    </row>
    <row r="11" spans="1:5" ht="25.5">
      <c r="A11" s="28" t="s">
        <v>51</v>
      </c>
      <c r="E11" s="29" t="s">
        <v>876</v>
      </c>
    </row>
    <row r="12" spans="1:5" ht="25.5">
      <c r="A12" t="s">
        <v>52</v>
      </c>
      <c r="E12" s="27" t="s">
        <v>112</v>
      </c>
    </row>
    <row r="13" spans="1:16" ht="12.75">
      <c r="A13" s="17" t="s">
        <v>45</v>
      </c>
      <c r="B13" s="21" t="s">
        <v>23</v>
      </c>
      <c r="C13" s="21" t="s">
        <v>873</v>
      </c>
      <c r="D13" s="17" t="s">
        <v>118</v>
      </c>
      <c r="E13" s="22" t="s">
        <v>877</v>
      </c>
      <c r="F13" s="23" t="s">
        <v>710</v>
      </c>
      <c r="G13" s="24">
        <v>386.267</v>
      </c>
      <c r="H13" s="25">
        <v>0</v>
      </c>
      <c r="I13" s="25">
        <f>ROUND(ROUND(H13,2)*ROUND(G13,3),2)</f>
        <v>0</v>
      </c>
      <c r="O13">
        <f>(I13*21)/100</f>
        <v>0</v>
      </c>
      <c r="P13" t="s">
        <v>23</v>
      </c>
    </row>
    <row r="14" spans="1:5" ht="12.75">
      <c r="A14" s="26" t="s">
        <v>50</v>
      </c>
      <c r="E14" s="27" t="s">
        <v>878</v>
      </c>
    </row>
    <row r="15" spans="1:5" ht="63.75">
      <c r="A15" s="28" t="s">
        <v>51</v>
      </c>
      <c r="E15" s="29" t="s">
        <v>879</v>
      </c>
    </row>
    <row r="16" spans="1:5" ht="12.75">
      <c r="A16" t="s">
        <v>52</v>
      </c>
      <c r="E16" s="27" t="s">
        <v>47</v>
      </c>
    </row>
    <row r="17" spans="1:16" ht="12.75">
      <c r="A17" s="17" t="s">
        <v>45</v>
      </c>
      <c r="B17" s="21" t="s">
        <v>22</v>
      </c>
      <c r="C17" s="21" t="s">
        <v>873</v>
      </c>
      <c r="D17" s="17" t="s">
        <v>122</v>
      </c>
      <c r="E17" s="22" t="s">
        <v>880</v>
      </c>
      <c r="F17" s="23" t="s">
        <v>710</v>
      </c>
      <c r="G17" s="24">
        <v>3.834</v>
      </c>
      <c r="H17" s="25">
        <v>0</v>
      </c>
      <c r="I17" s="25">
        <f>ROUND(ROUND(H17,2)*ROUND(G17,3),2)</f>
        <v>0</v>
      </c>
      <c r="O17">
        <f>(I17*21)/100</f>
        <v>0</v>
      </c>
      <c r="P17" t="s">
        <v>23</v>
      </c>
    </row>
    <row r="18" spans="1:5" ht="12.75">
      <c r="A18" s="26" t="s">
        <v>50</v>
      </c>
      <c r="E18" s="27" t="s">
        <v>881</v>
      </c>
    </row>
    <row r="19" spans="1:5" ht="25.5">
      <c r="A19" s="28" t="s">
        <v>51</v>
      </c>
      <c r="E19" s="29" t="s">
        <v>882</v>
      </c>
    </row>
    <row r="20" spans="1:5" ht="12.75">
      <c r="A20" t="s">
        <v>52</v>
      </c>
      <c r="E20" s="27" t="s">
        <v>47</v>
      </c>
    </row>
    <row r="21" spans="1:16" ht="12.75">
      <c r="A21" s="17" t="s">
        <v>45</v>
      </c>
      <c r="B21" s="21" t="s">
        <v>33</v>
      </c>
      <c r="C21" s="21" t="s">
        <v>873</v>
      </c>
      <c r="D21" s="17" t="s">
        <v>126</v>
      </c>
      <c r="E21" s="22" t="s">
        <v>883</v>
      </c>
      <c r="F21" s="23" t="s">
        <v>710</v>
      </c>
      <c r="G21" s="24">
        <v>0.624</v>
      </c>
      <c r="H21" s="25">
        <v>0</v>
      </c>
      <c r="I21" s="25">
        <f>ROUND(ROUND(H21,2)*ROUND(G21,3),2)</f>
        <v>0</v>
      </c>
      <c r="O21">
        <f>(I21*21)/100</f>
        <v>0</v>
      </c>
      <c r="P21" t="s">
        <v>23</v>
      </c>
    </row>
    <row r="22" spans="1:5" ht="12.75">
      <c r="A22" s="26" t="s">
        <v>50</v>
      </c>
      <c r="E22" s="27" t="s">
        <v>47</v>
      </c>
    </row>
    <row r="23" spans="1:5" ht="25.5">
      <c r="A23" s="28" t="s">
        <v>51</v>
      </c>
      <c r="E23" s="29" t="s">
        <v>884</v>
      </c>
    </row>
    <row r="24" spans="1:5" ht="25.5">
      <c r="A24" t="s">
        <v>52</v>
      </c>
      <c r="E24" s="27" t="s">
        <v>112</v>
      </c>
    </row>
    <row r="25" spans="1:18" ht="12.75" customHeight="1">
      <c r="A25" s="5" t="s">
        <v>43</v>
      </c>
      <c r="B25" s="5"/>
      <c r="C25" s="31" t="s">
        <v>29</v>
      </c>
      <c r="D25" s="5"/>
      <c r="E25" s="19" t="s">
        <v>72</v>
      </c>
      <c r="F25" s="5"/>
      <c r="G25" s="5"/>
      <c r="H25" s="5"/>
      <c r="I25" s="32">
        <f>0+Q25</f>
        <v>0</v>
      </c>
      <c r="O25">
        <f>0+R25</f>
        <v>0</v>
      </c>
      <c r="Q25">
        <f>0+I26+I30+I34+I38+I42+I46+I50+I54+I58+I62+I66+I70+I74+I78+I82+I86+I90</f>
        <v>0</v>
      </c>
      <c r="R25">
        <f>0+O26+O30+O34+O38+O42+O46+O50+O54+O58+O62+O66+O70+O74+O78+O82+O86+O90</f>
        <v>0</v>
      </c>
    </row>
    <row r="26" spans="1:16" ht="25.5">
      <c r="A26" s="17" t="s">
        <v>45</v>
      </c>
      <c r="B26" s="21" t="s">
        <v>35</v>
      </c>
      <c r="C26" s="21" t="s">
        <v>885</v>
      </c>
      <c r="D26" s="17" t="s">
        <v>47</v>
      </c>
      <c r="E26" s="22" t="s">
        <v>886</v>
      </c>
      <c r="F26" s="23" t="s">
        <v>75</v>
      </c>
      <c r="G26" s="24">
        <v>117.05</v>
      </c>
      <c r="H26" s="25">
        <v>0</v>
      </c>
      <c r="I26" s="25">
        <f>ROUND(ROUND(H26,2)*ROUND(G26,3),2)</f>
        <v>0</v>
      </c>
      <c r="O26">
        <f>(I26*21)/100</f>
        <v>0</v>
      </c>
      <c r="P26" t="s">
        <v>23</v>
      </c>
    </row>
    <row r="27" spans="1:5" ht="12.75">
      <c r="A27" s="26" t="s">
        <v>50</v>
      </c>
      <c r="E27" s="27" t="s">
        <v>887</v>
      </c>
    </row>
    <row r="28" spans="1:5" ht="229.5">
      <c r="A28" s="28" t="s">
        <v>51</v>
      </c>
      <c r="E28" s="29" t="s">
        <v>888</v>
      </c>
    </row>
    <row r="29" spans="1:5" ht="63.75">
      <c r="A29" t="s">
        <v>52</v>
      </c>
      <c r="E29" s="27" t="s">
        <v>889</v>
      </c>
    </row>
    <row r="30" spans="1:16" ht="25.5">
      <c r="A30" s="17" t="s">
        <v>45</v>
      </c>
      <c r="B30" s="21" t="s">
        <v>37</v>
      </c>
      <c r="C30" s="21" t="s">
        <v>890</v>
      </c>
      <c r="D30" s="17" t="s">
        <v>47</v>
      </c>
      <c r="E30" s="22" t="s">
        <v>891</v>
      </c>
      <c r="F30" s="23" t="s">
        <v>892</v>
      </c>
      <c r="G30" s="24">
        <v>14163.195</v>
      </c>
      <c r="H30" s="25">
        <v>0</v>
      </c>
      <c r="I30" s="25">
        <f>ROUND(ROUND(H30,2)*ROUND(G30,3),2)</f>
        <v>0</v>
      </c>
      <c r="O30">
        <f>(I30*21)/100</f>
        <v>0</v>
      </c>
      <c r="P30" t="s">
        <v>23</v>
      </c>
    </row>
    <row r="31" spans="1:5" ht="12.75">
      <c r="A31" s="26" t="s">
        <v>50</v>
      </c>
      <c r="E31" s="27" t="s">
        <v>893</v>
      </c>
    </row>
    <row r="32" spans="1:5" ht="255">
      <c r="A32" s="28" t="s">
        <v>51</v>
      </c>
      <c r="E32" s="29" t="s">
        <v>894</v>
      </c>
    </row>
    <row r="33" spans="1:5" ht="25.5">
      <c r="A33" t="s">
        <v>52</v>
      </c>
      <c r="E33" s="27" t="s">
        <v>895</v>
      </c>
    </row>
    <row r="34" spans="1:16" ht="25.5">
      <c r="A34" s="17" t="s">
        <v>45</v>
      </c>
      <c r="B34" s="21" t="s">
        <v>488</v>
      </c>
      <c r="C34" s="21" t="s">
        <v>896</v>
      </c>
      <c r="D34" s="17" t="s">
        <v>47</v>
      </c>
      <c r="E34" s="22" t="s">
        <v>897</v>
      </c>
      <c r="F34" s="23" t="s">
        <v>75</v>
      </c>
      <c r="G34" s="24">
        <v>585.256</v>
      </c>
      <c r="H34" s="25">
        <v>0</v>
      </c>
      <c r="I34" s="25">
        <f>ROUND(ROUND(H34,2)*ROUND(G34,3),2)</f>
        <v>0</v>
      </c>
      <c r="O34">
        <f>(I34*21)/100</f>
        <v>0</v>
      </c>
      <c r="P34" t="s">
        <v>23</v>
      </c>
    </row>
    <row r="35" spans="1:5" ht="12.75">
      <c r="A35" s="26" t="s">
        <v>50</v>
      </c>
      <c r="E35" s="27" t="s">
        <v>898</v>
      </c>
    </row>
    <row r="36" spans="1:5" ht="229.5">
      <c r="A36" s="28" t="s">
        <v>51</v>
      </c>
      <c r="E36" s="29" t="s">
        <v>899</v>
      </c>
    </row>
    <row r="37" spans="1:5" ht="63.75">
      <c r="A37" t="s">
        <v>52</v>
      </c>
      <c r="E37" s="27" t="s">
        <v>889</v>
      </c>
    </row>
    <row r="38" spans="1:16" ht="25.5">
      <c r="A38" s="17" t="s">
        <v>45</v>
      </c>
      <c r="B38" s="21" t="s">
        <v>148</v>
      </c>
      <c r="C38" s="21" t="s">
        <v>900</v>
      </c>
      <c r="D38" s="17" t="s">
        <v>47</v>
      </c>
      <c r="E38" s="22" t="s">
        <v>901</v>
      </c>
      <c r="F38" s="23" t="s">
        <v>892</v>
      </c>
      <c r="G38" s="24">
        <v>64378.16</v>
      </c>
      <c r="H38" s="25">
        <v>0</v>
      </c>
      <c r="I38" s="25">
        <f>ROUND(ROUND(H38,2)*ROUND(G38,3),2)</f>
        <v>0</v>
      </c>
      <c r="O38">
        <f>(I38*21)/100</f>
        <v>0</v>
      </c>
      <c r="P38" t="s">
        <v>23</v>
      </c>
    </row>
    <row r="39" spans="1:5" ht="12.75">
      <c r="A39" s="26" t="s">
        <v>50</v>
      </c>
      <c r="E39" s="27" t="s">
        <v>47</v>
      </c>
    </row>
    <row r="40" spans="1:5" ht="255">
      <c r="A40" s="28" t="s">
        <v>51</v>
      </c>
      <c r="E40" s="29" t="s">
        <v>902</v>
      </c>
    </row>
    <row r="41" spans="1:5" ht="25.5">
      <c r="A41" t="s">
        <v>52</v>
      </c>
      <c r="E41" s="27" t="s">
        <v>895</v>
      </c>
    </row>
    <row r="42" spans="1:16" ht="12.75">
      <c r="A42" s="17" t="s">
        <v>45</v>
      </c>
      <c r="B42" s="21" t="s">
        <v>40</v>
      </c>
      <c r="C42" s="21" t="s">
        <v>903</v>
      </c>
      <c r="D42" s="17" t="s">
        <v>47</v>
      </c>
      <c r="E42" s="22" t="s">
        <v>904</v>
      </c>
      <c r="F42" s="23" t="s">
        <v>75</v>
      </c>
      <c r="G42" s="24">
        <v>58.526</v>
      </c>
      <c r="H42" s="25">
        <v>0</v>
      </c>
      <c r="I42" s="25">
        <f>ROUND(ROUND(H42,2)*ROUND(G42,3),2)</f>
        <v>0</v>
      </c>
      <c r="O42">
        <f>(I42*21)/100</f>
        <v>0</v>
      </c>
      <c r="P42" t="s">
        <v>23</v>
      </c>
    </row>
    <row r="43" spans="1:5" ht="12.75">
      <c r="A43" s="26" t="s">
        <v>50</v>
      </c>
      <c r="E43" s="27" t="s">
        <v>905</v>
      </c>
    </row>
    <row r="44" spans="1:5" ht="229.5">
      <c r="A44" s="28" t="s">
        <v>51</v>
      </c>
      <c r="E44" s="29" t="s">
        <v>906</v>
      </c>
    </row>
    <row r="45" spans="1:5" ht="63.75">
      <c r="A45" t="s">
        <v>52</v>
      </c>
      <c r="E45" s="27" t="s">
        <v>889</v>
      </c>
    </row>
    <row r="46" spans="1:16" ht="12.75">
      <c r="A46" s="17" t="s">
        <v>45</v>
      </c>
      <c r="B46" s="21" t="s">
        <v>42</v>
      </c>
      <c r="C46" s="21" t="s">
        <v>907</v>
      </c>
      <c r="D46" s="17" t="s">
        <v>47</v>
      </c>
      <c r="E46" s="22" t="s">
        <v>908</v>
      </c>
      <c r="F46" s="23" t="s">
        <v>892</v>
      </c>
      <c r="G46" s="24">
        <v>7081.598</v>
      </c>
      <c r="H46" s="25">
        <v>0</v>
      </c>
      <c r="I46" s="25">
        <f>ROUND(ROUND(H46,2)*ROUND(G46,3),2)</f>
        <v>0</v>
      </c>
      <c r="O46">
        <f>(I46*21)/100</f>
        <v>0</v>
      </c>
      <c r="P46" t="s">
        <v>23</v>
      </c>
    </row>
    <row r="47" spans="1:5" ht="12.75">
      <c r="A47" s="26" t="s">
        <v>50</v>
      </c>
      <c r="E47" s="27" t="s">
        <v>893</v>
      </c>
    </row>
    <row r="48" spans="1:5" ht="255">
      <c r="A48" s="28" t="s">
        <v>51</v>
      </c>
      <c r="E48" s="29" t="s">
        <v>909</v>
      </c>
    </row>
    <row r="49" spans="1:5" ht="25.5">
      <c r="A49" t="s">
        <v>52</v>
      </c>
      <c r="E49" s="27" t="s">
        <v>895</v>
      </c>
    </row>
    <row r="50" spans="1:16" ht="12.75">
      <c r="A50" s="17" t="s">
        <v>45</v>
      </c>
      <c r="B50" s="21" t="s">
        <v>383</v>
      </c>
      <c r="C50" s="21" t="s">
        <v>910</v>
      </c>
      <c r="D50" s="17" t="s">
        <v>47</v>
      </c>
      <c r="E50" s="22" t="s">
        <v>911</v>
      </c>
      <c r="F50" s="23" t="s">
        <v>912</v>
      </c>
      <c r="G50" s="24">
        <v>1080</v>
      </c>
      <c r="H50" s="25">
        <v>0</v>
      </c>
      <c r="I50" s="25">
        <f>ROUND(ROUND(H50,2)*ROUND(G50,3),2)</f>
        <v>0</v>
      </c>
      <c r="O50">
        <f>(I50*21)/100</f>
        <v>0</v>
      </c>
      <c r="P50" t="s">
        <v>23</v>
      </c>
    </row>
    <row r="51" spans="1:5" ht="12.75">
      <c r="A51" s="26" t="s">
        <v>50</v>
      </c>
      <c r="E51" s="27" t="s">
        <v>913</v>
      </c>
    </row>
    <row r="52" spans="1:5" ht="12.75">
      <c r="A52" s="28" t="s">
        <v>51</v>
      </c>
      <c r="E52" s="29" t="s">
        <v>914</v>
      </c>
    </row>
    <row r="53" spans="1:5" ht="38.25">
      <c r="A53" t="s">
        <v>52</v>
      </c>
      <c r="E53" s="27" t="s">
        <v>915</v>
      </c>
    </row>
    <row r="54" spans="1:16" ht="12.75">
      <c r="A54" s="17" t="s">
        <v>45</v>
      </c>
      <c r="B54" s="21" t="s">
        <v>362</v>
      </c>
      <c r="C54" s="21" t="s">
        <v>916</v>
      </c>
      <c r="D54" s="17" t="s">
        <v>47</v>
      </c>
      <c r="E54" s="22" t="s">
        <v>917</v>
      </c>
      <c r="F54" s="23" t="s">
        <v>75</v>
      </c>
      <c r="G54" s="24">
        <v>24.302</v>
      </c>
      <c r="H54" s="25">
        <v>0</v>
      </c>
      <c r="I54" s="25">
        <f>ROUND(ROUND(H54,2)*ROUND(G54,3),2)</f>
        <v>0</v>
      </c>
      <c r="O54">
        <f>(I54*21)/100</f>
        <v>0</v>
      </c>
      <c r="P54" t="s">
        <v>23</v>
      </c>
    </row>
    <row r="55" spans="1:5" ht="12.75">
      <c r="A55" s="26" t="s">
        <v>50</v>
      </c>
      <c r="E55" s="27" t="s">
        <v>918</v>
      </c>
    </row>
    <row r="56" spans="1:5" ht="63.75">
      <c r="A56" s="28" t="s">
        <v>51</v>
      </c>
      <c r="E56" s="29" t="s">
        <v>919</v>
      </c>
    </row>
    <row r="57" spans="1:5" ht="38.25">
      <c r="A57" t="s">
        <v>52</v>
      </c>
      <c r="E57" s="27" t="s">
        <v>920</v>
      </c>
    </row>
    <row r="58" spans="1:16" ht="12.75">
      <c r="A58" s="17" t="s">
        <v>45</v>
      </c>
      <c r="B58" s="21" t="s">
        <v>133</v>
      </c>
      <c r="C58" s="21" t="s">
        <v>921</v>
      </c>
      <c r="D58" s="17" t="s">
        <v>114</v>
      </c>
      <c r="E58" s="22" t="s">
        <v>922</v>
      </c>
      <c r="F58" s="23" t="s">
        <v>923</v>
      </c>
      <c r="G58" s="24">
        <v>15500</v>
      </c>
      <c r="H58" s="25">
        <v>0</v>
      </c>
      <c r="I58" s="25">
        <f>ROUND(ROUND(H58,2)*ROUND(G58,3),2)</f>
        <v>0</v>
      </c>
      <c r="O58">
        <f>(I58*21)/100</f>
        <v>0</v>
      </c>
      <c r="P58" t="s">
        <v>23</v>
      </c>
    </row>
    <row r="59" spans="1:5" ht="38.25">
      <c r="A59" s="26" t="s">
        <v>50</v>
      </c>
      <c r="E59" s="27" t="s">
        <v>924</v>
      </c>
    </row>
    <row r="60" spans="1:5" ht="25.5">
      <c r="A60" s="28" t="s">
        <v>51</v>
      </c>
      <c r="E60" s="29" t="s">
        <v>925</v>
      </c>
    </row>
    <row r="61" spans="1:5" ht="25.5">
      <c r="A61" t="s">
        <v>52</v>
      </c>
      <c r="E61" s="27" t="s">
        <v>926</v>
      </c>
    </row>
    <row r="62" spans="1:16" ht="12.75">
      <c r="A62" s="17" t="s">
        <v>45</v>
      </c>
      <c r="B62" s="21" t="s">
        <v>170</v>
      </c>
      <c r="C62" s="21" t="s">
        <v>635</v>
      </c>
      <c r="D62" s="17" t="s">
        <v>47</v>
      </c>
      <c r="E62" s="22" t="s">
        <v>636</v>
      </c>
      <c r="F62" s="23" t="s">
        <v>75</v>
      </c>
      <c r="G62" s="24">
        <v>1315.31</v>
      </c>
      <c r="H62" s="25">
        <v>0</v>
      </c>
      <c r="I62" s="25">
        <f>ROUND(ROUND(H62,2)*ROUND(G62,3),2)</f>
        <v>0</v>
      </c>
      <c r="O62">
        <f>(I62*21)/100</f>
        <v>0</v>
      </c>
      <c r="P62" t="s">
        <v>23</v>
      </c>
    </row>
    <row r="63" spans="1:5" ht="38.25">
      <c r="A63" s="26" t="s">
        <v>50</v>
      </c>
      <c r="E63" s="27" t="s">
        <v>927</v>
      </c>
    </row>
    <row r="64" spans="1:5" ht="140.25">
      <c r="A64" s="28" t="s">
        <v>51</v>
      </c>
      <c r="E64" s="29" t="s">
        <v>928</v>
      </c>
    </row>
    <row r="65" spans="1:5" ht="318.75">
      <c r="A65" t="s">
        <v>52</v>
      </c>
      <c r="E65" s="27" t="s">
        <v>639</v>
      </c>
    </row>
    <row r="66" spans="1:16" ht="12.75">
      <c r="A66" s="17" t="s">
        <v>45</v>
      </c>
      <c r="B66" s="21" t="s">
        <v>216</v>
      </c>
      <c r="C66" s="21" t="s">
        <v>929</v>
      </c>
      <c r="D66" s="17" t="s">
        <v>47</v>
      </c>
      <c r="E66" s="22" t="s">
        <v>930</v>
      </c>
      <c r="F66" s="23" t="s">
        <v>75</v>
      </c>
      <c r="G66" s="24">
        <v>2913.86</v>
      </c>
      <c r="H66" s="25">
        <v>0</v>
      </c>
      <c r="I66" s="25">
        <f>ROUND(ROUND(H66,2)*ROUND(G66,3),2)</f>
        <v>0</v>
      </c>
      <c r="O66">
        <f>(I66*21)/100</f>
        <v>0</v>
      </c>
      <c r="P66" t="s">
        <v>23</v>
      </c>
    </row>
    <row r="67" spans="1:5" ht="25.5">
      <c r="A67" s="26" t="s">
        <v>50</v>
      </c>
      <c r="E67" s="27" t="s">
        <v>931</v>
      </c>
    </row>
    <row r="68" spans="1:5" ht="204">
      <c r="A68" s="28" t="s">
        <v>51</v>
      </c>
      <c r="E68" s="29" t="s">
        <v>932</v>
      </c>
    </row>
    <row r="69" spans="1:5" ht="318.75">
      <c r="A69" t="s">
        <v>52</v>
      </c>
      <c r="E69" s="27" t="s">
        <v>639</v>
      </c>
    </row>
    <row r="70" spans="1:16" ht="25.5">
      <c r="A70" s="17" t="s">
        <v>45</v>
      </c>
      <c r="B70" s="21" t="s">
        <v>210</v>
      </c>
      <c r="C70" s="21" t="s">
        <v>933</v>
      </c>
      <c r="D70" s="17" t="s">
        <v>47</v>
      </c>
      <c r="E70" s="22" t="s">
        <v>934</v>
      </c>
      <c r="F70" s="23" t="s">
        <v>86</v>
      </c>
      <c r="G70" s="24">
        <v>315.031</v>
      </c>
      <c r="H70" s="25">
        <v>0</v>
      </c>
      <c r="I70" s="25">
        <f>ROUND(ROUND(H70,2)*ROUND(G70,3),2)</f>
        <v>0</v>
      </c>
      <c r="O70">
        <f>(I70*21)/100</f>
        <v>0</v>
      </c>
      <c r="P70" t="s">
        <v>23</v>
      </c>
    </row>
    <row r="71" spans="1:5" ht="38.25">
      <c r="A71" s="26" t="s">
        <v>50</v>
      </c>
      <c r="E71" s="27" t="s">
        <v>935</v>
      </c>
    </row>
    <row r="72" spans="1:5" ht="76.5">
      <c r="A72" s="28" t="s">
        <v>51</v>
      </c>
      <c r="E72" s="29" t="s">
        <v>936</v>
      </c>
    </row>
    <row r="73" spans="1:5" ht="229.5">
      <c r="A73" t="s">
        <v>52</v>
      </c>
      <c r="E73" s="27" t="s">
        <v>937</v>
      </c>
    </row>
    <row r="74" spans="1:16" ht="12.75">
      <c r="A74" s="17" t="s">
        <v>45</v>
      </c>
      <c r="B74" s="21" t="s">
        <v>179</v>
      </c>
      <c r="C74" s="21" t="s">
        <v>938</v>
      </c>
      <c r="D74" s="17" t="s">
        <v>47</v>
      </c>
      <c r="E74" s="22" t="s">
        <v>939</v>
      </c>
      <c r="F74" s="23" t="s">
        <v>75</v>
      </c>
      <c r="G74" s="24">
        <v>3497.827</v>
      </c>
      <c r="H74" s="25">
        <v>0</v>
      </c>
      <c r="I74" s="25">
        <f>ROUND(ROUND(H74,2)*ROUND(G74,3),2)</f>
        <v>0</v>
      </c>
      <c r="O74">
        <f>(I74*21)/100</f>
        <v>0</v>
      </c>
      <c r="P74" t="s">
        <v>23</v>
      </c>
    </row>
    <row r="75" spans="1:5" ht="25.5">
      <c r="A75" s="26" t="s">
        <v>50</v>
      </c>
      <c r="E75" s="27" t="s">
        <v>940</v>
      </c>
    </row>
    <row r="76" spans="1:5" ht="89.25">
      <c r="A76" s="28" t="s">
        <v>51</v>
      </c>
      <c r="E76" s="29" t="s">
        <v>941</v>
      </c>
    </row>
    <row r="77" spans="1:5" ht="267.75">
      <c r="A77" t="s">
        <v>52</v>
      </c>
      <c r="E77" s="27" t="s">
        <v>647</v>
      </c>
    </row>
    <row r="78" spans="1:16" ht="12.75">
      <c r="A78" s="17" t="s">
        <v>45</v>
      </c>
      <c r="B78" s="21" t="s">
        <v>175</v>
      </c>
      <c r="C78" s="21" t="s">
        <v>180</v>
      </c>
      <c r="D78" s="17" t="s">
        <v>47</v>
      </c>
      <c r="E78" s="22" t="s">
        <v>181</v>
      </c>
      <c r="F78" s="23" t="s">
        <v>75</v>
      </c>
      <c r="G78" s="24">
        <v>3855.636</v>
      </c>
      <c r="H78" s="25">
        <v>0</v>
      </c>
      <c r="I78" s="25">
        <f>ROUND(ROUND(H78,2)*ROUND(G78,3),2)</f>
        <v>0</v>
      </c>
      <c r="O78">
        <f>(I78*21)/100</f>
        <v>0</v>
      </c>
      <c r="P78" t="s">
        <v>23</v>
      </c>
    </row>
    <row r="79" spans="1:5" ht="12.75">
      <c r="A79" s="26" t="s">
        <v>50</v>
      </c>
      <c r="E79" s="27" t="s">
        <v>47</v>
      </c>
    </row>
    <row r="80" spans="1:5" ht="127.5">
      <c r="A80" s="28" t="s">
        <v>51</v>
      </c>
      <c r="E80" s="29" t="s">
        <v>942</v>
      </c>
    </row>
    <row r="81" spans="1:5" ht="191.25">
      <c r="A81" t="s">
        <v>52</v>
      </c>
      <c r="E81" s="27" t="s">
        <v>654</v>
      </c>
    </row>
    <row r="82" spans="1:16" ht="12.75">
      <c r="A82" s="17" t="s">
        <v>45</v>
      </c>
      <c r="B82" s="21" t="s">
        <v>107</v>
      </c>
      <c r="C82" s="21" t="s">
        <v>943</v>
      </c>
      <c r="D82" s="17" t="s">
        <v>47</v>
      </c>
      <c r="E82" s="22" t="s">
        <v>944</v>
      </c>
      <c r="F82" s="23" t="s">
        <v>75</v>
      </c>
      <c r="G82" s="24">
        <v>1085.991</v>
      </c>
      <c r="H82" s="25">
        <v>0</v>
      </c>
      <c r="I82" s="25">
        <f>ROUND(ROUND(H82,2)*ROUND(G82,3),2)</f>
        <v>0</v>
      </c>
      <c r="O82">
        <f>(I82*21)/100</f>
        <v>0</v>
      </c>
      <c r="P82" t="s">
        <v>23</v>
      </c>
    </row>
    <row r="83" spans="1:5" ht="25.5">
      <c r="A83" s="26" t="s">
        <v>50</v>
      </c>
      <c r="E83" s="27" t="s">
        <v>945</v>
      </c>
    </row>
    <row r="84" spans="1:5" ht="306">
      <c r="A84" s="28" t="s">
        <v>51</v>
      </c>
      <c r="E84" s="29" t="s">
        <v>946</v>
      </c>
    </row>
    <row r="85" spans="1:5" ht="229.5">
      <c r="A85" t="s">
        <v>52</v>
      </c>
      <c r="E85" s="27" t="s">
        <v>947</v>
      </c>
    </row>
    <row r="86" spans="1:16" ht="12.75">
      <c r="A86" s="17" t="s">
        <v>45</v>
      </c>
      <c r="B86" s="21" t="s">
        <v>200</v>
      </c>
      <c r="C86" s="21" t="s">
        <v>948</v>
      </c>
      <c r="D86" s="17" t="s">
        <v>47</v>
      </c>
      <c r="E86" s="22" t="s">
        <v>949</v>
      </c>
      <c r="F86" s="23" t="s">
        <v>75</v>
      </c>
      <c r="G86" s="24">
        <v>718.191</v>
      </c>
      <c r="H86" s="25">
        <v>0</v>
      </c>
      <c r="I86" s="25">
        <f>ROUND(ROUND(H86,2)*ROUND(G86,3),2)</f>
        <v>0</v>
      </c>
      <c r="O86">
        <f>(I86*21)/100</f>
        <v>0</v>
      </c>
      <c r="P86" t="s">
        <v>23</v>
      </c>
    </row>
    <row r="87" spans="1:5" ht="12.75">
      <c r="A87" s="26" t="s">
        <v>50</v>
      </c>
      <c r="E87" s="27" t="s">
        <v>950</v>
      </c>
    </row>
    <row r="88" spans="1:5" ht="153">
      <c r="A88" s="28" t="s">
        <v>51</v>
      </c>
      <c r="E88" s="29" t="s">
        <v>951</v>
      </c>
    </row>
    <row r="89" spans="1:5" ht="293.25">
      <c r="A89" t="s">
        <v>52</v>
      </c>
      <c r="E89" s="27" t="s">
        <v>952</v>
      </c>
    </row>
    <row r="90" spans="1:16" ht="12.75">
      <c r="A90" s="17" t="s">
        <v>45</v>
      </c>
      <c r="B90" s="21" t="s">
        <v>203</v>
      </c>
      <c r="C90" s="21" t="s">
        <v>953</v>
      </c>
      <c r="D90" s="17" t="s">
        <v>47</v>
      </c>
      <c r="E90" s="22" t="s">
        <v>954</v>
      </c>
      <c r="F90" s="23" t="s">
        <v>86</v>
      </c>
      <c r="G90" s="24">
        <v>1463.14</v>
      </c>
      <c r="H90" s="25">
        <v>0</v>
      </c>
      <c r="I90" s="25">
        <f>ROUND(ROUND(H90,2)*ROUND(G90,3),2)</f>
        <v>0</v>
      </c>
      <c r="O90">
        <f>(I90*21)/100</f>
        <v>0</v>
      </c>
      <c r="P90" t="s">
        <v>23</v>
      </c>
    </row>
    <row r="91" spans="1:5" ht="12.75">
      <c r="A91" s="26" t="s">
        <v>50</v>
      </c>
      <c r="E91" s="27" t="s">
        <v>47</v>
      </c>
    </row>
    <row r="92" spans="1:5" ht="204">
      <c r="A92" s="28" t="s">
        <v>51</v>
      </c>
      <c r="E92" s="29" t="s">
        <v>955</v>
      </c>
    </row>
    <row r="93" spans="1:5" ht="25.5">
      <c r="A93" t="s">
        <v>52</v>
      </c>
      <c r="E93" s="27" t="s">
        <v>956</v>
      </c>
    </row>
    <row r="94" spans="1:18" ht="12.75" customHeight="1">
      <c r="A94" s="5" t="s">
        <v>43</v>
      </c>
      <c r="B94" s="5"/>
      <c r="C94" s="31" t="s">
        <v>23</v>
      </c>
      <c r="D94" s="5"/>
      <c r="E94" s="19" t="s">
        <v>209</v>
      </c>
      <c r="F94" s="5"/>
      <c r="G94" s="5"/>
      <c r="H94" s="5"/>
      <c r="I94" s="32">
        <f>0+Q94</f>
        <v>0</v>
      </c>
      <c r="O94">
        <f>0+R94</f>
        <v>0</v>
      </c>
      <c r="Q94">
        <f>0+I95</f>
        <v>0</v>
      </c>
      <c r="R94">
        <f>0+O95</f>
        <v>0</v>
      </c>
    </row>
    <row r="95" spans="1:16" ht="12.75">
      <c r="A95" s="17" t="s">
        <v>45</v>
      </c>
      <c r="B95" s="21" t="s">
        <v>195</v>
      </c>
      <c r="C95" s="21" t="s">
        <v>957</v>
      </c>
      <c r="D95" s="17" t="s">
        <v>47</v>
      </c>
      <c r="E95" s="22" t="s">
        <v>958</v>
      </c>
      <c r="F95" s="23" t="s">
        <v>146</v>
      </c>
      <c r="G95" s="24">
        <v>1018.71</v>
      </c>
      <c r="H95" s="25">
        <v>0</v>
      </c>
      <c r="I95" s="25">
        <f>ROUND(ROUND(H95,2)*ROUND(G95,3),2)</f>
        <v>0</v>
      </c>
      <c r="O95">
        <f>(I95*21)/100</f>
        <v>0</v>
      </c>
      <c r="P95" t="s">
        <v>23</v>
      </c>
    </row>
    <row r="96" spans="1:5" ht="12.75">
      <c r="A96" s="26" t="s">
        <v>50</v>
      </c>
      <c r="E96" s="27" t="s">
        <v>47</v>
      </c>
    </row>
    <row r="97" spans="1:5" ht="153">
      <c r="A97" s="28" t="s">
        <v>51</v>
      </c>
      <c r="E97" s="29" t="s">
        <v>959</v>
      </c>
    </row>
    <row r="98" spans="1:5" ht="165.75">
      <c r="A98" t="s">
        <v>52</v>
      </c>
      <c r="E98" s="27" t="s">
        <v>960</v>
      </c>
    </row>
    <row r="99" spans="1:18" ht="12.75" customHeight="1">
      <c r="A99" s="5" t="s">
        <v>43</v>
      </c>
      <c r="B99" s="5"/>
      <c r="C99" s="31" t="s">
        <v>22</v>
      </c>
      <c r="D99" s="5"/>
      <c r="E99" s="19" t="s">
        <v>553</v>
      </c>
      <c r="F99" s="5"/>
      <c r="G99" s="5"/>
      <c r="H99" s="5"/>
      <c r="I99" s="32">
        <f>0+Q99</f>
        <v>0</v>
      </c>
      <c r="O99">
        <f>0+R99</f>
        <v>0</v>
      </c>
      <c r="Q99">
        <f>0+I100+I104+I108</f>
        <v>0</v>
      </c>
      <c r="R99">
        <f>0+O100+O104+O108</f>
        <v>0</v>
      </c>
    </row>
    <row r="100" spans="1:16" ht="12.75">
      <c r="A100" s="17" t="s">
        <v>45</v>
      </c>
      <c r="B100" s="21" t="s">
        <v>184</v>
      </c>
      <c r="C100" s="21" t="s">
        <v>961</v>
      </c>
      <c r="D100" s="17" t="s">
        <v>47</v>
      </c>
      <c r="E100" s="22" t="s">
        <v>962</v>
      </c>
      <c r="F100" s="23" t="s">
        <v>75</v>
      </c>
      <c r="G100" s="24">
        <v>3.681</v>
      </c>
      <c r="H100" s="25">
        <v>0</v>
      </c>
      <c r="I100" s="25">
        <f>ROUND(ROUND(H100,2)*ROUND(G100,3),2)</f>
        <v>0</v>
      </c>
      <c r="O100">
        <f>(I100*21)/100</f>
        <v>0</v>
      </c>
      <c r="P100" t="s">
        <v>23</v>
      </c>
    </row>
    <row r="101" spans="1:5" ht="12.75">
      <c r="A101" s="26" t="s">
        <v>50</v>
      </c>
      <c r="E101" s="27" t="s">
        <v>47</v>
      </c>
    </row>
    <row r="102" spans="1:5" ht="63.75">
      <c r="A102" s="28" t="s">
        <v>51</v>
      </c>
      <c r="E102" s="29" t="s">
        <v>963</v>
      </c>
    </row>
    <row r="103" spans="1:5" ht="395.25">
      <c r="A103" t="s">
        <v>52</v>
      </c>
      <c r="E103" s="27" t="s">
        <v>964</v>
      </c>
    </row>
    <row r="104" spans="1:16" ht="12.75">
      <c r="A104" s="17" t="s">
        <v>45</v>
      </c>
      <c r="B104" s="21" t="s">
        <v>155</v>
      </c>
      <c r="C104" s="21" t="s">
        <v>965</v>
      </c>
      <c r="D104" s="17" t="s">
        <v>767</v>
      </c>
      <c r="E104" s="22" t="s">
        <v>966</v>
      </c>
      <c r="F104" s="23" t="s">
        <v>75</v>
      </c>
      <c r="G104" s="24">
        <v>112.808</v>
      </c>
      <c r="H104" s="25">
        <v>0</v>
      </c>
      <c r="I104" s="25">
        <f>ROUND(ROUND(H104,2)*ROUND(G104,3),2)</f>
        <v>0</v>
      </c>
      <c r="O104">
        <f>(I104*21)/100</f>
        <v>0</v>
      </c>
      <c r="P104" t="s">
        <v>23</v>
      </c>
    </row>
    <row r="105" spans="1:5" ht="293.25">
      <c r="A105" s="26" t="s">
        <v>50</v>
      </c>
      <c r="E105" s="27" t="s">
        <v>967</v>
      </c>
    </row>
    <row r="106" spans="1:5" ht="89.25">
      <c r="A106" s="28" t="s">
        <v>51</v>
      </c>
      <c r="E106" s="29" t="s">
        <v>968</v>
      </c>
    </row>
    <row r="107" spans="1:5" ht="395.25">
      <c r="A107" t="s">
        <v>52</v>
      </c>
      <c r="E107" s="27" t="s">
        <v>969</v>
      </c>
    </row>
    <row r="108" spans="1:16" ht="12.75">
      <c r="A108" s="17" t="s">
        <v>45</v>
      </c>
      <c r="B108" s="21" t="s">
        <v>158</v>
      </c>
      <c r="C108" s="21" t="s">
        <v>970</v>
      </c>
      <c r="D108" s="17" t="s">
        <v>47</v>
      </c>
      <c r="E108" s="22" t="s">
        <v>971</v>
      </c>
      <c r="F108" s="23" t="s">
        <v>710</v>
      </c>
      <c r="G108" s="24">
        <v>0.607</v>
      </c>
      <c r="H108" s="25">
        <v>0</v>
      </c>
      <c r="I108" s="25">
        <f>ROUND(ROUND(H108,2)*ROUND(G108,3),2)</f>
        <v>0</v>
      </c>
      <c r="O108">
        <f>(I108*21)/100</f>
        <v>0</v>
      </c>
      <c r="P108" t="s">
        <v>23</v>
      </c>
    </row>
    <row r="109" spans="1:5" ht="12.75">
      <c r="A109" s="26" t="s">
        <v>50</v>
      </c>
      <c r="E109" s="27" t="s">
        <v>47</v>
      </c>
    </row>
    <row r="110" spans="1:5" ht="76.5">
      <c r="A110" s="28" t="s">
        <v>51</v>
      </c>
      <c r="E110" s="29" t="s">
        <v>972</v>
      </c>
    </row>
    <row r="111" spans="1:5" ht="242.25">
      <c r="A111" t="s">
        <v>52</v>
      </c>
      <c r="E111" s="27" t="s">
        <v>973</v>
      </c>
    </row>
    <row r="112" spans="1:18" ht="12.75" customHeight="1">
      <c r="A112" s="5" t="s">
        <v>43</v>
      </c>
      <c r="B112" s="5"/>
      <c r="C112" s="31" t="s">
        <v>33</v>
      </c>
      <c r="D112" s="5"/>
      <c r="E112" s="19" t="s">
        <v>222</v>
      </c>
      <c r="F112" s="5"/>
      <c r="G112" s="5"/>
      <c r="H112" s="5"/>
      <c r="I112" s="32">
        <f>0+Q112</f>
        <v>0</v>
      </c>
      <c r="O112">
        <f>0+R112</f>
        <v>0</v>
      </c>
      <c r="Q112">
        <f>0+I113+I117+I121+I125+I129+I133</f>
        <v>0</v>
      </c>
      <c r="R112">
        <f>0+O113+O117+O121+O125+O129+O133</f>
        <v>0</v>
      </c>
    </row>
    <row r="113" spans="1:16" ht="12.75">
      <c r="A113" s="17" t="s">
        <v>45</v>
      </c>
      <c r="B113" s="21" t="s">
        <v>164</v>
      </c>
      <c r="C113" s="21" t="s">
        <v>974</v>
      </c>
      <c r="D113" s="17" t="s">
        <v>47</v>
      </c>
      <c r="E113" s="22" t="s">
        <v>975</v>
      </c>
      <c r="F113" s="23" t="s">
        <v>75</v>
      </c>
      <c r="G113" s="24">
        <v>25.456</v>
      </c>
      <c r="H113" s="25">
        <v>0</v>
      </c>
      <c r="I113" s="25">
        <f>ROUND(ROUND(H113,2)*ROUND(G113,3),2)</f>
        <v>0</v>
      </c>
      <c r="O113">
        <f>(I113*21)/100</f>
        <v>0</v>
      </c>
      <c r="P113" t="s">
        <v>23</v>
      </c>
    </row>
    <row r="114" spans="1:5" ht="12.75">
      <c r="A114" s="26" t="s">
        <v>50</v>
      </c>
      <c r="E114" s="27" t="s">
        <v>47</v>
      </c>
    </row>
    <row r="115" spans="1:5" ht="89.25">
      <c r="A115" s="28" t="s">
        <v>51</v>
      </c>
      <c r="E115" s="29" t="s">
        <v>976</v>
      </c>
    </row>
    <row r="116" spans="1:5" ht="369.75">
      <c r="A116" t="s">
        <v>52</v>
      </c>
      <c r="E116" s="27" t="s">
        <v>977</v>
      </c>
    </row>
    <row r="117" spans="1:16" ht="12.75">
      <c r="A117" s="17" t="s">
        <v>45</v>
      </c>
      <c r="B117" s="21" t="s">
        <v>161</v>
      </c>
      <c r="C117" s="21" t="s">
        <v>978</v>
      </c>
      <c r="D117" s="17" t="s">
        <v>47</v>
      </c>
      <c r="E117" s="22" t="s">
        <v>979</v>
      </c>
      <c r="F117" s="23" t="s">
        <v>75</v>
      </c>
      <c r="G117" s="24">
        <v>52.142</v>
      </c>
      <c r="H117" s="25">
        <v>0</v>
      </c>
      <c r="I117" s="25">
        <f>ROUND(ROUND(H117,2)*ROUND(G117,3),2)</f>
        <v>0</v>
      </c>
      <c r="O117">
        <f>(I117*21)/100</f>
        <v>0</v>
      </c>
      <c r="P117" t="s">
        <v>23</v>
      </c>
    </row>
    <row r="118" spans="1:5" ht="12.75">
      <c r="A118" s="26" t="s">
        <v>50</v>
      </c>
      <c r="E118" s="27" t="s">
        <v>47</v>
      </c>
    </row>
    <row r="119" spans="1:5" ht="63.75">
      <c r="A119" s="28" t="s">
        <v>51</v>
      </c>
      <c r="E119" s="29" t="s">
        <v>980</v>
      </c>
    </row>
    <row r="120" spans="1:5" ht="369.75">
      <c r="A120" t="s">
        <v>52</v>
      </c>
      <c r="E120" s="27" t="s">
        <v>981</v>
      </c>
    </row>
    <row r="121" spans="1:16" ht="12.75">
      <c r="A121" s="17" t="s">
        <v>45</v>
      </c>
      <c r="B121" s="21" t="s">
        <v>113</v>
      </c>
      <c r="C121" s="21" t="s">
        <v>982</v>
      </c>
      <c r="D121" s="17" t="s">
        <v>47</v>
      </c>
      <c r="E121" s="22" t="s">
        <v>983</v>
      </c>
      <c r="F121" s="23" t="s">
        <v>710</v>
      </c>
      <c r="G121" s="24">
        <v>0.093</v>
      </c>
      <c r="H121" s="25">
        <v>0</v>
      </c>
      <c r="I121" s="25">
        <f>ROUND(ROUND(H121,2)*ROUND(G121,3),2)</f>
        <v>0</v>
      </c>
      <c r="O121">
        <f>(I121*21)/100</f>
        <v>0</v>
      </c>
      <c r="P121" t="s">
        <v>23</v>
      </c>
    </row>
    <row r="122" spans="1:5" ht="12.75">
      <c r="A122" s="26" t="s">
        <v>50</v>
      </c>
      <c r="E122" s="27" t="s">
        <v>47</v>
      </c>
    </row>
    <row r="123" spans="1:5" ht="76.5">
      <c r="A123" s="28" t="s">
        <v>51</v>
      </c>
      <c r="E123" s="29" t="s">
        <v>984</v>
      </c>
    </row>
    <row r="124" spans="1:5" ht="191.25">
      <c r="A124" t="s">
        <v>52</v>
      </c>
      <c r="E124" s="27" t="s">
        <v>985</v>
      </c>
    </row>
    <row r="125" spans="1:16" ht="12.75">
      <c r="A125" s="17" t="s">
        <v>45</v>
      </c>
      <c r="B125" s="21" t="s">
        <v>190</v>
      </c>
      <c r="C125" s="21" t="s">
        <v>986</v>
      </c>
      <c r="D125" s="17" t="s">
        <v>47</v>
      </c>
      <c r="E125" s="22" t="s">
        <v>987</v>
      </c>
      <c r="F125" s="23" t="s">
        <v>710</v>
      </c>
      <c r="G125" s="24">
        <v>3.728</v>
      </c>
      <c r="H125" s="25">
        <v>0</v>
      </c>
      <c r="I125" s="25">
        <f>ROUND(ROUND(H125,2)*ROUND(G125,3),2)</f>
        <v>0</v>
      </c>
      <c r="O125">
        <f>(I125*21)/100</f>
        <v>0</v>
      </c>
      <c r="P125" t="s">
        <v>23</v>
      </c>
    </row>
    <row r="126" spans="1:5" ht="12.75">
      <c r="A126" s="26" t="s">
        <v>50</v>
      </c>
      <c r="E126" s="27" t="s">
        <v>988</v>
      </c>
    </row>
    <row r="127" spans="1:5" ht="63.75">
      <c r="A127" s="28" t="s">
        <v>51</v>
      </c>
      <c r="E127" s="29" t="s">
        <v>989</v>
      </c>
    </row>
    <row r="128" spans="1:5" ht="191.25">
      <c r="A128" t="s">
        <v>52</v>
      </c>
      <c r="E128" s="27" t="s">
        <v>985</v>
      </c>
    </row>
    <row r="129" spans="1:16" ht="12.75">
      <c r="A129" s="17" t="s">
        <v>45</v>
      </c>
      <c r="B129" s="21" t="s">
        <v>234</v>
      </c>
      <c r="C129" s="21" t="s">
        <v>229</v>
      </c>
      <c r="D129" s="17" t="s">
        <v>114</v>
      </c>
      <c r="E129" s="22" t="s">
        <v>230</v>
      </c>
      <c r="F129" s="23" t="s">
        <v>75</v>
      </c>
      <c r="G129" s="24">
        <v>166.527</v>
      </c>
      <c r="H129" s="25">
        <v>0</v>
      </c>
      <c r="I129" s="25">
        <f>ROUND(ROUND(H129,2)*ROUND(G129,3),2)</f>
        <v>0</v>
      </c>
      <c r="O129">
        <f>(I129*21)/100</f>
        <v>0</v>
      </c>
      <c r="P129" t="s">
        <v>23</v>
      </c>
    </row>
    <row r="130" spans="1:5" ht="12.75">
      <c r="A130" s="26" t="s">
        <v>50</v>
      </c>
      <c r="E130" s="27" t="s">
        <v>990</v>
      </c>
    </row>
    <row r="131" spans="1:5" ht="153">
      <c r="A131" s="28" t="s">
        <v>51</v>
      </c>
      <c r="E131" s="29" t="s">
        <v>991</v>
      </c>
    </row>
    <row r="132" spans="1:5" ht="38.25">
      <c r="A132" t="s">
        <v>52</v>
      </c>
      <c r="E132" s="27" t="s">
        <v>669</v>
      </c>
    </row>
    <row r="133" spans="1:16" ht="12.75">
      <c r="A133" s="17" t="s">
        <v>45</v>
      </c>
      <c r="B133" s="21" t="s">
        <v>344</v>
      </c>
      <c r="C133" s="21" t="s">
        <v>229</v>
      </c>
      <c r="D133" s="17" t="s">
        <v>118</v>
      </c>
      <c r="E133" s="22" t="s">
        <v>230</v>
      </c>
      <c r="F133" s="23" t="s">
        <v>75</v>
      </c>
      <c r="G133" s="24">
        <v>99.098</v>
      </c>
      <c r="H133" s="25">
        <v>0</v>
      </c>
      <c r="I133" s="25">
        <f>ROUND(ROUND(H133,2)*ROUND(G133,3),2)</f>
        <v>0</v>
      </c>
      <c r="O133">
        <f>(I133*21)/100</f>
        <v>0</v>
      </c>
      <c r="P133" t="s">
        <v>23</v>
      </c>
    </row>
    <row r="134" spans="1:5" ht="12.75">
      <c r="A134" s="26" t="s">
        <v>50</v>
      </c>
      <c r="E134" s="27" t="s">
        <v>992</v>
      </c>
    </row>
    <row r="135" spans="1:5" ht="127.5">
      <c r="A135" s="28" t="s">
        <v>51</v>
      </c>
      <c r="E135" s="29" t="s">
        <v>993</v>
      </c>
    </row>
    <row r="136" spans="1:5" ht="38.25">
      <c r="A136" t="s">
        <v>52</v>
      </c>
      <c r="E136" s="27" t="s">
        <v>669</v>
      </c>
    </row>
    <row r="137" spans="1:18" ht="12.75" customHeight="1">
      <c r="A137" s="5" t="s">
        <v>43</v>
      </c>
      <c r="B137" s="5"/>
      <c r="C137" s="31" t="s">
        <v>148</v>
      </c>
      <c r="D137" s="5"/>
      <c r="E137" s="19" t="s">
        <v>306</v>
      </c>
      <c r="F137" s="5"/>
      <c r="G137" s="5"/>
      <c r="H137" s="5"/>
      <c r="I137" s="32">
        <f>0+Q137</f>
        <v>0</v>
      </c>
      <c r="O137">
        <f>0+R137</f>
        <v>0</v>
      </c>
      <c r="Q137">
        <f>0+I138+I142+I146+I150+I154+I158+I162+I166+I170+I174+I178+I182+I186+I190+I194+I198+I202+I206+I210+I214+I218+I222+I226+I230+I234+I238+I242+I246+I250+I254+I258+I262+I266+I270+I274</f>
        <v>0</v>
      </c>
      <c r="R137">
        <f>0+O138+O142+O146+O150+O154+O158+O162+O166+O170+O174+O178+O182+O186+O190+O194+O198+O202+O206+O210+O214+O218+O222+O226+O230+O234+O238+O242+O246+O250+O254+O258+O262+O266+O270+O274</f>
        <v>0</v>
      </c>
    </row>
    <row r="138" spans="1:16" ht="12.75">
      <c r="A138" s="17" t="s">
        <v>45</v>
      </c>
      <c r="B138" s="21" t="s">
        <v>350</v>
      </c>
      <c r="C138" s="21" t="s">
        <v>994</v>
      </c>
      <c r="D138" s="17" t="s">
        <v>47</v>
      </c>
      <c r="E138" s="22" t="s">
        <v>995</v>
      </c>
      <c r="F138" s="23" t="s">
        <v>146</v>
      </c>
      <c r="G138" s="24">
        <v>6.6</v>
      </c>
      <c r="H138" s="25">
        <v>0</v>
      </c>
      <c r="I138" s="25">
        <f>ROUND(ROUND(H138,2)*ROUND(G138,3),2)</f>
        <v>0</v>
      </c>
      <c r="O138">
        <f>(I138*21)/100</f>
        <v>0</v>
      </c>
      <c r="P138" t="s">
        <v>23</v>
      </c>
    </row>
    <row r="139" spans="1:5" ht="25.5">
      <c r="A139" s="26" t="s">
        <v>50</v>
      </c>
      <c r="E139" s="27" t="s">
        <v>996</v>
      </c>
    </row>
    <row r="140" spans="1:5" ht="51">
      <c r="A140" s="28" t="s">
        <v>51</v>
      </c>
      <c r="E140" s="29" t="s">
        <v>997</v>
      </c>
    </row>
    <row r="141" spans="1:5" ht="255">
      <c r="A141" t="s">
        <v>52</v>
      </c>
      <c r="E141" s="27" t="s">
        <v>998</v>
      </c>
    </row>
    <row r="142" spans="1:16" ht="12.75">
      <c r="A142" s="17" t="s">
        <v>45</v>
      </c>
      <c r="B142" s="21" t="s">
        <v>353</v>
      </c>
      <c r="C142" s="21" t="s">
        <v>999</v>
      </c>
      <c r="D142" s="17" t="s">
        <v>47</v>
      </c>
      <c r="E142" s="22" t="s">
        <v>1000</v>
      </c>
      <c r="F142" s="23" t="s">
        <v>146</v>
      </c>
      <c r="G142" s="24">
        <v>1.5</v>
      </c>
      <c r="H142" s="25">
        <v>0</v>
      </c>
      <c r="I142" s="25">
        <f>ROUND(ROUND(H142,2)*ROUND(G142,3),2)</f>
        <v>0</v>
      </c>
      <c r="O142">
        <f>(I142*21)/100</f>
        <v>0</v>
      </c>
      <c r="P142" t="s">
        <v>23</v>
      </c>
    </row>
    <row r="143" spans="1:5" ht="12.75">
      <c r="A143" s="26" t="s">
        <v>50</v>
      </c>
      <c r="E143" s="27" t="s">
        <v>47</v>
      </c>
    </row>
    <row r="144" spans="1:5" ht="25.5">
      <c r="A144" s="28" t="s">
        <v>51</v>
      </c>
      <c r="E144" s="29" t="s">
        <v>1001</v>
      </c>
    </row>
    <row r="145" spans="1:5" ht="255">
      <c r="A145" t="s">
        <v>52</v>
      </c>
      <c r="E145" s="27" t="s">
        <v>1002</v>
      </c>
    </row>
    <row r="146" spans="1:16" ht="12.75">
      <c r="A146" s="17" t="s">
        <v>45</v>
      </c>
      <c r="B146" s="21" t="s">
        <v>300</v>
      </c>
      <c r="C146" s="21" t="s">
        <v>1003</v>
      </c>
      <c r="D146" s="17" t="s">
        <v>1004</v>
      </c>
      <c r="E146" s="22" t="s">
        <v>1005</v>
      </c>
      <c r="F146" s="23" t="s">
        <v>146</v>
      </c>
      <c r="G146" s="24">
        <v>638.2</v>
      </c>
      <c r="H146" s="25">
        <v>0</v>
      </c>
      <c r="I146" s="25">
        <f>ROUND(ROUND(H146,2)*ROUND(G146,3),2)</f>
        <v>0</v>
      </c>
      <c r="O146">
        <f>(I146*21)/100</f>
        <v>0</v>
      </c>
      <c r="P146" t="s">
        <v>23</v>
      </c>
    </row>
    <row r="147" spans="1:5" ht="140.25">
      <c r="A147" s="26" t="s">
        <v>50</v>
      </c>
      <c r="E147" s="27" t="s">
        <v>1006</v>
      </c>
    </row>
    <row r="148" spans="1:5" ht="76.5">
      <c r="A148" s="28" t="s">
        <v>51</v>
      </c>
      <c r="E148" s="29" t="s">
        <v>1007</v>
      </c>
    </row>
    <row r="149" spans="1:5" ht="255">
      <c r="A149" t="s">
        <v>52</v>
      </c>
      <c r="E149" s="27" t="s">
        <v>1002</v>
      </c>
    </row>
    <row r="150" spans="1:16" ht="12.75">
      <c r="A150" s="17" t="s">
        <v>45</v>
      </c>
      <c r="B150" s="21" t="s">
        <v>318</v>
      </c>
      <c r="C150" s="21" t="s">
        <v>1008</v>
      </c>
      <c r="D150" s="17" t="s">
        <v>767</v>
      </c>
      <c r="E150" s="22" t="s">
        <v>1009</v>
      </c>
      <c r="F150" s="23" t="s">
        <v>146</v>
      </c>
      <c r="G150" s="24">
        <v>231.1</v>
      </c>
      <c r="H150" s="25">
        <v>0</v>
      </c>
      <c r="I150" s="25">
        <f>ROUND(ROUND(H150,2)*ROUND(G150,3),2)</f>
        <v>0</v>
      </c>
      <c r="O150">
        <f>(I150*21)/100</f>
        <v>0</v>
      </c>
      <c r="P150" t="s">
        <v>23</v>
      </c>
    </row>
    <row r="151" spans="1:5" ht="76.5">
      <c r="A151" s="26" t="s">
        <v>50</v>
      </c>
      <c r="E151" s="27" t="s">
        <v>1010</v>
      </c>
    </row>
    <row r="152" spans="1:5" ht="51">
      <c r="A152" s="28" t="s">
        <v>51</v>
      </c>
      <c r="E152" s="29" t="s">
        <v>1011</v>
      </c>
    </row>
    <row r="153" spans="1:5" ht="255">
      <c r="A153" t="s">
        <v>52</v>
      </c>
      <c r="E153" s="27" t="s">
        <v>1002</v>
      </c>
    </row>
    <row r="154" spans="1:16" ht="12.75">
      <c r="A154" s="17" t="s">
        <v>45</v>
      </c>
      <c r="B154" s="21" t="s">
        <v>359</v>
      </c>
      <c r="C154" s="21" t="s">
        <v>1012</v>
      </c>
      <c r="D154" s="17" t="s">
        <v>767</v>
      </c>
      <c r="E154" s="22" t="s">
        <v>1013</v>
      </c>
      <c r="F154" s="23" t="s">
        <v>146</v>
      </c>
      <c r="G154" s="24">
        <v>89.9</v>
      </c>
      <c r="H154" s="25">
        <v>0</v>
      </c>
      <c r="I154" s="25">
        <f>ROUND(ROUND(H154,2)*ROUND(G154,3),2)</f>
        <v>0</v>
      </c>
      <c r="O154">
        <f>(I154*21)/100</f>
        <v>0</v>
      </c>
      <c r="P154" t="s">
        <v>23</v>
      </c>
    </row>
    <row r="155" spans="1:5" ht="25.5">
      <c r="A155" s="26" t="s">
        <v>50</v>
      </c>
      <c r="E155" s="27" t="s">
        <v>1014</v>
      </c>
    </row>
    <row r="156" spans="1:5" ht="25.5">
      <c r="A156" s="28" t="s">
        <v>51</v>
      </c>
      <c r="E156" s="29" t="s">
        <v>1015</v>
      </c>
    </row>
    <row r="157" spans="1:5" ht="255">
      <c r="A157" t="s">
        <v>52</v>
      </c>
      <c r="E157" s="27" t="s">
        <v>1002</v>
      </c>
    </row>
    <row r="158" spans="1:16" ht="12.75">
      <c r="A158" s="17" t="s">
        <v>45</v>
      </c>
      <c r="B158" s="21" t="s">
        <v>333</v>
      </c>
      <c r="C158" s="21" t="s">
        <v>1016</v>
      </c>
      <c r="D158" s="17" t="s">
        <v>47</v>
      </c>
      <c r="E158" s="22" t="s">
        <v>1017</v>
      </c>
      <c r="F158" s="23" t="s">
        <v>66</v>
      </c>
      <c r="G158" s="24">
        <v>3</v>
      </c>
      <c r="H158" s="25">
        <v>0</v>
      </c>
      <c r="I158" s="25">
        <f>ROUND(ROUND(H158,2)*ROUND(G158,3),2)</f>
        <v>0</v>
      </c>
      <c r="O158">
        <f>(I158*21)/100</f>
        <v>0</v>
      </c>
      <c r="P158" t="s">
        <v>23</v>
      </c>
    </row>
    <row r="159" spans="1:5" ht="51">
      <c r="A159" s="26" t="s">
        <v>50</v>
      </c>
      <c r="E159" s="27" t="s">
        <v>1018</v>
      </c>
    </row>
    <row r="160" spans="1:5" ht="25.5">
      <c r="A160" s="28" t="s">
        <v>51</v>
      </c>
      <c r="E160" s="29" t="s">
        <v>1019</v>
      </c>
    </row>
    <row r="161" spans="1:5" ht="25.5">
      <c r="A161" t="s">
        <v>52</v>
      </c>
      <c r="E161" s="27" t="s">
        <v>1020</v>
      </c>
    </row>
    <row r="162" spans="1:16" ht="25.5">
      <c r="A162" s="17" t="s">
        <v>45</v>
      </c>
      <c r="B162" s="21" t="s">
        <v>324</v>
      </c>
      <c r="C162" s="21" t="s">
        <v>1021</v>
      </c>
      <c r="D162" s="17" t="s">
        <v>47</v>
      </c>
      <c r="E162" s="22" t="s">
        <v>1022</v>
      </c>
      <c r="F162" s="23" t="s">
        <v>769</v>
      </c>
      <c r="G162" s="24">
        <v>3</v>
      </c>
      <c r="H162" s="25">
        <v>0</v>
      </c>
      <c r="I162" s="25">
        <f>ROUND(ROUND(H162,2)*ROUND(G162,3),2)</f>
        <v>0</v>
      </c>
      <c r="O162">
        <f>(I162*21)/100</f>
        <v>0</v>
      </c>
      <c r="P162" t="s">
        <v>23</v>
      </c>
    </row>
    <row r="163" spans="1:5" ht="12.75">
      <c r="A163" s="26" t="s">
        <v>50</v>
      </c>
      <c r="E163" s="27" t="s">
        <v>1023</v>
      </c>
    </row>
    <row r="164" spans="1:5" ht="25.5">
      <c r="A164" s="28" t="s">
        <v>51</v>
      </c>
      <c r="E164" s="29" t="s">
        <v>1019</v>
      </c>
    </row>
    <row r="165" spans="1:5" ht="12.75">
      <c r="A165" t="s">
        <v>52</v>
      </c>
      <c r="E165" s="27" t="s">
        <v>47</v>
      </c>
    </row>
    <row r="166" spans="1:16" ht="12.75">
      <c r="A166" s="17" t="s">
        <v>45</v>
      </c>
      <c r="B166" s="21" t="s">
        <v>327</v>
      </c>
      <c r="C166" s="21" t="s">
        <v>1024</v>
      </c>
      <c r="D166" s="17" t="s">
        <v>47</v>
      </c>
      <c r="E166" s="22" t="s">
        <v>1025</v>
      </c>
      <c r="F166" s="23" t="s">
        <v>66</v>
      </c>
      <c r="G166" s="24">
        <v>3</v>
      </c>
      <c r="H166" s="25">
        <v>0</v>
      </c>
      <c r="I166" s="25">
        <f>ROUND(ROUND(H166,2)*ROUND(G166,3),2)</f>
        <v>0</v>
      </c>
      <c r="O166">
        <f>(I166*21)/100</f>
        <v>0</v>
      </c>
      <c r="P166" t="s">
        <v>23</v>
      </c>
    </row>
    <row r="167" spans="1:5" ht="25.5">
      <c r="A167" s="26" t="s">
        <v>50</v>
      </c>
      <c r="E167" s="27" t="s">
        <v>1026</v>
      </c>
    </row>
    <row r="168" spans="1:5" ht="25.5">
      <c r="A168" s="28" t="s">
        <v>51</v>
      </c>
      <c r="E168" s="29" t="s">
        <v>1019</v>
      </c>
    </row>
    <row r="169" spans="1:5" ht="25.5">
      <c r="A169" t="s">
        <v>52</v>
      </c>
      <c r="E169" s="27" t="s">
        <v>1020</v>
      </c>
    </row>
    <row r="170" spans="1:16" ht="25.5">
      <c r="A170" s="17" t="s">
        <v>45</v>
      </c>
      <c r="B170" s="21" t="s">
        <v>307</v>
      </c>
      <c r="C170" s="21" t="s">
        <v>1027</v>
      </c>
      <c r="D170" s="17" t="s">
        <v>114</v>
      </c>
      <c r="E170" s="22" t="s">
        <v>1028</v>
      </c>
      <c r="F170" s="23" t="s">
        <v>66</v>
      </c>
      <c r="G170" s="24">
        <v>1</v>
      </c>
      <c r="H170" s="25">
        <v>0</v>
      </c>
      <c r="I170" s="25">
        <f>ROUND(ROUND(H170,2)*ROUND(G170,3),2)</f>
        <v>0</v>
      </c>
      <c r="O170">
        <f>(I170*21)/100</f>
        <v>0</v>
      </c>
      <c r="P170" t="s">
        <v>23</v>
      </c>
    </row>
    <row r="171" spans="1:5" ht="51">
      <c r="A171" s="26" t="s">
        <v>50</v>
      </c>
      <c r="E171" s="27" t="s">
        <v>1029</v>
      </c>
    </row>
    <row r="172" spans="1:5" ht="25.5">
      <c r="A172" s="28" t="s">
        <v>51</v>
      </c>
      <c r="E172" s="29" t="s">
        <v>1030</v>
      </c>
    </row>
    <row r="173" spans="1:5" ht="255">
      <c r="A173" t="s">
        <v>52</v>
      </c>
      <c r="E173" s="27" t="s">
        <v>1031</v>
      </c>
    </row>
    <row r="174" spans="1:16" ht="25.5">
      <c r="A174" s="17" t="s">
        <v>45</v>
      </c>
      <c r="B174" s="21" t="s">
        <v>313</v>
      </c>
      <c r="C174" s="21" t="s">
        <v>1027</v>
      </c>
      <c r="D174" s="17" t="s">
        <v>118</v>
      </c>
      <c r="E174" s="22" t="s">
        <v>1032</v>
      </c>
      <c r="F174" s="23" t="s">
        <v>66</v>
      </c>
      <c r="G174" s="24">
        <v>12</v>
      </c>
      <c r="H174" s="25">
        <v>0</v>
      </c>
      <c r="I174" s="25">
        <f>ROUND(ROUND(H174,2)*ROUND(G174,3),2)</f>
        <v>0</v>
      </c>
      <c r="O174">
        <f>(I174*21)/100</f>
        <v>0</v>
      </c>
      <c r="P174" t="s">
        <v>23</v>
      </c>
    </row>
    <row r="175" spans="1:5" ht="51">
      <c r="A175" s="26" t="s">
        <v>50</v>
      </c>
      <c r="E175" s="27" t="s">
        <v>1033</v>
      </c>
    </row>
    <row r="176" spans="1:5" ht="51">
      <c r="A176" s="28" t="s">
        <v>51</v>
      </c>
      <c r="E176" s="29" t="s">
        <v>1034</v>
      </c>
    </row>
    <row r="177" spans="1:5" ht="255">
      <c r="A177" t="s">
        <v>52</v>
      </c>
      <c r="E177" s="27" t="s">
        <v>1031</v>
      </c>
    </row>
    <row r="178" spans="1:16" ht="25.5">
      <c r="A178" s="17" t="s">
        <v>45</v>
      </c>
      <c r="B178" s="21" t="s">
        <v>377</v>
      </c>
      <c r="C178" s="21" t="s">
        <v>1027</v>
      </c>
      <c r="D178" s="17" t="s">
        <v>122</v>
      </c>
      <c r="E178" s="22" t="s">
        <v>1035</v>
      </c>
      <c r="F178" s="23" t="s">
        <v>66</v>
      </c>
      <c r="G178" s="24">
        <v>2</v>
      </c>
      <c r="H178" s="25">
        <v>0</v>
      </c>
      <c r="I178" s="25">
        <f>ROUND(ROUND(H178,2)*ROUND(G178,3),2)</f>
        <v>0</v>
      </c>
      <c r="O178">
        <f>(I178*21)/100</f>
        <v>0</v>
      </c>
      <c r="P178" t="s">
        <v>23</v>
      </c>
    </row>
    <row r="179" spans="1:5" ht="76.5">
      <c r="A179" s="26" t="s">
        <v>50</v>
      </c>
      <c r="E179" s="27" t="s">
        <v>1036</v>
      </c>
    </row>
    <row r="180" spans="1:5" ht="25.5">
      <c r="A180" s="28" t="s">
        <v>51</v>
      </c>
      <c r="E180" s="29" t="s">
        <v>1037</v>
      </c>
    </row>
    <row r="181" spans="1:5" ht="255">
      <c r="A181" t="s">
        <v>52</v>
      </c>
      <c r="E181" s="27" t="s">
        <v>1031</v>
      </c>
    </row>
    <row r="182" spans="1:16" ht="25.5">
      <c r="A182" s="17" t="s">
        <v>45</v>
      </c>
      <c r="B182" s="21" t="s">
        <v>228</v>
      </c>
      <c r="C182" s="21" t="s">
        <v>1027</v>
      </c>
      <c r="D182" s="17" t="s">
        <v>1038</v>
      </c>
      <c r="E182" s="22" t="s">
        <v>1035</v>
      </c>
      <c r="F182" s="23" t="s">
        <v>66</v>
      </c>
      <c r="G182" s="24">
        <v>1</v>
      </c>
      <c r="H182" s="25">
        <v>0</v>
      </c>
      <c r="I182" s="25">
        <f>ROUND(ROUND(H182,2)*ROUND(G182,3),2)</f>
        <v>0</v>
      </c>
      <c r="O182">
        <f>(I182*21)/100</f>
        <v>0</v>
      </c>
      <c r="P182" t="s">
        <v>23</v>
      </c>
    </row>
    <row r="183" spans="1:5" ht="63.75">
      <c r="A183" s="26" t="s">
        <v>50</v>
      </c>
      <c r="E183" s="27" t="s">
        <v>1039</v>
      </c>
    </row>
    <row r="184" spans="1:5" ht="25.5">
      <c r="A184" s="28" t="s">
        <v>51</v>
      </c>
      <c r="E184" s="29" t="s">
        <v>1030</v>
      </c>
    </row>
    <row r="185" spans="1:5" ht="255">
      <c r="A185" t="s">
        <v>52</v>
      </c>
      <c r="E185" s="27" t="s">
        <v>1031</v>
      </c>
    </row>
    <row r="186" spans="1:16" ht="25.5">
      <c r="A186" s="17" t="s">
        <v>45</v>
      </c>
      <c r="B186" s="21" t="s">
        <v>252</v>
      </c>
      <c r="C186" s="21" t="s">
        <v>1040</v>
      </c>
      <c r="D186" s="17" t="s">
        <v>114</v>
      </c>
      <c r="E186" s="22" t="s">
        <v>1041</v>
      </c>
      <c r="F186" s="23" t="s">
        <v>66</v>
      </c>
      <c r="G186" s="24">
        <v>1</v>
      </c>
      <c r="H186" s="25">
        <v>0</v>
      </c>
      <c r="I186" s="25">
        <f>ROUND(ROUND(H186,2)*ROUND(G186,3),2)</f>
        <v>0</v>
      </c>
      <c r="O186">
        <f>(I186*21)/100</f>
        <v>0</v>
      </c>
      <c r="P186" t="s">
        <v>23</v>
      </c>
    </row>
    <row r="187" spans="1:5" ht="51">
      <c r="A187" s="26" t="s">
        <v>50</v>
      </c>
      <c r="E187" s="27" t="s">
        <v>1029</v>
      </c>
    </row>
    <row r="188" spans="1:5" ht="25.5">
      <c r="A188" s="28" t="s">
        <v>51</v>
      </c>
      <c r="E188" s="29" t="s">
        <v>1042</v>
      </c>
    </row>
    <row r="189" spans="1:5" ht="255">
      <c r="A189" t="s">
        <v>52</v>
      </c>
      <c r="E189" s="27" t="s">
        <v>1031</v>
      </c>
    </row>
    <row r="190" spans="1:16" ht="25.5">
      <c r="A190" s="17" t="s">
        <v>45</v>
      </c>
      <c r="B190" s="21" t="s">
        <v>257</v>
      </c>
      <c r="C190" s="21" t="s">
        <v>1040</v>
      </c>
      <c r="D190" s="17" t="s">
        <v>118</v>
      </c>
      <c r="E190" s="22" t="s">
        <v>1043</v>
      </c>
      <c r="F190" s="23" t="s">
        <v>66</v>
      </c>
      <c r="G190" s="24">
        <v>4</v>
      </c>
      <c r="H190" s="25">
        <v>0</v>
      </c>
      <c r="I190" s="25">
        <f>ROUND(ROUND(H190,2)*ROUND(G190,3),2)</f>
        <v>0</v>
      </c>
      <c r="O190">
        <f>(I190*21)/100</f>
        <v>0</v>
      </c>
      <c r="P190" t="s">
        <v>23</v>
      </c>
    </row>
    <row r="191" spans="1:5" ht="76.5">
      <c r="A191" s="26" t="s">
        <v>50</v>
      </c>
      <c r="E191" s="27" t="s">
        <v>1044</v>
      </c>
    </row>
    <row r="192" spans="1:5" ht="51">
      <c r="A192" s="28" t="s">
        <v>51</v>
      </c>
      <c r="E192" s="29" t="s">
        <v>1045</v>
      </c>
    </row>
    <row r="193" spans="1:5" ht="255">
      <c r="A193" t="s">
        <v>52</v>
      </c>
      <c r="E193" s="27" t="s">
        <v>1031</v>
      </c>
    </row>
    <row r="194" spans="1:16" ht="25.5">
      <c r="A194" s="17" t="s">
        <v>45</v>
      </c>
      <c r="B194" s="21" t="s">
        <v>280</v>
      </c>
      <c r="C194" s="21" t="s">
        <v>1040</v>
      </c>
      <c r="D194" s="17" t="s">
        <v>122</v>
      </c>
      <c r="E194" s="22" t="s">
        <v>1046</v>
      </c>
      <c r="F194" s="23" t="s">
        <v>66</v>
      </c>
      <c r="G194" s="24">
        <v>2</v>
      </c>
      <c r="H194" s="25">
        <v>0</v>
      </c>
      <c r="I194" s="25">
        <f>ROUND(ROUND(H194,2)*ROUND(G194,3),2)</f>
        <v>0</v>
      </c>
      <c r="O194">
        <f>(I194*21)/100</f>
        <v>0</v>
      </c>
      <c r="P194" t="s">
        <v>23</v>
      </c>
    </row>
    <row r="195" spans="1:5" ht="76.5">
      <c r="A195" s="26" t="s">
        <v>50</v>
      </c>
      <c r="E195" s="27" t="s">
        <v>1047</v>
      </c>
    </row>
    <row r="196" spans="1:5" ht="51">
      <c r="A196" s="28" t="s">
        <v>51</v>
      </c>
      <c r="E196" s="29" t="s">
        <v>1048</v>
      </c>
    </row>
    <row r="197" spans="1:5" ht="255">
      <c r="A197" t="s">
        <v>52</v>
      </c>
      <c r="E197" s="27" t="s">
        <v>1031</v>
      </c>
    </row>
    <row r="198" spans="1:16" ht="25.5">
      <c r="A198" s="17" t="s">
        <v>45</v>
      </c>
      <c r="B198" s="21" t="s">
        <v>240</v>
      </c>
      <c r="C198" s="21" t="s">
        <v>1040</v>
      </c>
      <c r="D198" s="17" t="s">
        <v>1038</v>
      </c>
      <c r="E198" s="22" t="s">
        <v>1046</v>
      </c>
      <c r="F198" s="23" t="s">
        <v>66</v>
      </c>
      <c r="G198" s="24">
        <v>1</v>
      </c>
      <c r="H198" s="25">
        <v>0</v>
      </c>
      <c r="I198" s="25">
        <f>ROUND(ROUND(H198,2)*ROUND(G198,3),2)</f>
        <v>0</v>
      </c>
      <c r="O198">
        <f>(I198*21)/100</f>
        <v>0</v>
      </c>
      <c r="P198" t="s">
        <v>23</v>
      </c>
    </row>
    <row r="199" spans="1:5" ht="63.75">
      <c r="A199" s="26" t="s">
        <v>50</v>
      </c>
      <c r="E199" s="27" t="s">
        <v>1039</v>
      </c>
    </row>
    <row r="200" spans="1:5" ht="25.5">
      <c r="A200" s="28" t="s">
        <v>51</v>
      </c>
      <c r="E200" s="29" t="s">
        <v>1049</v>
      </c>
    </row>
    <row r="201" spans="1:5" ht="255">
      <c r="A201" t="s">
        <v>52</v>
      </c>
      <c r="E201" s="27" t="s">
        <v>1031</v>
      </c>
    </row>
    <row r="202" spans="1:16" ht="25.5">
      <c r="A202" s="17" t="s">
        <v>45</v>
      </c>
      <c r="B202" s="21" t="s">
        <v>367</v>
      </c>
      <c r="C202" s="21" t="s">
        <v>1050</v>
      </c>
      <c r="D202" s="17" t="s">
        <v>114</v>
      </c>
      <c r="E202" s="22" t="s">
        <v>1051</v>
      </c>
      <c r="F202" s="23" t="s">
        <v>66</v>
      </c>
      <c r="G202" s="24">
        <v>1</v>
      </c>
      <c r="H202" s="25">
        <v>0</v>
      </c>
      <c r="I202" s="25">
        <f>ROUND(ROUND(H202,2)*ROUND(G202,3),2)</f>
        <v>0</v>
      </c>
      <c r="O202">
        <f>(I202*21)/100</f>
        <v>0</v>
      </c>
      <c r="P202" t="s">
        <v>23</v>
      </c>
    </row>
    <row r="203" spans="1:5" ht="51">
      <c r="A203" s="26" t="s">
        <v>50</v>
      </c>
      <c r="E203" s="27" t="s">
        <v>1033</v>
      </c>
    </row>
    <row r="204" spans="1:5" ht="25.5">
      <c r="A204" s="28" t="s">
        <v>51</v>
      </c>
      <c r="E204" s="29" t="s">
        <v>1030</v>
      </c>
    </row>
    <row r="205" spans="1:5" ht="255">
      <c r="A205" t="s">
        <v>52</v>
      </c>
      <c r="E205" s="27" t="s">
        <v>1031</v>
      </c>
    </row>
    <row r="206" spans="1:16" ht="25.5">
      <c r="A206" s="17" t="s">
        <v>45</v>
      </c>
      <c r="B206" s="21" t="s">
        <v>276</v>
      </c>
      <c r="C206" s="21" t="s">
        <v>1050</v>
      </c>
      <c r="D206" s="17" t="s">
        <v>118</v>
      </c>
      <c r="E206" s="22" t="s">
        <v>1052</v>
      </c>
      <c r="F206" s="23" t="s">
        <v>66</v>
      </c>
      <c r="G206" s="24">
        <v>2</v>
      </c>
      <c r="H206" s="25">
        <v>0</v>
      </c>
      <c r="I206" s="25">
        <f>ROUND(ROUND(H206,2)*ROUND(G206,3),2)</f>
        <v>0</v>
      </c>
      <c r="O206">
        <f>(I206*21)/100</f>
        <v>0</v>
      </c>
      <c r="P206" t="s">
        <v>23</v>
      </c>
    </row>
    <row r="207" spans="1:5" ht="51">
      <c r="A207" s="26" t="s">
        <v>50</v>
      </c>
      <c r="E207" s="27" t="s">
        <v>1053</v>
      </c>
    </row>
    <row r="208" spans="1:5" ht="25.5">
      <c r="A208" s="28" t="s">
        <v>51</v>
      </c>
      <c r="E208" s="29" t="s">
        <v>1054</v>
      </c>
    </row>
    <row r="209" spans="1:5" ht="255">
      <c r="A209" t="s">
        <v>52</v>
      </c>
      <c r="E209" s="27" t="s">
        <v>1031</v>
      </c>
    </row>
    <row r="210" spans="1:16" ht="25.5">
      <c r="A210" s="17" t="s">
        <v>45</v>
      </c>
      <c r="B210" s="21" t="s">
        <v>270</v>
      </c>
      <c r="C210" s="21" t="s">
        <v>1050</v>
      </c>
      <c r="D210" s="17" t="s">
        <v>1038</v>
      </c>
      <c r="E210" s="22" t="s">
        <v>1055</v>
      </c>
      <c r="F210" s="23" t="s">
        <v>66</v>
      </c>
      <c r="G210" s="24">
        <v>1</v>
      </c>
      <c r="H210" s="25">
        <v>0</v>
      </c>
      <c r="I210" s="25">
        <f>ROUND(ROUND(H210,2)*ROUND(G210,3),2)</f>
        <v>0</v>
      </c>
      <c r="O210">
        <f>(I210*21)/100</f>
        <v>0</v>
      </c>
      <c r="P210" t="s">
        <v>23</v>
      </c>
    </row>
    <row r="211" spans="1:5" ht="63.75">
      <c r="A211" s="26" t="s">
        <v>50</v>
      </c>
      <c r="E211" s="27" t="s">
        <v>1039</v>
      </c>
    </row>
    <row r="212" spans="1:5" ht="25.5">
      <c r="A212" s="28" t="s">
        <v>51</v>
      </c>
      <c r="E212" s="29" t="s">
        <v>1049</v>
      </c>
    </row>
    <row r="213" spans="1:5" ht="255">
      <c r="A213" t="s">
        <v>52</v>
      </c>
      <c r="E213" s="27" t="s">
        <v>1031</v>
      </c>
    </row>
    <row r="214" spans="1:16" ht="12.75">
      <c r="A214" s="17" t="s">
        <v>45</v>
      </c>
      <c r="B214" s="21" t="s">
        <v>290</v>
      </c>
      <c r="C214" s="21" t="s">
        <v>1056</v>
      </c>
      <c r="D214" s="17" t="s">
        <v>114</v>
      </c>
      <c r="E214" s="22" t="s">
        <v>1057</v>
      </c>
      <c r="F214" s="23" t="s">
        <v>66</v>
      </c>
      <c r="G214" s="24">
        <v>1</v>
      </c>
      <c r="H214" s="25">
        <v>0</v>
      </c>
      <c r="I214" s="25">
        <f>ROUND(ROUND(H214,2)*ROUND(G214,3),2)</f>
        <v>0</v>
      </c>
      <c r="O214">
        <f>(I214*21)/100</f>
        <v>0</v>
      </c>
      <c r="P214" t="s">
        <v>23</v>
      </c>
    </row>
    <row r="215" spans="1:5" ht="38.25">
      <c r="A215" s="26" t="s">
        <v>50</v>
      </c>
      <c r="E215" s="27" t="s">
        <v>1058</v>
      </c>
    </row>
    <row r="216" spans="1:5" ht="25.5">
      <c r="A216" s="28" t="s">
        <v>51</v>
      </c>
      <c r="E216" s="29" t="s">
        <v>1059</v>
      </c>
    </row>
    <row r="217" spans="1:5" ht="408">
      <c r="A217" t="s">
        <v>52</v>
      </c>
      <c r="E217" s="27" t="s">
        <v>1060</v>
      </c>
    </row>
    <row r="218" spans="1:16" ht="12.75">
      <c r="A218" s="17" t="s">
        <v>45</v>
      </c>
      <c r="B218" s="21" t="s">
        <v>285</v>
      </c>
      <c r="C218" s="21" t="s">
        <v>1061</v>
      </c>
      <c r="D218" s="17" t="s">
        <v>114</v>
      </c>
      <c r="E218" s="22" t="s">
        <v>1062</v>
      </c>
      <c r="F218" s="23" t="s">
        <v>66</v>
      </c>
      <c r="G218" s="24">
        <v>1</v>
      </c>
      <c r="H218" s="25">
        <v>0</v>
      </c>
      <c r="I218" s="25">
        <f>ROUND(ROUND(H218,2)*ROUND(G218,3),2)</f>
        <v>0</v>
      </c>
      <c r="O218">
        <f>(I218*21)/100</f>
        <v>0</v>
      </c>
      <c r="P218" t="s">
        <v>23</v>
      </c>
    </row>
    <row r="219" spans="1:5" ht="38.25">
      <c r="A219" s="26" t="s">
        <v>50</v>
      </c>
      <c r="E219" s="27" t="s">
        <v>1058</v>
      </c>
    </row>
    <row r="220" spans="1:5" ht="25.5">
      <c r="A220" s="28" t="s">
        <v>51</v>
      </c>
      <c r="E220" s="29" t="s">
        <v>1063</v>
      </c>
    </row>
    <row r="221" spans="1:5" ht="408">
      <c r="A221" t="s">
        <v>52</v>
      </c>
      <c r="E221" s="27" t="s">
        <v>1060</v>
      </c>
    </row>
    <row r="222" spans="1:16" ht="12.75">
      <c r="A222" s="17" t="s">
        <v>45</v>
      </c>
      <c r="B222" s="21" t="s">
        <v>296</v>
      </c>
      <c r="C222" s="21" t="s">
        <v>1064</v>
      </c>
      <c r="D222" s="17" t="s">
        <v>114</v>
      </c>
      <c r="E222" s="22" t="s">
        <v>1065</v>
      </c>
      <c r="F222" s="23" t="s">
        <v>66</v>
      </c>
      <c r="G222" s="24">
        <v>1</v>
      </c>
      <c r="H222" s="25">
        <v>0</v>
      </c>
      <c r="I222" s="25">
        <f>ROUND(ROUND(H222,2)*ROUND(G222,3),2)</f>
        <v>0</v>
      </c>
      <c r="O222">
        <f>(I222*21)/100</f>
        <v>0</v>
      </c>
      <c r="P222" t="s">
        <v>23</v>
      </c>
    </row>
    <row r="223" spans="1:5" ht="38.25">
      <c r="A223" s="26" t="s">
        <v>50</v>
      </c>
      <c r="E223" s="27" t="s">
        <v>1058</v>
      </c>
    </row>
    <row r="224" spans="1:5" ht="25.5">
      <c r="A224" s="28" t="s">
        <v>51</v>
      </c>
      <c r="E224" s="29" t="s">
        <v>1066</v>
      </c>
    </row>
    <row r="225" spans="1:5" ht="408">
      <c r="A225" t="s">
        <v>52</v>
      </c>
      <c r="E225" s="27" t="s">
        <v>1060</v>
      </c>
    </row>
    <row r="226" spans="1:16" ht="12.75">
      <c r="A226" s="17" t="s">
        <v>45</v>
      </c>
      <c r="B226" s="21" t="s">
        <v>246</v>
      </c>
      <c r="C226" s="21" t="s">
        <v>1067</v>
      </c>
      <c r="D226" s="17" t="s">
        <v>114</v>
      </c>
      <c r="E226" s="22" t="s">
        <v>1068</v>
      </c>
      <c r="F226" s="23" t="s">
        <v>66</v>
      </c>
      <c r="G226" s="24">
        <v>3</v>
      </c>
      <c r="H226" s="25">
        <v>0</v>
      </c>
      <c r="I226" s="25">
        <f>ROUND(ROUND(H226,2)*ROUND(G226,3),2)</f>
        <v>0</v>
      </c>
      <c r="O226">
        <f>(I226*21)/100</f>
        <v>0</v>
      </c>
      <c r="P226" t="s">
        <v>23</v>
      </c>
    </row>
    <row r="227" spans="1:5" ht="38.25">
      <c r="A227" s="26" t="s">
        <v>50</v>
      </c>
      <c r="E227" s="27" t="s">
        <v>1069</v>
      </c>
    </row>
    <row r="228" spans="1:5" ht="25.5">
      <c r="A228" s="28" t="s">
        <v>51</v>
      </c>
      <c r="E228" s="29" t="s">
        <v>1070</v>
      </c>
    </row>
    <row r="229" spans="1:5" ht="12.75">
      <c r="A229" t="s">
        <v>52</v>
      </c>
      <c r="E229" s="27" t="s">
        <v>507</v>
      </c>
    </row>
    <row r="230" spans="1:16" ht="12.75">
      <c r="A230" s="17" t="s">
        <v>45</v>
      </c>
      <c r="B230" s="21" t="s">
        <v>262</v>
      </c>
      <c r="C230" s="21" t="s">
        <v>1067</v>
      </c>
      <c r="D230" s="17" t="s">
        <v>118</v>
      </c>
      <c r="E230" s="22" t="s">
        <v>1071</v>
      </c>
      <c r="F230" s="23" t="s">
        <v>66</v>
      </c>
      <c r="G230" s="24">
        <v>3</v>
      </c>
      <c r="H230" s="25">
        <v>0</v>
      </c>
      <c r="I230" s="25">
        <f>ROUND(ROUND(H230,2)*ROUND(G230,3),2)</f>
        <v>0</v>
      </c>
      <c r="O230">
        <f>(I230*21)/100</f>
        <v>0</v>
      </c>
      <c r="P230" t="s">
        <v>23</v>
      </c>
    </row>
    <row r="231" spans="1:5" ht="38.25">
      <c r="A231" s="26" t="s">
        <v>50</v>
      </c>
      <c r="E231" s="27" t="s">
        <v>1072</v>
      </c>
    </row>
    <row r="232" spans="1:5" ht="25.5">
      <c r="A232" s="28" t="s">
        <v>51</v>
      </c>
      <c r="E232" s="29" t="s">
        <v>1073</v>
      </c>
    </row>
    <row r="233" spans="1:5" ht="12.75">
      <c r="A233" t="s">
        <v>52</v>
      </c>
      <c r="E233" s="27" t="s">
        <v>507</v>
      </c>
    </row>
    <row r="234" spans="1:16" ht="12.75">
      <c r="A234" s="17" t="s">
        <v>45</v>
      </c>
      <c r="B234" s="21" t="s">
        <v>265</v>
      </c>
      <c r="C234" s="21" t="s">
        <v>1074</v>
      </c>
      <c r="D234" s="17" t="s">
        <v>114</v>
      </c>
      <c r="E234" s="22" t="s">
        <v>1075</v>
      </c>
      <c r="F234" s="23" t="s">
        <v>66</v>
      </c>
      <c r="G234" s="24">
        <v>3</v>
      </c>
      <c r="H234" s="25">
        <v>0</v>
      </c>
      <c r="I234" s="25">
        <f>ROUND(ROUND(H234,2)*ROUND(G234,3),2)</f>
        <v>0</v>
      </c>
      <c r="O234">
        <f>(I234*21)/100</f>
        <v>0</v>
      </c>
      <c r="P234" t="s">
        <v>23</v>
      </c>
    </row>
    <row r="235" spans="1:5" ht="51">
      <c r="A235" s="26" t="s">
        <v>50</v>
      </c>
      <c r="E235" s="27" t="s">
        <v>1076</v>
      </c>
    </row>
    <row r="236" spans="1:5" ht="51">
      <c r="A236" s="28" t="s">
        <v>51</v>
      </c>
      <c r="E236" s="29" t="s">
        <v>1077</v>
      </c>
    </row>
    <row r="237" spans="1:5" ht="38.25">
      <c r="A237" t="s">
        <v>52</v>
      </c>
      <c r="E237" s="27" t="s">
        <v>1078</v>
      </c>
    </row>
    <row r="238" spans="1:16" ht="12.75">
      <c r="A238" s="17" t="s">
        <v>45</v>
      </c>
      <c r="B238" s="21" t="s">
        <v>129</v>
      </c>
      <c r="C238" s="21" t="s">
        <v>1074</v>
      </c>
      <c r="D238" s="17" t="s">
        <v>118</v>
      </c>
      <c r="E238" s="22" t="s">
        <v>1075</v>
      </c>
      <c r="F238" s="23" t="s">
        <v>66</v>
      </c>
      <c r="G238" s="24">
        <v>3</v>
      </c>
      <c r="H238" s="25">
        <v>0</v>
      </c>
      <c r="I238" s="25">
        <f>ROUND(ROUND(H238,2)*ROUND(G238,3),2)</f>
        <v>0</v>
      </c>
      <c r="O238">
        <f>(I238*21)/100</f>
        <v>0</v>
      </c>
      <c r="P238" t="s">
        <v>23</v>
      </c>
    </row>
    <row r="239" spans="1:5" ht="25.5">
      <c r="A239" s="26" t="s">
        <v>50</v>
      </c>
      <c r="E239" s="27" t="s">
        <v>1079</v>
      </c>
    </row>
    <row r="240" spans="1:5" ht="25.5">
      <c r="A240" s="28" t="s">
        <v>51</v>
      </c>
      <c r="E240" s="29" t="s">
        <v>1070</v>
      </c>
    </row>
    <row r="241" spans="1:5" ht="38.25">
      <c r="A241" t="s">
        <v>52</v>
      </c>
      <c r="E241" s="27" t="s">
        <v>1078</v>
      </c>
    </row>
    <row r="242" spans="1:16" ht="12.75">
      <c r="A242" s="17" t="s">
        <v>45</v>
      </c>
      <c r="B242" s="21" t="s">
        <v>117</v>
      </c>
      <c r="C242" s="21" t="s">
        <v>1074</v>
      </c>
      <c r="D242" s="17" t="s">
        <v>122</v>
      </c>
      <c r="E242" s="22" t="s">
        <v>1075</v>
      </c>
      <c r="F242" s="23" t="s">
        <v>66</v>
      </c>
      <c r="G242" s="24">
        <v>3</v>
      </c>
      <c r="H242" s="25">
        <v>0</v>
      </c>
      <c r="I242" s="25">
        <f>ROUND(ROUND(H242,2)*ROUND(G242,3),2)</f>
        <v>0</v>
      </c>
      <c r="O242">
        <f>(I242*21)/100</f>
        <v>0</v>
      </c>
      <c r="P242" t="s">
        <v>23</v>
      </c>
    </row>
    <row r="243" spans="1:5" ht="38.25">
      <c r="A243" s="26" t="s">
        <v>50</v>
      </c>
      <c r="E243" s="27" t="s">
        <v>1080</v>
      </c>
    </row>
    <row r="244" spans="1:5" ht="51">
      <c r="A244" s="28" t="s">
        <v>51</v>
      </c>
      <c r="E244" s="29" t="s">
        <v>1081</v>
      </c>
    </row>
    <row r="245" spans="1:5" ht="38.25">
      <c r="A245" t="s">
        <v>52</v>
      </c>
      <c r="E245" s="27" t="s">
        <v>1078</v>
      </c>
    </row>
    <row r="246" spans="1:16" ht="12.75">
      <c r="A246" s="17" t="s">
        <v>45</v>
      </c>
      <c r="B246" s="21" t="s">
        <v>121</v>
      </c>
      <c r="C246" s="21" t="s">
        <v>1082</v>
      </c>
      <c r="D246" s="17" t="s">
        <v>47</v>
      </c>
      <c r="E246" s="22" t="s">
        <v>1083</v>
      </c>
      <c r="F246" s="23" t="s">
        <v>146</v>
      </c>
      <c r="G246" s="24">
        <v>6.6</v>
      </c>
      <c r="H246" s="25">
        <v>0</v>
      </c>
      <c r="I246" s="25">
        <f>ROUND(ROUND(H246,2)*ROUND(G246,3),2)</f>
        <v>0</v>
      </c>
      <c r="O246">
        <f>(I246*21)/100</f>
        <v>0</v>
      </c>
      <c r="P246" t="s">
        <v>23</v>
      </c>
    </row>
    <row r="247" spans="1:5" ht="12.75">
      <c r="A247" s="26" t="s">
        <v>50</v>
      </c>
      <c r="E247" s="27" t="s">
        <v>47</v>
      </c>
    </row>
    <row r="248" spans="1:5" ht="51">
      <c r="A248" s="28" t="s">
        <v>51</v>
      </c>
      <c r="E248" s="29" t="s">
        <v>997</v>
      </c>
    </row>
    <row r="249" spans="1:5" ht="63.75">
      <c r="A249" t="s">
        <v>52</v>
      </c>
      <c r="E249" s="27" t="s">
        <v>1084</v>
      </c>
    </row>
    <row r="250" spans="1:16" ht="12.75">
      <c r="A250" s="17" t="s">
        <v>45</v>
      </c>
      <c r="B250" s="21" t="s">
        <v>125</v>
      </c>
      <c r="C250" s="21" t="s">
        <v>1085</v>
      </c>
      <c r="D250" s="17" t="s">
        <v>47</v>
      </c>
      <c r="E250" s="22" t="s">
        <v>1086</v>
      </c>
      <c r="F250" s="23" t="s">
        <v>146</v>
      </c>
      <c r="G250" s="24">
        <v>639.7</v>
      </c>
      <c r="H250" s="25">
        <v>0</v>
      </c>
      <c r="I250" s="25">
        <f>ROUND(ROUND(H250,2)*ROUND(G250,3),2)</f>
        <v>0</v>
      </c>
      <c r="O250">
        <f>(I250*21)/100</f>
        <v>0</v>
      </c>
      <c r="P250" t="s">
        <v>23</v>
      </c>
    </row>
    <row r="251" spans="1:5" ht="12.75">
      <c r="A251" s="26" t="s">
        <v>50</v>
      </c>
      <c r="E251" s="27" t="s">
        <v>47</v>
      </c>
    </row>
    <row r="252" spans="1:5" ht="89.25">
      <c r="A252" s="28" t="s">
        <v>51</v>
      </c>
      <c r="E252" s="29" t="s">
        <v>1087</v>
      </c>
    </row>
    <row r="253" spans="1:5" ht="63.75">
      <c r="A253" t="s">
        <v>52</v>
      </c>
      <c r="E253" s="27" t="s">
        <v>1084</v>
      </c>
    </row>
    <row r="254" spans="1:16" ht="12.75">
      <c r="A254" s="17" t="s">
        <v>45</v>
      </c>
      <c r="B254" s="21" t="s">
        <v>1088</v>
      </c>
      <c r="C254" s="21" t="s">
        <v>1089</v>
      </c>
      <c r="D254" s="17" t="s">
        <v>47</v>
      </c>
      <c r="E254" s="22" t="s">
        <v>1090</v>
      </c>
      <c r="F254" s="23" t="s">
        <v>146</v>
      </c>
      <c r="G254" s="24">
        <v>231.1</v>
      </c>
      <c r="H254" s="25">
        <v>0</v>
      </c>
      <c r="I254" s="25">
        <f>ROUND(ROUND(H254,2)*ROUND(G254,3),2)</f>
        <v>0</v>
      </c>
      <c r="O254">
        <f>(I254*21)/100</f>
        <v>0</v>
      </c>
      <c r="P254" t="s">
        <v>23</v>
      </c>
    </row>
    <row r="255" spans="1:5" ht="12.75">
      <c r="A255" s="26" t="s">
        <v>50</v>
      </c>
      <c r="E255" s="27" t="s">
        <v>47</v>
      </c>
    </row>
    <row r="256" spans="1:5" ht="51">
      <c r="A256" s="28" t="s">
        <v>51</v>
      </c>
      <c r="E256" s="29" t="s">
        <v>1011</v>
      </c>
    </row>
    <row r="257" spans="1:5" ht="63.75">
      <c r="A257" t="s">
        <v>52</v>
      </c>
      <c r="E257" s="27" t="s">
        <v>1084</v>
      </c>
    </row>
    <row r="258" spans="1:16" ht="12.75">
      <c r="A258" s="17" t="s">
        <v>45</v>
      </c>
      <c r="B258" s="21" t="s">
        <v>1091</v>
      </c>
      <c r="C258" s="21" t="s">
        <v>1092</v>
      </c>
      <c r="D258" s="17" t="s">
        <v>47</v>
      </c>
      <c r="E258" s="22" t="s">
        <v>1093</v>
      </c>
      <c r="F258" s="23" t="s">
        <v>146</v>
      </c>
      <c r="G258" s="24">
        <v>89.9</v>
      </c>
      <c r="H258" s="25">
        <v>0</v>
      </c>
      <c r="I258" s="25">
        <f>ROUND(ROUND(H258,2)*ROUND(G258,3),2)</f>
        <v>0</v>
      </c>
      <c r="O258">
        <f>(I258*21)/100</f>
        <v>0</v>
      </c>
      <c r="P258" t="s">
        <v>23</v>
      </c>
    </row>
    <row r="259" spans="1:5" ht="12.75">
      <c r="A259" s="26" t="s">
        <v>50</v>
      </c>
      <c r="E259" s="27" t="s">
        <v>47</v>
      </c>
    </row>
    <row r="260" spans="1:5" ht="25.5">
      <c r="A260" s="28" t="s">
        <v>51</v>
      </c>
      <c r="E260" s="29" t="s">
        <v>1094</v>
      </c>
    </row>
    <row r="261" spans="1:5" ht="63.75">
      <c r="A261" t="s">
        <v>52</v>
      </c>
      <c r="E261" s="27" t="s">
        <v>1084</v>
      </c>
    </row>
    <row r="262" spans="1:16" ht="12.75">
      <c r="A262" s="17" t="s">
        <v>45</v>
      </c>
      <c r="B262" s="21" t="s">
        <v>1095</v>
      </c>
      <c r="C262" s="21" t="s">
        <v>1096</v>
      </c>
      <c r="D262" s="17" t="s">
        <v>47</v>
      </c>
      <c r="E262" s="22" t="s">
        <v>1097</v>
      </c>
      <c r="F262" s="23" t="s">
        <v>146</v>
      </c>
      <c r="G262" s="24">
        <v>947.2</v>
      </c>
      <c r="H262" s="25">
        <v>0</v>
      </c>
      <c r="I262" s="25">
        <f>ROUND(ROUND(H262,2)*ROUND(G262,3),2)</f>
        <v>0</v>
      </c>
      <c r="O262">
        <f>(I262*21)/100</f>
        <v>0</v>
      </c>
      <c r="P262" t="s">
        <v>23</v>
      </c>
    </row>
    <row r="263" spans="1:5" ht="12.75">
      <c r="A263" s="26" t="s">
        <v>50</v>
      </c>
      <c r="E263" s="27" t="s">
        <v>47</v>
      </c>
    </row>
    <row r="264" spans="1:5" ht="51">
      <c r="A264" s="28" t="s">
        <v>51</v>
      </c>
      <c r="E264" s="29" t="s">
        <v>1098</v>
      </c>
    </row>
    <row r="265" spans="1:5" ht="25.5">
      <c r="A265" t="s">
        <v>52</v>
      </c>
      <c r="E265" s="27" t="s">
        <v>1099</v>
      </c>
    </row>
    <row r="266" spans="1:16" ht="12.75">
      <c r="A266" s="17" t="s">
        <v>45</v>
      </c>
      <c r="B266" s="21" t="s">
        <v>1100</v>
      </c>
      <c r="C266" s="21" t="s">
        <v>1101</v>
      </c>
      <c r="D266" s="17" t="s">
        <v>1004</v>
      </c>
      <c r="E266" s="22" t="s">
        <v>1102</v>
      </c>
      <c r="F266" s="23" t="s">
        <v>66</v>
      </c>
      <c r="G266" s="24">
        <v>1</v>
      </c>
      <c r="H266" s="25">
        <v>0</v>
      </c>
      <c r="I266" s="25">
        <f>ROUND(ROUND(H266,2)*ROUND(G266,3),2)</f>
        <v>0</v>
      </c>
      <c r="O266">
        <f>(I266*21)/100</f>
        <v>0</v>
      </c>
      <c r="P266" t="s">
        <v>23</v>
      </c>
    </row>
    <row r="267" spans="1:5" ht="38.25">
      <c r="A267" s="26" t="s">
        <v>50</v>
      </c>
      <c r="E267" s="27" t="s">
        <v>1103</v>
      </c>
    </row>
    <row r="268" spans="1:5" ht="38.25">
      <c r="A268" s="28" t="s">
        <v>51</v>
      </c>
      <c r="E268" s="29" t="s">
        <v>1104</v>
      </c>
    </row>
    <row r="269" spans="1:5" ht="12.75">
      <c r="A269" t="s">
        <v>52</v>
      </c>
      <c r="E269" s="27" t="s">
        <v>1105</v>
      </c>
    </row>
    <row r="270" spans="1:16" ht="12.75">
      <c r="A270" s="17" t="s">
        <v>45</v>
      </c>
      <c r="B270" s="21" t="s">
        <v>1106</v>
      </c>
      <c r="C270" s="21" t="s">
        <v>1101</v>
      </c>
      <c r="D270" s="17" t="s">
        <v>1107</v>
      </c>
      <c r="E270" s="22" t="s">
        <v>1102</v>
      </c>
      <c r="F270" s="23" t="s">
        <v>66</v>
      </c>
      <c r="G270" s="24">
        <v>1</v>
      </c>
      <c r="H270" s="25">
        <v>0</v>
      </c>
      <c r="I270" s="25">
        <f>ROUND(ROUND(H270,2)*ROUND(G270,3),2)</f>
        <v>0</v>
      </c>
      <c r="O270">
        <f>(I270*21)/100</f>
        <v>0</v>
      </c>
      <c r="P270" t="s">
        <v>23</v>
      </c>
    </row>
    <row r="271" spans="1:5" ht="51">
      <c r="A271" s="26" t="s">
        <v>50</v>
      </c>
      <c r="E271" s="27" t="s">
        <v>1108</v>
      </c>
    </row>
    <row r="272" spans="1:5" ht="25.5">
      <c r="A272" s="28" t="s">
        <v>51</v>
      </c>
      <c r="E272" s="29" t="s">
        <v>1109</v>
      </c>
    </row>
    <row r="273" spans="1:5" ht="12.75">
      <c r="A273" t="s">
        <v>52</v>
      </c>
      <c r="E273" s="27" t="s">
        <v>1105</v>
      </c>
    </row>
    <row r="274" spans="1:16" ht="12.75">
      <c r="A274" s="17" t="s">
        <v>45</v>
      </c>
      <c r="B274" s="21" t="s">
        <v>1110</v>
      </c>
      <c r="C274" s="21" t="s">
        <v>1101</v>
      </c>
      <c r="D274" s="17" t="s">
        <v>1111</v>
      </c>
      <c r="E274" s="22" t="s">
        <v>1102</v>
      </c>
      <c r="F274" s="23" t="s">
        <v>66</v>
      </c>
      <c r="G274" s="24">
        <v>1</v>
      </c>
      <c r="H274" s="25">
        <v>0</v>
      </c>
      <c r="I274" s="25">
        <f>ROUND(ROUND(H274,2)*ROUND(G274,3),2)</f>
        <v>0</v>
      </c>
      <c r="O274">
        <f>(I274*21)/100</f>
        <v>0</v>
      </c>
      <c r="P274" t="s">
        <v>23</v>
      </c>
    </row>
    <row r="275" spans="1:5" ht="12.75">
      <c r="A275" s="26" t="s">
        <v>50</v>
      </c>
      <c r="E275" s="27" t="s">
        <v>1112</v>
      </c>
    </row>
    <row r="276" spans="1:5" ht="25.5">
      <c r="A276" s="28" t="s">
        <v>51</v>
      </c>
      <c r="E276" s="29" t="s">
        <v>1109</v>
      </c>
    </row>
    <row r="277" spans="1:5" ht="12.75">
      <c r="A277" t="s">
        <v>52</v>
      </c>
      <c r="E277" s="27" t="s">
        <v>1105</v>
      </c>
    </row>
    <row r="278" spans="1:18" ht="12.75" customHeight="1">
      <c r="A278" s="5" t="s">
        <v>43</v>
      </c>
      <c r="B278" s="5"/>
      <c r="C278" s="31" t="s">
        <v>40</v>
      </c>
      <c r="D278" s="5"/>
      <c r="E278" s="19" t="s">
        <v>332</v>
      </c>
      <c r="F278" s="5"/>
      <c r="G278" s="5"/>
      <c r="H278" s="5"/>
      <c r="I278" s="32">
        <f>0+Q278</f>
        <v>0</v>
      </c>
      <c r="O278">
        <f>0+R278</f>
        <v>0</v>
      </c>
      <c r="Q278">
        <f>0+I279+I283+I287</f>
        <v>0</v>
      </c>
      <c r="R278">
        <f>0+O279+O283+O287</f>
        <v>0</v>
      </c>
    </row>
    <row r="279" spans="1:16" ht="12.75">
      <c r="A279" s="17" t="s">
        <v>45</v>
      </c>
      <c r="B279" s="21" t="s">
        <v>1113</v>
      </c>
      <c r="C279" s="21" t="s">
        <v>1114</v>
      </c>
      <c r="D279" s="17" t="s">
        <v>47</v>
      </c>
      <c r="E279" s="22" t="s">
        <v>1115</v>
      </c>
      <c r="F279" s="23" t="s">
        <v>146</v>
      </c>
      <c r="G279" s="24">
        <v>1969.57</v>
      </c>
      <c r="H279" s="25">
        <v>0</v>
      </c>
      <c r="I279" s="25">
        <f>ROUND(ROUND(H279,2)*ROUND(G279,3),2)</f>
        <v>0</v>
      </c>
      <c r="O279">
        <f>(I279*21)/100</f>
        <v>0</v>
      </c>
      <c r="P279" t="s">
        <v>23</v>
      </c>
    </row>
    <row r="280" spans="1:5" ht="12.75">
      <c r="A280" s="26" t="s">
        <v>50</v>
      </c>
      <c r="E280" s="27" t="s">
        <v>47</v>
      </c>
    </row>
    <row r="281" spans="1:5" ht="89.25">
      <c r="A281" s="28" t="s">
        <v>51</v>
      </c>
      <c r="E281" s="29" t="s">
        <v>1116</v>
      </c>
    </row>
    <row r="282" spans="1:5" ht="25.5">
      <c r="A282" t="s">
        <v>52</v>
      </c>
      <c r="E282" s="27" t="s">
        <v>366</v>
      </c>
    </row>
    <row r="283" spans="1:16" ht="12.75">
      <c r="A283" s="17" t="s">
        <v>45</v>
      </c>
      <c r="B283" s="21" t="s">
        <v>1117</v>
      </c>
      <c r="C283" s="21" t="s">
        <v>394</v>
      </c>
      <c r="D283" s="17" t="s">
        <v>114</v>
      </c>
      <c r="E283" s="22" t="s">
        <v>1118</v>
      </c>
      <c r="F283" s="23" t="s">
        <v>66</v>
      </c>
      <c r="G283" s="24">
        <v>1</v>
      </c>
      <c r="H283" s="25">
        <v>0</v>
      </c>
      <c r="I283" s="25">
        <f>ROUND(ROUND(H283,2)*ROUND(G283,3),2)</f>
        <v>0</v>
      </c>
      <c r="O283">
        <f>(I283*21)/100</f>
        <v>0</v>
      </c>
      <c r="P283" t="s">
        <v>23</v>
      </c>
    </row>
    <row r="284" spans="1:5" ht="12.75">
      <c r="A284" s="26" t="s">
        <v>50</v>
      </c>
      <c r="E284" s="27" t="s">
        <v>1119</v>
      </c>
    </row>
    <row r="285" spans="1:5" ht="25.5">
      <c r="A285" s="28" t="s">
        <v>51</v>
      </c>
      <c r="E285" s="29" t="s">
        <v>1120</v>
      </c>
    </row>
    <row r="286" spans="1:5" ht="89.25">
      <c r="A286" t="s">
        <v>52</v>
      </c>
      <c r="E286" s="27" t="s">
        <v>1121</v>
      </c>
    </row>
    <row r="287" spans="1:16" ht="12.75">
      <c r="A287" s="17" t="s">
        <v>45</v>
      </c>
      <c r="B287" s="21" t="s">
        <v>1122</v>
      </c>
      <c r="C287" s="21" t="s">
        <v>1123</v>
      </c>
      <c r="D287" s="17" t="s">
        <v>47</v>
      </c>
      <c r="E287" s="22" t="s">
        <v>1124</v>
      </c>
      <c r="F287" s="23" t="s">
        <v>146</v>
      </c>
      <c r="G287" s="24">
        <v>20.8</v>
      </c>
      <c r="H287" s="25">
        <v>0</v>
      </c>
      <c r="I287" s="25">
        <f>ROUND(ROUND(H287,2)*ROUND(G287,3),2)</f>
        <v>0</v>
      </c>
      <c r="O287">
        <f>(I287*21)/100</f>
        <v>0</v>
      </c>
      <c r="P287" t="s">
        <v>23</v>
      </c>
    </row>
    <row r="288" spans="1:5" ht="12.75">
      <c r="A288" s="26" t="s">
        <v>50</v>
      </c>
      <c r="E288" s="27" t="s">
        <v>1125</v>
      </c>
    </row>
    <row r="289" spans="1:5" ht="25.5">
      <c r="A289" s="28" t="s">
        <v>51</v>
      </c>
      <c r="E289" s="29" t="s">
        <v>1126</v>
      </c>
    </row>
    <row r="290" spans="1:5" ht="89.25">
      <c r="A290" t="s">
        <v>52</v>
      </c>
      <c r="E290" s="27" t="s">
        <v>1121</v>
      </c>
    </row>
  </sheetData>
  <sheetProtection/>
  <mergeCells count="10">
    <mergeCell ref="E5:E6"/>
    <mergeCell ref="F5:F6"/>
    <mergeCell ref="G5:G6"/>
    <mergeCell ref="H5:I5"/>
    <mergeCell ref="C3:D3"/>
    <mergeCell ref="C4:D4"/>
    <mergeCell ref="A5:A6"/>
    <mergeCell ref="B5:B6"/>
    <mergeCell ref="C5:C6"/>
    <mergeCell ref="D5:D6"/>
  </mergeCells>
  <printOptions/>
  <pageMargins left="0.75" right="0.75" top="1" bottom="1" header="0.5" footer="0.5"/>
  <pageSetup fitToHeight="0" fitToWidth="1" horizontalDpi="300" verticalDpi="300" orientation="portrait" paperSize="9"/>
  <drawing r:id="rId1"/>
</worksheet>
</file>

<file path=xl/worksheets/sheet19.xml><?xml version="1.0" encoding="utf-8"?>
<worksheet xmlns="http://schemas.openxmlformats.org/spreadsheetml/2006/main" xmlns:r="http://schemas.openxmlformats.org/officeDocument/2006/relationships">
  <sheetPr>
    <pageSetUpPr fitToPage="1"/>
  </sheetPr>
  <dimension ref="A1:R172"/>
  <sheetViews>
    <sheetView zoomScalePageLayoutView="0"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5"/>
      <c r="I2" s="5"/>
      <c r="O2">
        <f>0+O8+O49+O54+O67+O92</f>
        <v>0</v>
      </c>
      <c r="P2" t="s">
        <v>22</v>
      </c>
    </row>
    <row r="3" spans="1:16" ht="15" customHeight="1">
      <c r="A3" t="s">
        <v>12</v>
      </c>
      <c r="B3" s="9" t="s">
        <v>14</v>
      </c>
      <c r="C3" s="36" t="s">
        <v>15</v>
      </c>
      <c r="D3" s="33"/>
      <c r="E3" s="10" t="s">
        <v>16</v>
      </c>
      <c r="F3" s="1"/>
      <c r="G3" s="8"/>
      <c r="H3" s="7" t="s">
        <v>1127</v>
      </c>
      <c r="I3" s="30">
        <f>0+I8+I49+I54+I67+I92</f>
        <v>0</v>
      </c>
      <c r="O3" t="s">
        <v>19</v>
      </c>
      <c r="P3" t="s">
        <v>23</v>
      </c>
    </row>
    <row r="4" spans="1:16" ht="15" customHeight="1">
      <c r="A4" t="s">
        <v>17</v>
      </c>
      <c r="B4" s="12" t="s">
        <v>18</v>
      </c>
      <c r="C4" s="37" t="s">
        <v>1127</v>
      </c>
      <c r="D4" s="38"/>
      <c r="E4" s="13" t="s">
        <v>1128</v>
      </c>
      <c r="F4" s="5"/>
      <c r="G4" s="5"/>
      <c r="H4" s="14"/>
      <c r="I4" s="14"/>
      <c r="O4" t="s">
        <v>20</v>
      </c>
      <c r="P4" t="s">
        <v>23</v>
      </c>
    </row>
    <row r="5" spans="1:16" ht="12.75" customHeight="1">
      <c r="A5" s="39" t="s">
        <v>26</v>
      </c>
      <c r="B5" s="39" t="s">
        <v>28</v>
      </c>
      <c r="C5" s="39" t="s">
        <v>30</v>
      </c>
      <c r="D5" s="39" t="s">
        <v>31</v>
      </c>
      <c r="E5" s="39" t="s">
        <v>32</v>
      </c>
      <c r="F5" s="39" t="s">
        <v>34</v>
      </c>
      <c r="G5" s="39" t="s">
        <v>36</v>
      </c>
      <c r="H5" s="39" t="s">
        <v>38</v>
      </c>
      <c r="I5" s="39"/>
      <c r="O5" t="s">
        <v>21</v>
      </c>
      <c r="P5" t="s">
        <v>23</v>
      </c>
    </row>
    <row r="6" spans="1:9" ht="12.75" customHeight="1">
      <c r="A6" s="39"/>
      <c r="B6" s="39"/>
      <c r="C6" s="39"/>
      <c r="D6" s="39"/>
      <c r="E6" s="39"/>
      <c r="F6" s="39"/>
      <c r="G6" s="39"/>
      <c r="H6" s="11" t="s">
        <v>39</v>
      </c>
      <c r="I6" s="11" t="s">
        <v>41</v>
      </c>
    </row>
    <row r="7" spans="1:9" ht="12.75" customHeight="1">
      <c r="A7" s="11" t="s">
        <v>27</v>
      </c>
      <c r="B7" s="11" t="s">
        <v>29</v>
      </c>
      <c r="C7" s="11" t="s">
        <v>23</v>
      </c>
      <c r="D7" s="11" t="s">
        <v>22</v>
      </c>
      <c r="E7" s="11" t="s">
        <v>33</v>
      </c>
      <c r="F7" s="11" t="s">
        <v>35</v>
      </c>
      <c r="G7" s="11" t="s">
        <v>37</v>
      </c>
      <c r="H7" s="11" t="s">
        <v>40</v>
      </c>
      <c r="I7" s="11" t="s">
        <v>42</v>
      </c>
    </row>
    <row r="8" spans="1:18" ht="12.75" customHeight="1">
      <c r="A8" s="14" t="s">
        <v>43</v>
      </c>
      <c r="B8" s="14"/>
      <c r="C8" s="18" t="s">
        <v>29</v>
      </c>
      <c r="D8" s="14"/>
      <c r="E8" s="19" t="s">
        <v>72</v>
      </c>
      <c r="F8" s="14"/>
      <c r="G8" s="14"/>
      <c r="H8" s="14"/>
      <c r="I8" s="20">
        <f>0+Q8</f>
        <v>0</v>
      </c>
      <c r="O8">
        <f>0+R8</f>
        <v>0</v>
      </c>
      <c r="Q8">
        <f>0+I9+I13+I17+I21+I25+I29+I33+I37+I41+I45</f>
        <v>0</v>
      </c>
      <c r="R8">
        <f>0+O9+O13+O17+O21+O25+O29+O33+O37+O41+O45</f>
        <v>0</v>
      </c>
    </row>
    <row r="9" spans="1:16" ht="12.75">
      <c r="A9" s="17" t="s">
        <v>45</v>
      </c>
      <c r="B9" s="21" t="s">
        <v>29</v>
      </c>
      <c r="C9" s="21" t="s">
        <v>910</v>
      </c>
      <c r="D9" s="17" t="s">
        <v>47</v>
      </c>
      <c r="E9" s="22" t="s">
        <v>911</v>
      </c>
      <c r="F9" s="23" t="s">
        <v>912</v>
      </c>
      <c r="G9" s="24">
        <v>1080</v>
      </c>
      <c r="H9" s="25">
        <v>0</v>
      </c>
      <c r="I9" s="25">
        <f>ROUND(ROUND(H9,2)*ROUND(G9,3),2)</f>
        <v>0</v>
      </c>
      <c r="O9">
        <f>(I9*21)/100</f>
        <v>0</v>
      </c>
      <c r="P9" t="s">
        <v>23</v>
      </c>
    </row>
    <row r="10" spans="1:5" ht="12.75">
      <c r="A10" s="26" t="s">
        <v>50</v>
      </c>
      <c r="E10" s="27" t="s">
        <v>913</v>
      </c>
    </row>
    <row r="11" spans="1:5" ht="12.75">
      <c r="A11" s="28" t="s">
        <v>51</v>
      </c>
      <c r="E11" s="29" t="s">
        <v>914</v>
      </c>
    </row>
    <row r="12" spans="1:5" ht="38.25">
      <c r="A12" t="s">
        <v>52</v>
      </c>
      <c r="E12" s="27" t="s">
        <v>915</v>
      </c>
    </row>
    <row r="13" spans="1:16" ht="12.75">
      <c r="A13" s="17" t="s">
        <v>45</v>
      </c>
      <c r="B13" s="21" t="s">
        <v>23</v>
      </c>
      <c r="C13" s="21" t="s">
        <v>921</v>
      </c>
      <c r="D13" s="17" t="s">
        <v>767</v>
      </c>
      <c r="E13" s="22" t="s">
        <v>922</v>
      </c>
      <c r="F13" s="23" t="s">
        <v>923</v>
      </c>
      <c r="G13" s="24">
        <v>3350</v>
      </c>
      <c r="H13" s="25">
        <v>0</v>
      </c>
      <c r="I13" s="25">
        <f>ROUND(ROUND(H13,2)*ROUND(G13,3),2)</f>
        <v>0</v>
      </c>
      <c r="O13">
        <f>(I13*21)/100</f>
        <v>0</v>
      </c>
      <c r="P13" t="s">
        <v>23</v>
      </c>
    </row>
    <row r="14" spans="1:5" ht="38.25">
      <c r="A14" s="26" t="s">
        <v>50</v>
      </c>
      <c r="E14" s="27" t="s">
        <v>924</v>
      </c>
    </row>
    <row r="15" spans="1:5" ht="25.5">
      <c r="A15" s="28" t="s">
        <v>51</v>
      </c>
      <c r="E15" s="29" t="s">
        <v>1129</v>
      </c>
    </row>
    <row r="16" spans="1:5" ht="25.5">
      <c r="A16" t="s">
        <v>52</v>
      </c>
      <c r="E16" s="27" t="s">
        <v>926</v>
      </c>
    </row>
    <row r="17" spans="1:16" ht="12.75">
      <c r="A17" s="17" t="s">
        <v>45</v>
      </c>
      <c r="B17" s="21" t="s">
        <v>22</v>
      </c>
      <c r="C17" s="21" t="s">
        <v>635</v>
      </c>
      <c r="D17" s="17" t="s">
        <v>47</v>
      </c>
      <c r="E17" s="22" t="s">
        <v>636</v>
      </c>
      <c r="F17" s="23" t="s">
        <v>75</v>
      </c>
      <c r="G17" s="24">
        <v>338.618</v>
      </c>
      <c r="H17" s="25">
        <v>0</v>
      </c>
      <c r="I17" s="25">
        <f>ROUND(ROUND(H17,2)*ROUND(G17,3),2)</f>
        <v>0</v>
      </c>
      <c r="O17">
        <f>(I17*21)/100</f>
        <v>0</v>
      </c>
      <c r="P17" t="s">
        <v>23</v>
      </c>
    </row>
    <row r="18" spans="1:5" ht="12.75">
      <c r="A18" s="26" t="s">
        <v>50</v>
      </c>
      <c r="E18" s="27" t="s">
        <v>1130</v>
      </c>
    </row>
    <row r="19" spans="1:5" ht="38.25">
      <c r="A19" s="28" t="s">
        <v>51</v>
      </c>
      <c r="E19" s="29" t="s">
        <v>1131</v>
      </c>
    </row>
    <row r="20" spans="1:5" ht="318.75">
      <c r="A20" t="s">
        <v>52</v>
      </c>
      <c r="E20" s="27" t="s">
        <v>639</v>
      </c>
    </row>
    <row r="21" spans="1:16" ht="12.75">
      <c r="A21" s="17" t="s">
        <v>45</v>
      </c>
      <c r="B21" s="21" t="s">
        <v>33</v>
      </c>
      <c r="C21" s="21" t="s">
        <v>929</v>
      </c>
      <c r="D21" s="17" t="s">
        <v>47</v>
      </c>
      <c r="E21" s="22" t="s">
        <v>930</v>
      </c>
      <c r="F21" s="23" t="s">
        <v>75</v>
      </c>
      <c r="G21" s="24">
        <v>1248.343</v>
      </c>
      <c r="H21" s="25">
        <v>0</v>
      </c>
      <c r="I21" s="25">
        <f>ROUND(ROUND(H21,2)*ROUND(G21,3),2)</f>
        <v>0</v>
      </c>
      <c r="O21">
        <f>(I21*21)/100</f>
        <v>0</v>
      </c>
      <c r="P21" t="s">
        <v>23</v>
      </c>
    </row>
    <row r="22" spans="1:5" ht="25.5">
      <c r="A22" s="26" t="s">
        <v>50</v>
      </c>
      <c r="E22" s="27" t="s">
        <v>931</v>
      </c>
    </row>
    <row r="23" spans="1:5" ht="76.5">
      <c r="A23" s="28" t="s">
        <v>51</v>
      </c>
      <c r="E23" s="29" t="s">
        <v>1132</v>
      </c>
    </row>
    <row r="24" spans="1:5" ht="318.75">
      <c r="A24" t="s">
        <v>52</v>
      </c>
      <c r="E24" s="27" t="s">
        <v>639</v>
      </c>
    </row>
    <row r="25" spans="1:16" ht="25.5">
      <c r="A25" s="17" t="s">
        <v>45</v>
      </c>
      <c r="B25" s="21" t="s">
        <v>35</v>
      </c>
      <c r="C25" s="21" t="s">
        <v>933</v>
      </c>
      <c r="D25" s="17" t="s">
        <v>47</v>
      </c>
      <c r="E25" s="22" t="s">
        <v>934</v>
      </c>
      <c r="F25" s="23" t="s">
        <v>86</v>
      </c>
      <c r="G25" s="24">
        <v>108.4</v>
      </c>
      <c r="H25" s="25">
        <v>0</v>
      </c>
      <c r="I25" s="25">
        <f>ROUND(ROUND(H25,2)*ROUND(G25,3),2)</f>
        <v>0</v>
      </c>
      <c r="O25">
        <f>(I25*21)/100</f>
        <v>0</v>
      </c>
      <c r="P25" t="s">
        <v>23</v>
      </c>
    </row>
    <row r="26" spans="1:5" ht="38.25">
      <c r="A26" s="26" t="s">
        <v>50</v>
      </c>
      <c r="E26" s="27" t="s">
        <v>935</v>
      </c>
    </row>
    <row r="27" spans="1:5" ht="38.25">
      <c r="A27" s="28" t="s">
        <v>51</v>
      </c>
      <c r="E27" s="29" t="s">
        <v>1133</v>
      </c>
    </row>
    <row r="28" spans="1:5" ht="229.5">
      <c r="A28" t="s">
        <v>52</v>
      </c>
      <c r="E28" s="27" t="s">
        <v>937</v>
      </c>
    </row>
    <row r="29" spans="1:16" ht="12.75">
      <c r="A29" s="17" t="s">
        <v>45</v>
      </c>
      <c r="B29" s="21" t="s">
        <v>37</v>
      </c>
      <c r="C29" s="21" t="s">
        <v>938</v>
      </c>
      <c r="D29" s="17" t="s">
        <v>47</v>
      </c>
      <c r="E29" s="22" t="s">
        <v>939</v>
      </c>
      <c r="F29" s="23" t="s">
        <v>75</v>
      </c>
      <c r="G29" s="24">
        <v>670</v>
      </c>
      <c r="H29" s="25">
        <v>0</v>
      </c>
      <c r="I29" s="25">
        <f>ROUND(ROUND(H29,2)*ROUND(G29,3),2)</f>
        <v>0</v>
      </c>
      <c r="O29">
        <f>(I29*21)/100</f>
        <v>0</v>
      </c>
      <c r="P29" t="s">
        <v>23</v>
      </c>
    </row>
    <row r="30" spans="1:5" ht="25.5">
      <c r="A30" s="26" t="s">
        <v>50</v>
      </c>
      <c r="E30" s="27" t="s">
        <v>940</v>
      </c>
    </row>
    <row r="31" spans="1:5" ht="25.5">
      <c r="A31" s="28" t="s">
        <v>51</v>
      </c>
      <c r="E31" s="29" t="s">
        <v>1134</v>
      </c>
    </row>
    <row r="32" spans="1:5" ht="267.75">
      <c r="A32" t="s">
        <v>52</v>
      </c>
      <c r="E32" s="27" t="s">
        <v>647</v>
      </c>
    </row>
    <row r="33" spans="1:16" ht="12.75">
      <c r="A33" s="17" t="s">
        <v>45</v>
      </c>
      <c r="B33" s="21" t="s">
        <v>488</v>
      </c>
      <c r="C33" s="21" t="s">
        <v>180</v>
      </c>
      <c r="D33" s="17" t="s">
        <v>47</v>
      </c>
      <c r="E33" s="22" t="s">
        <v>181</v>
      </c>
      <c r="F33" s="23" t="s">
        <v>75</v>
      </c>
      <c r="G33" s="24">
        <v>1586.961</v>
      </c>
      <c r="H33" s="25">
        <v>0</v>
      </c>
      <c r="I33" s="25">
        <f>ROUND(ROUND(H33,2)*ROUND(G33,3),2)</f>
        <v>0</v>
      </c>
      <c r="O33">
        <f>(I33*21)/100</f>
        <v>0</v>
      </c>
      <c r="P33" t="s">
        <v>23</v>
      </c>
    </row>
    <row r="34" spans="1:5" ht="12.75">
      <c r="A34" s="26" t="s">
        <v>50</v>
      </c>
      <c r="E34" s="27" t="s">
        <v>47</v>
      </c>
    </row>
    <row r="35" spans="1:5" ht="63.75">
      <c r="A35" s="28" t="s">
        <v>51</v>
      </c>
      <c r="E35" s="29" t="s">
        <v>1135</v>
      </c>
    </row>
    <row r="36" spans="1:5" ht="191.25">
      <c r="A36" t="s">
        <v>52</v>
      </c>
      <c r="E36" s="27" t="s">
        <v>654</v>
      </c>
    </row>
    <row r="37" spans="1:16" ht="12.75">
      <c r="A37" s="17" t="s">
        <v>45</v>
      </c>
      <c r="B37" s="21" t="s">
        <v>148</v>
      </c>
      <c r="C37" s="21" t="s">
        <v>943</v>
      </c>
      <c r="D37" s="17" t="s">
        <v>47</v>
      </c>
      <c r="E37" s="22" t="s">
        <v>944</v>
      </c>
      <c r="F37" s="23" t="s">
        <v>75</v>
      </c>
      <c r="G37" s="24">
        <v>1085.991</v>
      </c>
      <c r="H37" s="25">
        <v>0</v>
      </c>
      <c r="I37" s="25">
        <f>ROUND(ROUND(H37,2)*ROUND(G37,3),2)</f>
        <v>0</v>
      </c>
      <c r="O37">
        <f>(I37*21)/100</f>
        <v>0</v>
      </c>
      <c r="P37" t="s">
        <v>23</v>
      </c>
    </row>
    <row r="38" spans="1:5" ht="25.5">
      <c r="A38" s="26" t="s">
        <v>50</v>
      </c>
      <c r="E38" s="27" t="s">
        <v>945</v>
      </c>
    </row>
    <row r="39" spans="1:5" ht="306">
      <c r="A39" s="28" t="s">
        <v>51</v>
      </c>
      <c r="E39" s="29" t="s">
        <v>1136</v>
      </c>
    </row>
    <row r="40" spans="1:5" ht="229.5">
      <c r="A40" t="s">
        <v>52</v>
      </c>
      <c r="E40" s="27" t="s">
        <v>947</v>
      </c>
    </row>
    <row r="41" spans="1:16" ht="12.75">
      <c r="A41" s="17" t="s">
        <v>45</v>
      </c>
      <c r="B41" s="21" t="s">
        <v>40</v>
      </c>
      <c r="C41" s="21" t="s">
        <v>948</v>
      </c>
      <c r="D41" s="17" t="s">
        <v>47</v>
      </c>
      <c r="E41" s="22" t="s">
        <v>949</v>
      </c>
      <c r="F41" s="23" t="s">
        <v>75</v>
      </c>
      <c r="G41" s="24">
        <v>281.428</v>
      </c>
      <c r="H41" s="25">
        <v>0</v>
      </c>
      <c r="I41" s="25">
        <f>ROUND(ROUND(H41,2)*ROUND(G41,3),2)</f>
        <v>0</v>
      </c>
      <c r="O41">
        <f>(I41*21)/100</f>
        <v>0</v>
      </c>
      <c r="P41" t="s">
        <v>23</v>
      </c>
    </row>
    <row r="42" spans="1:5" ht="12.75">
      <c r="A42" s="26" t="s">
        <v>50</v>
      </c>
      <c r="E42" s="27" t="s">
        <v>950</v>
      </c>
    </row>
    <row r="43" spans="1:5" ht="63.75">
      <c r="A43" s="28" t="s">
        <v>51</v>
      </c>
      <c r="E43" s="29" t="s">
        <v>1137</v>
      </c>
    </row>
    <row r="44" spans="1:5" ht="293.25">
      <c r="A44" t="s">
        <v>52</v>
      </c>
      <c r="E44" s="27" t="s">
        <v>952</v>
      </c>
    </row>
    <row r="45" spans="1:16" ht="12.75">
      <c r="A45" s="17" t="s">
        <v>45</v>
      </c>
      <c r="B45" s="21" t="s">
        <v>42</v>
      </c>
      <c r="C45" s="21" t="s">
        <v>953</v>
      </c>
      <c r="D45" s="17" t="s">
        <v>47</v>
      </c>
      <c r="E45" s="22" t="s">
        <v>954</v>
      </c>
      <c r="F45" s="23" t="s">
        <v>86</v>
      </c>
      <c r="G45" s="24">
        <v>560.045</v>
      </c>
      <c r="H45" s="25">
        <v>0</v>
      </c>
      <c r="I45" s="25">
        <f>ROUND(ROUND(H45,2)*ROUND(G45,3),2)</f>
        <v>0</v>
      </c>
      <c r="O45">
        <f>(I45*21)/100</f>
        <v>0</v>
      </c>
      <c r="P45" t="s">
        <v>23</v>
      </c>
    </row>
    <row r="46" spans="1:5" ht="12.75">
      <c r="A46" s="26" t="s">
        <v>50</v>
      </c>
      <c r="E46" s="27" t="s">
        <v>47</v>
      </c>
    </row>
    <row r="47" spans="1:5" ht="76.5">
      <c r="A47" s="28" t="s">
        <v>51</v>
      </c>
      <c r="E47" s="29" t="s">
        <v>1138</v>
      </c>
    </row>
    <row r="48" spans="1:5" ht="25.5">
      <c r="A48" t="s">
        <v>52</v>
      </c>
      <c r="E48" s="27" t="s">
        <v>956</v>
      </c>
    </row>
    <row r="49" spans="1:18" ht="12.75" customHeight="1">
      <c r="A49" s="5" t="s">
        <v>43</v>
      </c>
      <c r="B49" s="5"/>
      <c r="C49" s="31" t="s">
        <v>23</v>
      </c>
      <c r="D49" s="5"/>
      <c r="E49" s="19" t="s">
        <v>209</v>
      </c>
      <c r="F49" s="5"/>
      <c r="G49" s="5"/>
      <c r="H49" s="5"/>
      <c r="I49" s="32">
        <f>0+Q49</f>
        <v>0</v>
      </c>
      <c r="O49">
        <f>0+R49</f>
        <v>0</v>
      </c>
      <c r="Q49">
        <f>0+I50</f>
        <v>0</v>
      </c>
      <c r="R49">
        <f>0+O50</f>
        <v>0</v>
      </c>
    </row>
    <row r="50" spans="1:16" ht="12.75">
      <c r="A50" s="17" t="s">
        <v>45</v>
      </c>
      <c r="B50" s="21" t="s">
        <v>383</v>
      </c>
      <c r="C50" s="21" t="s">
        <v>957</v>
      </c>
      <c r="D50" s="17" t="s">
        <v>47</v>
      </c>
      <c r="E50" s="22" t="s">
        <v>958</v>
      </c>
      <c r="F50" s="23" t="s">
        <v>146</v>
      </c>
      <c r="G50" s="24">
        <v>340.5</v>
      </c>
      <c r="H50" s="25">
        <v>0</v>
      </c>
      <c r="I50" s="25">
        <f>ROUND(ROUND(H50,2)*ROUND(G50,3),2)</f>
        <v>0</v>
      </c>
      <c r="O50">
        <f>(I50*21)/100</f>
        <v>0</v>
      </c>
      <c r="P50" t="s">
        <v>23</v>
      </c>
    </row>
    <row r="51" spans="1:5" ht="12.75">
      <c r="A51" s="26" t="s">
        <v>50</v>
      </c>
      <c r="E51" s="27" t="s">
        <v>47</v>
      </c>
    </row>
    <row r="52" spans="1:5" ht="51">
      <c r="A52" s="28" t="s">
        <v>51</v>
      </c>
      <c r="E52" s="29" t="s">
        <v>1139</v>
      </c>
    </row>
    <row r="53" spans="1:5" ht="165.75">
      <c r="A53" t="s">
        <v>52</v>
      </c>
      <c r="E53" s="27" t="s">
        <v>960</v>
      </c>
    </row>
    <row r="54" spans="1:18" ht="12.75" customHeight="1">
      <c r="A54" s="5" t="s">
        <v>43</v>
      </c>
      <c r="B54" s="5"/>
      <c r="C54" s="31" t="s">
        <v>22</v>
      </c>
      <c r="D54" s="5"/>
      <c r="E54" s="19" t="s">
        <v>553</v>
      </c>
      <c r="F54" s="5"/>
      <c r="G54" s="5"/>
      <c r="H54" s="5"/>
      <c r="I54" s="32">
        <f>0+Q54</f>
        <v>0</v>
      </c>
      <c r="O54">
        <f>0+R54</f>
        <v>0</v>
      </c>
      <c r="Q54">
        <f>0+I55+I59+I63</f>
        <v>0</v>
      </c>
      <c r="R54">
        <f>0+O55+O59+O63</f>
        <v>0</v>
      </c>
    </row>
    <row r="55" spans="1:16" ht="12.75">
      <c r="A55" s="17" t="s">
        <v>45</v>
      </c>
      <c r="B55" s="21" t="s">
        <v>362</v>
      </c>
      <c r="C55" s="21" t="s">
        <v>961</v>
      </c>
      <c r="D55" s="17" t="s">
        <v>47</v>
      </c>
      <c r="E55" s="22" t="s">
        <v>962</v>
      </c>
      <c r="F55" s="23" t="s">
        <v>75</v>
      </c>
      <c r="G55" s="24">
        <v>1.093</v>
      </c>
      <c r="H55" s="25">
        <v>0</v>
      </c>
      <c r="I55" s="25">
        <f>ROUND(ROUND(H55,2)*ROUND(G55,3),2)</f>
        <v>0</v>
      </c>
      <c r="O55">
        <f>(I55*21)/100</f>
        <v>0</v>
      </c>
      <c r="P55" t="s">
        <v>23</v>
      </c>
    </row>
    <row r="56" spans="1:5" ht="12.75">
      <c r="A56" s="26" t="s">
        <v>50</v>
      </c>
      <c r="E56" s="27" t="s">
        <v>47</v>
      </c>
    </row>
    <row r="57" spans="1:5" ht="25.5">
      <c r="A57" s="28" t="s">
        <v>51</v>
      </c>
      <c r="E57" s="29" t="s">
        <v>1140</v>
      </c>
    </row>
    <row r="58" spans="1:5" ht="395.25">
      <c r="A58" t="s">
        <v>52</v>
      </c>
      <c r="E58" s="27" t="s">
        <v>964</v>
      </c>
    </row>
    <row r="59" spans="1:16" ht="12.75">
      <c r="A59" s="17" t="s">
        <v>45</v>
      </c>
      <c r="B59" s="21" t="s">
        <v>133</v>
      </c>
      <c r="C59" s="21" t="s">
        <v>965</v>
      </c>
      <c r="D59" s="17" t="s">
        <v>767</v>
      </c>
      <c r="E59" s="22" t="s">
        <v>966</v>
      </c>
      <c r="F59" s="23" t="s">
        <v>75</v>
      </c>
      <c r="G59" s="24">
        <v>23.732</v>
      </c>
      <c r="H59" s="25">
        <v>0</v>
      </c>
      <c r="I59" s="25">
        <f>ROUND(ROUND(H59,2)*ROUND(G59,3),2)</f>
        <v>0</v>
      </c>
      <c r="O59">
        <f>(I59*21)/100</f>
        <v>0</v>
      </c>
      <c r="P59" t="s">
        <v>23</v>
      </c>
    </row>
    <row r="60" spans="1:5" ht="204">
      <c r="A60" s="26" t="s">
        <v>50</v>
      </c>
      <c r="E60" s="27" t="s">
        <v>1141</v>
      </c>
    </row>
    <row r="61" spans="1:5" ht="25.5">
      <c r="A61" s="28" t="s">
        <v>51</v>
      </c>
      <c r="E61" s="29" t="s">
        <v>1142</v>
      </c>
    </row>
    <row r="62" spans="1:5" ht="395.25">
      <c r="A62" t="s">
        <v>52</v>
      </c>
      <c r="E62" s="27" t="s">
        <v>969</v>
      </c>
    </row>
    <row r="63" spans="1:16" ht="12.75">
      <c r="A63" s="17" t="s">
        <v>45</v>
      </c>
      <c r="B63" s="21" t="s">
        <v>170</v>
      </c>
      <c r="C63" s="21" t="s">
        <v>970</v>
      </c>
      <c r="D63" s="17" t="s">
        <v>47</v>
      </c>
      <c r="E63" s="22" t="s">
        <v>971</v>
      </c>
      <c r="F63" s="23" t="s">
        <v>710</v>
      </c>
      <c r="G63" s="24">
        <v>0.18</v>
      </c>
      <c r="H63" s="25">
        <v>0</v>
      </c>
      <c r="I63" s="25">
        <f>ROUND(ROUND(H63,2)*ROUND(G63,3),2)</f>
        <v>0</v>
      </c>
      <c r="O63">
        <f>(I63*21)/100</f>
        <v>0</v>
      </c>
      <c r="P63" t="s">
        <v>23</v>
      </c>
    </row>
    <row r="64" spans="1:5" ht="12.75">
      <c r="A64" s="26" t="s">
        <v>50</v>
      </c>
      <c r="E64" s="27" t="s">
        <v>47</v>
      </c>
    </row>
    <row r="65" spans="1:5" ht="38.25">
      <c r="A65" s="28" t="s">
        <v>51</v>
      </c>
      <c r="E65" s="29" t="s">
        <v>1143</v>
      </c>
    </row>
    <row r="66" spans="1:5" ht="242.25">
      <c r="A66" t="s">
        <v>52</v>
      </c>
      <c r="E66" s="27" t="s">
        <v>973</v>
      </c>
    </row>
    <row r="67" spans="1:18" ht="12.75" customHeight="1">
      <c r="A67" s="5" t="s">
        <v>43</v>
      </c>
      <c r="B67" s="5"/>
      <c r="C67" s="31" t="s">
        <v>33</v>
      </c>
      <c r="D67" s="5"/>
      <c r="E67" s="19" t="s">
        <v>222</v>
      </c>
      <c r="F67" s="5"/>
      <c r="G67" s="5"/>
      <c r="H67" s="5"/>
      <c r="I67" s="32">
        <f>0+Q67</f>
        <v>0</v>
      </c>
      <c r="O67">
        <f>0+R67</f>
        <v>0</v>
      </c>
      <c r="Q67">
        <f>0+I68+I72+I76+I80+I84+I88</f>
        <v>0</v>
      </c>
      <c r="R67">
        <f>0+O68+O72+O76+O80+O84+O88</f>
        <v>0</v>
      </c>
    </row>
    <row r="68" spans="1:16" ht="12.75">
      <c r="A68" s="17" t="s">
        <v>45</v>
      </c>
      <c r="B68" s="21" t="s">
        <v>216</v>
      </c>
      <c r="C68" s="21" t="s">
        <v>974</v>
      </c>
      <c r="D68" s="17" t="s">
        <v>47</v>
      </c>
      <c r="E68" s="22" t="s">
        <v>975</v>
      </c>
      <c r="F68" s="23" t="s">
        <v>75</v>
      </c>
      <c r="G68" s="24">
        <v>11.956</v>
      </c>
      <c r="H68" s="25">
        <v>0</v>
      </c>
      <c r="I68" s="25">
        <f>ROUND(ROUND(H68,2)*ROUND(G68,3),2)</f>
        <v>0</v>
      </c>
      <c r="O68">
        <f>(I68*21)/100</f>
        <v>0</v>
      </c>
      <c r="P68" t="s">
        <v>23</v>
      </c>
    </row>
    <row r="69" spans="1:5" ht="12.75">
      <c r="A69" s="26" t="s">
        <v>50</v>
      </c>
      <c r="E69" s="27" t="s">
        <v>47</v>
      </c>
    </row>
    <row r="70" spans="1:5" ht="51">
      <c r="A70" s="28" t="s">
        <v>51</v>
      </c>
      <c r="E70" s="29" t="s">
        <v>1144</v>
      </c>
    </row>
    <row r="71" spans="1:5" ht="369.75">
      <c r="A71" t="s">
        <v>52</v>
      </c>
      <c r="E71" s="27" t="s">
        <v>977</v>
      </c>
    </row>
    <row r="72" spans="1:16" ht="12.75">
      <c r="A72" s="17" t="s">
        <v>45</v>
      </c>
      <c r="B72" s="21" t="s">
        <v>210</v>
      </c>
      <c r="C72" s="21" t="s">
        <v>978</v>
      </c>
      <c r="D72" s="17" t="s">
        <v>47</v>
      </c>
      <c r="E72" s="22" t="s">
        <v>979</v>
      </c>
      <c r="F72" s="23" t="s">
        <v>75</v>
      </c>
      <c r="G72" s="24">
        <v>11.21</v>
      </c>
      <c r="H72" s="25">
        <v>0</v>
      </c>
      <c r="I72" s="25">
        <f>ROUND(ROUND(H72,2)*ROUND(G72,3),2)</f>
        <v>0</v>
      </c>
      <c r="O72">
        <f>(I72*21)/100</f>
        <v>0</v>
      </c>
      <c r="P72" t="s">
        <v>23</v>
      </c>
    </row>
    <row r="73" spans="1:5" ht="12.75">
      <c r="A73" s="26" t="s">
        <v>50</v>
      </c>
      <c r="E73" s="27" t="s">
        <v>47</v>
      </c>
    </row>
    <row r="74" spans="1:5" ht="25.5">
      <c r="A74" s="28" t="s">
        <v>51</v>
      </c>
      <c r="E74" s="29" t="s">
        <v>1145</v>
      </c>
    </row>
    <row r="75" spans="1:5" ht="369.75">
      <c r="A75" t="s">
        <v>52</v>
      </c>
      <c r="E75" s="27" t="s">
        <v>981</v>
      </c>
    </row>
    <row r="76" spans="1:16" ht="12.75">
      <c r="A76" s="17" t="s">
        <v>45</v>
      </c>
      <c r="B76" s="21" t="s">
        <v>179</v>
      </c>
      <c r="C76" s="21" t="s">
        <v>982</v>
      </c>
      <c r="D76" s="17" t="s">
        <v>47</v>
      </c>
      <c r="E76" s="22" t="s">
        <v>983</v>
      </c>
      <c r="F76" s="23" t="s">
        <v>710</v>
      </c>
      <c r="G76" s="24">
        <v>0.026</v>
      </c>
      <c r="H76" s="25">
        <v>0</v>
      </c>
      <c r="I76" s="25">
        <f>ROUND(ROUND(H76,2)*ROUND(G76,3),2)</f>
        <v>0</v>
      </c>
      <c r="O76">
        <f>(I76*21)/100</f>
        <v>0</v>
      </c>
      <c r="P76" t="s">
        <v>23</v>
      </c>
    </row>
    <row r="77" spans="1:5" ht="12.75">
      <c r="A77" s="26" t="s">
        <v>50</v>
      </c>
      <c r="E77" s="27" t="s">
        <v>47</v>
      </c>
    </row>
    <row r="78" spans="1:5" ht="51">
      <c r="A78" s="28" t="s">
        <v>51</v>
      </c>
      <c r="E78" s="29" t="s">
        <v>1146</v>
      </c>
    </row>
    <row r="79" spans="1:5" ht="191.25">
      <c r="A79" t="s">
        <v>52</v>
      </c>
      <c r="E79" s="27" t="s">
        <v>985</v>
      </c>
    </row>
    <row r="80" spans="1:16" ht="12.75">
      <c r="A80" s="17" t="s">
        <v>45</v>
      </c>
      <c r="B80" s="21" t="s">
        <v>175</v>
      </c>
      <c r="C80" s="21" t="s">
        <v>986</v>
      </c>
      <c r="D80" s="17" t="s">
        <v>47</v>
      </c>
      <c r="E80" s="22" t="s">
        <v>987</v>
      </c>
      <c r="F80" s="23" t="s">
        <v>710</v>
      </c>
      <c r="G80" s="24">
        <v>0.736</v>
      </c>
      <c r="H80" s="25">
        <v>0</v>
      </c>
      <c r="I80" s="25">
        <f>ROUND(ROUND(H80,2)*ROUND(G80,3),2)</f>
        <v>0</v>
      </c>
      <c r="O80">
        <f>(I80*21)/100</f>
        <v>0</v>
      </c>
      <c r="P80" t="s">
        <v>23</v>
      </c>
    </row>
    <row r="81" spans="1:5" ht="12.75">
      <c r="A81" s="26" t="s">
        <v>50</v>
      </c>
      <c r="E81" s="27" t="s">
        <v>988</v>
      </c>
    </row>
    <row r="82" spans="1:5" ht="25.5">
      <c r="A82" s="28" t="s">
        <v>51</v>
      </c>
      <c r="E82" s="29" t="s">
        <v>1147</v>
      </c>
    </row>
    <row r="83" spans="1:5" ht="191.25">
      <c r="A83" t="s">
        <v>52</v>
      </c>
      <c r="E83" s="27" t="s">
        <v>985</v>
      </c>
    </row>
    <row r="84" spans="1:16" ht="12.75">
      <c r="A84" s="17" t="s">
        <v>45</v>
      </c>
      <c r="B84" s="21" t="s">
        <v>107</v>
      </c>
      <c r="C84" s="21" t="s">
        <v>229</v>
      </c>
      <c r="D84" s="17" t="s">
        <v>114</v>
      </c>
      <c r="E84" s="22" t="s">
        <v>230</v>
      </c>
      <c r="F84" s="23" t="s">
        <v>75</v>
      </c>
      <c r="G84" s="24">
        <v>60.424</v>
      </c>
      <c r="H84" s="25">
        <v>0</v>
      </c>
      <c r="I84" s="25">
        <f>ROUND(ROUND(H84,2)*ROUND(G84,3),2)</f>
        <v>0</v>
      </c>
      <c r="O84">
        <f>(I84*21)/100</f>
        <v>0</v>
      </c>
      <c r="P84" t="s">
        <v>23</v>
      </c>
    </row>
    <row r="85" spans="1:5" ht="12.75">
      <c r="A85" s="26" t="s">
        <v>50</v>
      </c>
      <c r="E85" s="27" t="s">
        <v>990</v>
      </c>
    </row>
    <row r="86" spans="1:5" ht="51">
      <c r="A86" s="28" t="s">
        <v>51</v>
      </c>
      <c r="E86" s="29" t="s">
        <v>1148</v>
      </c>
    </row>
    <row r="87" spans="1:5" ht="38.25">
      <c r="A87" t="s">
        <v>52</v>
      </c>
      <c r="E87" s="27" t="s">
        <v>669</v>
      </c>
    </row>
    <row r="88" spans="1:16" ht="12.75">
      <c r="A88" s="17" t="s">
        <v>45</v>
      </c>
      <c r="B88" s="21" t="s">
        <v>200</v>
      </c>
      <c r="C88" s="21" t="s">
        <v>229</v>
      </c>
      <c r="D88" s="17" t="s">
        <v>118</v>
      </c>
      <c r="E88" s="22" t="s">
        <v>230</v>
      </c>
      <c r="F88" s="23" t="s">
        <v>75</v>
      </c>
      <c r="G88" s="24">
        <v>29.778</v>
      </c>
      <c r="H88" s="25">
        <v>0</v>
      </c>
      <c r="I88" s="25">
        <f>ROUND(ROUND(H88,2)*ROUND(G88,3),2)</f>
        <v>0</v>
      </c>
      <c r="O88">
        <f>(I88*21)/100</f>
        <v>0</v>
      </c>
      <c r="P88" t="s">
        <v>23</v>
      </c>
    </row>
    <row r="89" spans="1:5" ht="12.75">
      <c r="A89" s="26" t="s">
        <v>50</v>
      </c>
      <c r="E89" s="27" t="s">
        <v>992</v>
      </c>
    </row>
    <row r="90" spans="1:5" ht="63.75">
      <c r="A90" s="28" t="s">
        <v>51</v>
      </c>
      <c r="E90" s="29" t="s">
        <v>1149</v>
      </c>
    </row>
    <row r="91" spans="1:5" ht="38.25">
      <c r="A91" t="s">
        <v>52</v>
      </c>
      <c r="E91" s="27" t="s">
        <v>669</v>
      </c>
    </row>
    <row r="92" spans="1:18" ht="12.75" customHeight="1">
      <c r="A92" s="5" t="s">
        <v>43</v>
      </c>
      <c r="B92" s="5"/>
      <c r="C92" s="31" t="s">
        <v>148</v>
      </c>
      <c r="D92" s="5"/>
      <c r="E92" s="19" t="s">
        <v>306</v>
      </c>
      <c r="F92" s="5"/>
      <c r="G92" s="5"/>
      <c r="H92" s="5"/>
      <c r="I92" s="32">
        <f>0+Q92</f>
        <v>0</v>
      </c>
      <c r="O92">
        <f>0+R92</f>
        <v>0</v>
      </c>
      <c r="Q92">
        <f>0+I93+I97+I101+I105+I109+I113+I117+I121+I125+I129+I133+I137+I141+I145+I149+I153+I157+I161+I165+I169</f>
        <v>0</v>
      </c>
      <c r="R92">
        <f>0+O93+O97+O101+O105+O109+O113+O117+O121+O125+O129+O133+O137+O141+O145+O149+O153+O157+O161+O165+O169</f>
        <v>0</v>
      </c>
    </row>
    <row r="93" spans="1:16" ht="12.75">
      <c r="A93" s="17" t="s">
        <v>45</v>
      </c>
      <c r="B93" s="21" t="s">
        <v>203</v>
      </c>
      <c r="C93" s="21" t="s">
        <v>994</v>
      </c>
      <c r="D93" s="17" t="s">
        <v>47</v>
      </c>
      <c r="E93" s="22" t="s">
        <v>995</v>
      </c>
      <c r="F93" s="23" t="s">
        <v>146</v>
      </c>
      <c r="G93" s="24">
        <v>2.2</v>
      </c>
      <c r="H93" s="25">
        <v>0</v>
      </c>
      <c r="I93" s="25">
        <f>ROUND(ROUND(H93,2)*ROUND(G93,3),2)</f>
        <v>0</v>
      </c>
      <c r="O93">
        <f>(I93*21)/100</f>
        <v>0</v>
      </c>
      <c r="P93" t="s">
        <v>23</v>
      </c>
    </row>
    <row r="94" spans="1:5" ht="25.5">
      <c r="A94" s="26" t="s">
        <v>50</v>
      </c>
      <c r="E94" s="27" t="s">
        <v>996</v>
      </c>
    </row>
    <row r="95" spans="1:5" ht="25.5">
      <c r="A95" s="28" t="s">
        <v>51</v>
      </c>
      <c r="E95" s="29" t="s">
        <v>1150</v>
      </c>
    </row>
    <row r="96" spans="1:5" ht="255">
      <c r="A96" t="s">
        <v>52</v>
      </c>
      <c r="E96" s="27" t="s">
        <v>998</v>
      </c>
    </row>
    <row r="97" spans="1:16" ht="12.75">
      <c r="A97" s="17" t="s">
        <v>45</v>
      </c>
      <c r="B97" s="21" t="s">
        <v>195</v>
      </c>
      <c r="C97" s="21" t="s">
        <v>1003</v>
      </c>
      <c r="D97" s="17" t="s">
        <v>767</v>
      </c>
      <c r="E97" s="22" t="s">
        <v>1005</v>
      </c>
      <c r="F97" s="23" t="s">
        <v>146</v>
      </c>
      <c r="G97" s="24">
        <v>4</v>
      </c>
      <c r="H97" s="25">
        <v>0</v>
      </c>
      <c r="I97" s="25">
        <f>ROUND(ROUND(H97,2)*ROUND(G97,3),2)</f>
        <v>0</v>
      </c>
      <c r="O97">
        <f>(I97*21)/100</f>
        <v>0</v>
      </c>
      <c r="P97" t="s">
        <v>23</v>
      </c>
    </row>
    <row r="98" spans="1:5" ht="63.75">
      <c r="A98" s="26" t="s">
        <v>50</v>
      </c>
      <c r="E98" s="27" t="s">
        <v>1151</v>
      </c>
    </row>
    <row r="99" spans="1:5" ht="25.5">
      <c r="A99" s="28" t="s">
        <v>51</v>
      </c>
      <c r="E99" s="29" t="s">
        <v>1152</v>
      </c>
    </row>
    <row r="100" spans="1:5" ht="255">
      <c r="A100" t="s">
        <v>52</v>
      </c>
      <c r="E100" s="27" t="s">
        <v>1002</v>
      </c>
    </row>
    <row r="101" spans="1:16" ht="12.75">
      <c r="A101" s="17" t="s">
        <v>45</v>
      </c>
      <c r="B101" s="21" t="s">
        <v>184</v>
      </c>
      <c r="C101" s="21" t="s">
        <v>1008</v>
      </c>
      <c r="D101" s="17" t="s">
        <v>767</v>
      </c>
      <c r="E101" s="22" t="s">
        <v>1009</v>
      </c>
      <c r="F101" s="23" t="s">
        <v>146</v>
      </c>
      <c r="G101" s="24">
        <v>320.5</v>
      </c>
      <c r="H101" s="25">
        <v>0</v>
      </c>
      <c r="I101" s="25">
        <f>ROUND(ROUND(H101,2)*ROUND(G101,3),2)</f>
        <v>0</v>
      </c>
      <c r="O101">
        <f>(I101*21)/100</f>
        <v>0</v>
      </c>
      <c r="P101" t="s">
        <v>23</v>
      </c>
    </row>
    <row r="102" spans="1:5" ht="76.5">
      <c r="A102" s="26" t="s">
        <v>50</v>
      </c>
      <c r="E102" s="27" t="s">
        <v>1153</v>
      </c>
    </row>
    <row r="103" spans="1:5" ht="25.5">
      <c r="A103" s="28" t="s">
        <v>51</v>
      </c>
      <c r="E103" s="29" t="s">
        <v>1154</v>
      </c>
    </row>
    <row r="104" spans="1:5" ht="255">
      <c r="A104" t="s">
        <v>52</v>
      </c>
      <c r="E104" s="27" t="s">
        <v>1002</v>
      </c>
    </row>
    <row r="105" spans="1:16" ht="12.75">
      <c r="A105" s="17" t="s">
        <v>45</v>
      </c>
      <c r="B105" s="21" t="s">
        <v>155</v>
      </c>
      <c r="C105" s="21" t="s">
        <v>1016</v>
      </c>
      <c r="D105" s="17" t="s">
        <v>47</v>
      </c>
      <c r="E105" s="22" t="s">
        <v>1017</v>
      </c>
      <c r="F105" s="23" t="s">
        <v>66</v>
      </c>
      <c r="G105" s="24">
        <v>1</v>
      </c>
      <c r="H105" s="25">
        <v>0</v>
      </c>
      <c r="I105" s="25">
        <f>ROUND(ROUND(H105,2)*ROUND(G105,3),2)</f>
        <v>0</v>
      </c>
      <c r="O105">
        <f>(I105*21)/100</f>
        <v>0</v>
      </c>
      <c r="P105" t="s">
        <v>23</v>
      </c>
    </row>
    <row r="106" spans="1:5" ht="51">
      <c r="A106" s="26" t="s">
        <v>50</v>
      </c>
      <c r="E106" s="27" t="s">
        <v>1018</v>
      </c>
    </row>
    <row r="107" spans="1:5" ht="25.5">
      <c r="A107" s="28" t="s">
        <v>51</v>
      </c>
      <c r="E107" s="29" t="s">
        <v>1155</v>
      </c>
    </row>
    <row r="108" spans="1:5" ht="25.5">
      <c r="A108" t="s">
        <v>52</v>
      </c>
      <c r="E108" s="27" t="s">
        <v>1020</v>
      </c>
    </row>
    <row r="109" spans="1:16" ht="25.5">
      <c r="A109" s="17" t="s">
        <v>45</v>
      </c>
      <c r="B109" s="21" t="s">
        <v>158</v>
      </c>
      <c r="C109" s="21" t="s">
        <v>1021</v>
      </c>
      <c r="D109" s="17" t="s">
        <v>47</v>
      </c>
      <c r="E109" s="22" t="s">
        <v>1022</v>
      </c>
      <c r="F109" s="23" t="s">
        <v>769</v>
      </c>
      <c r="G109" s="24">
        <v>1</v>
      </c>
      <c r="H109" s="25">
        <v>0</v>
      </c>
      <c r="I109" s="25">
        <f>ROUND(ROUND(H109,2)*ROUND(G109,3),2)</f>
        <v>0</v>
      </c>
      <c r="O109">
        <f>(I109*21)/100</f>
        <v>0</v>
      </c>
      <c r="P109" t="s">
        <v>23</v>
      </c>
    </row>
    <row r="110" spans="1:5" ht="12.75">
      <c r="A110" s="26" t="s">
        <v>50</v>
      </c>
      <c r="E110" s="27" t="s">
        <v>1023</v>
      </c>
    </row>
    <row r="111" spans="1:5" ht="25.5">
      <c r="A111" s="28" t="s">
        <v>51</v>
      </c>
      <c r="E111" s="29" t="s">
        <v>1155</v>
      </c>
    </row>
    <row r="112" spans="1:5" ht="12.75">
      <c r="A112" t="s">
        <v>52</v>
      </c>
      <c r="E112" s="27" t="s">
        <v>47</v>
      </c>
    </row>
    <row r="113" spans="1:16" ht="12.75">
      <c r="A113" s="17" t="s">
        <v>45</v>
      </c>
      <c r="B113" s="21" t="s">
        <v>164</v>
      </c>
      <c r="C113" s="21" t="s">
        <v>1024</v>
      </c>
      <c r="D113" s="17" t="s">
        <v>47</v>
      </c>
      <c r="E113" s="22" t="s">
        <v>1025</v>
      </c>
      <c r="F113" s="23" t="s">
        <v>66</v>
      </c>
      <c r="G113" s="24">
        <v>1</v>
      </c>
      <c r="H113" s="25">
        <v>0</v>
      </c>
      <c r="I113" s="25">
        <f>ROUND(ROUND(H113,2)*ROUND(G113,3),2)</f>
        <v>0</v>
      </c>
      <c r="O113">
        <f>(I113*21)/100</f>
        <v>0</v>
      </c>
      <c r="P113" t="s">
        <v>23</v>
      </c>
    </row>
    <row r="114" spans="1:5" ht="25.5">
      <c r="A114" s="26" t="s">
        <v>50</v>
      </c>
      <c r="E114" s="27" t="s">
        <v>1026</v>
      </c>
    </row>
    <row r="115" spans="1:5" ht="25.5">
      <c r="A115" s="28" t="s">
        <v>51</v>
      </c>
      <c r="E115" s="29" t="s">
        <v>1155</v>
      </c>
    </row>
    <row r="116" spans="1:5" ht="25.5">
      <c r="A116" t="s">
        <v>52</v>
      </c>
      <c r="E116" s="27" t="s">
        <v>1020</v>
      </c>
    </row>
    <row r="117" spans="1:16" ht="25.5">
      <c r="A117" s="17" t="s">
        <v>45</v>
      </c>
      <c r="B117" s="21" t="s">
        <v>161</v>
      </c>
      <c r="C117" s="21" t="s">
        <v>1040</v>
      </c>
      <c r="D117" s="17" t="s">
        <v>114</v>
      </c>
      <c r="E117" s="22" t="s">
        <v>1041</v>
      </c>
      <c r="F117" s="23" t="s">
        <v>66</v>
      </c>
      <c r="G117" s="24">
        <v>1</v>
      </c>
      <c r="H117" s="25">
        <v>0</v>
      </c>
      <c r="I117" s="25">
        <f>ROUND(ROUND(H117,2)*ROUND(G117,3),2)</f>
        <v>0</v>
      </c>
      <c r="O117">
        <f>(I117*21)/100</f>
        <v>0</v>
      </c>
      <c r="P117" t="s">
        <v>23</v>
      </c>
    </row>
    <row r="118" spans="1:5" ht="51">
      <c r="A118" s="26" t="s">
        <v>50</v>
      </c>
      <c r="E118" s="27" t="s">
        <v>1029</v>
      </c>
    </row>
    <row r="119" spans="1:5" ht="25.5">
      <c r="A119" s="28" t="s">
        <v>51</v>
      </c>
      <c r="E119" s="29" t="s">
        <v>1156</v>
      </c>
    </row>
    <row r="120" spans="1:5" ht="255">
      <c r="A120" t="s">
        <v>52</v>
      </c>
      <c r="E120" s="27" t="s">
        <v>1031</v>
      </c>
    </row>
    <row r="121" spans="1:16" ht="25.5">
      <c r="A121" s="17" t="s">
        <v>45</v>
      </c>
      <c r="B121" s="21" t="s">
        <v>113</v>
      </c>
      <c r="C121" s="21" t="s">
        <v>1040</v>
      </c>
      <c r="D121" s="17" t="s">
        <v>118</v>
      </c>
      <c r="E121" s="22" t="s">
        <v>1043</v>
      </c>
      <c r="F121" s="23" t="s">
        <v>66</v>
      </c>
      <c r="G121" s="24">
        <v>9</v>
      </c>
      <c r="H121" s="25">
        <v>0</v>
      </c>
      <c r="I121" s="25">
        <f>ROUND(ROUND(H121,2)*ROUND(G121,3),2)</f>
        <v>0</v>
      </c>
      <c r="O121">
        <f>(I121*21)/100</f>
        <v>0</v>
      </c>
      <c r="P121" t="s">
        <v>23</v>
      </c>
    </row>
    <row r="122" spans="1:5" ht="51">
      <c r="A122" s="26" t="s">
        <v>50</v>
      </c>
      <c r="E122" s="27" t="s">
        <v>1033</v>
      </c>
    </row>
    <row r="123" spans="1:5" ht="25.5">
      <c r="A123" s="28" t="s">
        <v>51</v>
      </c>
      <c r="E123" s="29" t="s">
        <v>1157</v>
      </c>
    </row>
    <row r="124" spans="1:5" ht="255">
      <c r="A124" t="s">
        <v>52</v>
      </c>
      <c r="E124" s="27" t="s">
        <v>1031</v>
      </c>
    </row>
    <row r="125" spans="1:16" ht="25.5">
      <c r="A125" s="17" t="s">
        <v>45</v>
      </c>
      <c r="B125" s="21" t="s">
        <v>190</v>
      </c>
      <c r="C125" s="21" t="s">
        <v>1040</v>
      </c>
      <c r="D125" s="17" t="s">
        <v>122</v>
      </c>
      <c r="E125" s="22" t="s">
        <v>1046</v>
      </c>
      <c r="F125" s="23" t="s">
        <v>66</v>
      </c>
      <c r="G125" s="24">
        <v>2</v>
      </c>
      <c r="H125" s="25">
        <v>0</v>
      </c>
      <c r="I125" s="25">
        <f>ROUND(ROUND(H125,2)*ROUND(G125,3),2)</f>
        <v>0</v>
      </c>
      <c r="O125">
        <f>(I125*21)/100</f>
        <v>0</v>
      </c>
      <c r="P125" t="s">
        <v>23</v>
      </c>
    </row>
    <row r="126" spans="1:5" ht="51">
      <c r="A126" s="26" t="s">
        <v>50</v>
      </c>
      <c r="E126" s="27" t="s">
        <v>1053</v>
      </c>
    </row>
    <row r="127" spans="1:5" ht="25.5">
      <c r="A127" s="28" t="s">
        <v>51</v>
      </c>
      <c r="E127" s="29" t="s">
        <v>1158</v>
      </c>
    </row>
    <row r="128" spans="1:5" ht="255">
      <c r="A128" t="s">
        <v>52</v>
      </c>
      <c r="E128" s="27" t="s">
        <v>1031</v>
      </c>
    </row>
    <row r="129" spans="1:16" ht="25.5">
      <c r="A129" s="17" t="s">
        <v>45</v>
      </c>
      <c r="B129" s="21" t="s">
        <v>234</v>
      </c>
      <c r="C129" s="21" t="s">
        <v>1040</v>
      </c>
      <c r="D129" s="17" t="s">
        <v>126</v>
      </c>
      <c r="E129" s="22" t="s">
        <v>1159</v>
      </c>
      <c r="F129" s="23" t="s">
        <v>66</v>
      </c>
      <c r="G129" s="24">
        <v>1</v>
      </c>
      <c r="H129" s="25">
        <v>0</v>
      </c>
      <c r="I129" s="25">
        <f>ROUND(ROUND(H129,2)*ROUND(G129,3),2)</f>
        <v>0</v>
      </c>
      <c r="O129">
        <f>(I129*21)/100</f>
        <v>0</v>
      </c>
      <c r="P129" t="s">
        <v>23</v>
      </c>
    </row>
    <row r="130" spans="1:5" ht="51">
      <c r="A130" s="26" t="s">
        <v>50</v>
      </c>
      <c r="E130" s="27" t="s">
        <v>1160</v>
      </c>
    </row>
    <row r="131" spans="1:5" ht="25.5">
      <c r="A131" s="28" t="s">
        <v>51</v>
      </c>
      <c r="E131" s="29" t="s">
        <v>1156</v>
      </c>
    </row>
    <row r="132" spans="1:5" ht="255">
      <c r="A132" t="s">
        <v>52</v>
      </c>
      <c r="E132" s="27" t="s">
        <v>1031</v>
      </c>
    </row>
    <row r="133" spans="1:16" ht="12.75">
      <c r="A133" s="17" t="s">
        <v>45</v>
      </c>
      <c r="B133" s="21" t="s">
        <v>344</v>
      </c>
      <c r="C133" s="21" t="s">
        <v>1067</v>
      </c>
      <c r="D133" s="17" t="s">
        <v>114</v>
      </c>
      <c r="E133" s="22" t="s">
        <v>1068</v>
      </c>
      <c r="F133" s="23" t="s">
        <v>66</v>
      </c>
      <c r="G133" s="24">
        <v>1</v>
      </c>
      <c r="H133" s="25">
        <v>0</v>
      </c>
      <c r="I133" s="25">
        <f>ROUND(ROUND(H133,2)*ROUND(G133,3),2)</f>
        <v>0</v>
      </c>
      <c r="O133">
        <f>(I133*21)/100</f>
        <v>0</v>
      </c>
      <c r="P133" t="s">
        <v>23</v>
      </c>
    </row>
    <row r="134" spans="1:5" ht="38.25">
      <c r="A134" s="26" t="s">
        <v>50</v>
      </c>
      <c r="E134" s="27" t="s">
        <v>1069</v>
      </c>
    </row>
    <row r="135" spans="1:5" ht="25.5">
      <c r="A135" s="28" t="s">
        <v>51</v>
      </c>
      <c r="E135" s="29" t="s">
        <v>1161</v>
      </c>
    </row>
    <row r="136" spans="1:5" ht="12.75">
      <c r="A136" t="s">
        <v>52</v>
      </c>
      <c r="E136" s="27" t="s">
        <v>507</v>
      </c>
    </row>
    <row r="137" spans="1:16" ht="12.75">
      <c r="A137" s="17" t="s">
        <v>45</v>
      </c>
      <c r="B137" s="21" t="s">
        <v>350</v>
      </c>
      <c r="C137" s="21" t="s">
        <v>1067</v>
      </c>
      <c r="D137" s="17" t="s">
        <v>118</v>
      </c>
      <c r="E137" s="22" t="s">
        <v>1162</v>
      </c>
      <c r="F137" s="23" t="s">
        <v>66</v>
      </c>
      <c r="G137" s="24">
        <v>1</v>
      </c>
      <c r="H137" s="25">
        <v>0</v>
      </c>
      <c r="I137" s="25">
        <f>ROUND(ROUND(H137,2)*ROUND(G137,3),2)</f>
        <v>0</v>
      </c>
      <c r="O137">
        <f>(I137*21)/100</f>
        <v>0</v>
      </c>
      <c r="P137" t="s">
        <v>23</v>
      </c>
    </row>
    <row r="138" spans="1:5" ht="38.25">
      <c r="A138" s="26" t="s">
        <v>50</v>
      </c>
      <c r="E138" s="27" t="s">
        <v>1072</v>
      </c>
    </row>
    <row r="139" spans="1:5" ht="25.5">
      <c r="A139" s="28" t="s">
        <v>51</v>
      </c>
      <c r="E139" s="29" t="s">
        <v>1163</v>
      </c>
    </row>
    <row r="140" spans="1:5" ht="12.75">
      <c r="A140" t="s">
        <v>52</v>
      </c>
      <c r="E140" s="27" t="s">
        <v>507</v>
      </c>
    </row>
    <row r="141" spans="1:16" ht="12.75">
      <c r="A141" s="17" t="s">
        <v>45</v>
      </c>
      <c r="B141" s="21" t="s">
        <v>353</v>
      </c>
      <c r="C141" s="21" t="s">
        <v>1074</v>
      </c>
      <c r="D141" s="17" t="s">
        <v>114</v>
      </c>
      <c r="E141" s="22" t="s">
        <v>1075</v>
      </c>
      <c r="F141" s="23" t="s">
        <v>66</v>
      </c>
      <c r="G141" s="24">
        <v>1</v>
      </c>
      <c r="H141" s="25">
        <v>0</v>
      </c>
      <c r="I141" s="25">
        <f>ROUND(ROUND(H141,2)*ROUND(G141,3),2)</f>
        <v>0</v>
      </c>
      <c r="O141">
        <f>(I141*21)/100</f>
        <v>0</v>
      </c>
      <c r="P141" t="s">
        <v>23</v>
      </c>
    </row>
    <row r="142" spans="1:5" ht="25.5">
      <c r="A142" s="26" t="s">
        <v>50</v>
      </c>
      <c r="E142" s="27" t="s">
        <v>1164</v>
      </c>
    </row>
    <row r="143" spans="1:5" ht="25.5">
      <c r="A143" s="28" t="s">
        <v>51</v>
      </c>
      <c r="E143" s="29" t="s">
        <v>1161</v>
      </c>
    </row>
    <row r="144" spans="1:5" ht="38.25">
      <c r="A144" t="s">
        <v>52</v>
      </c>
      <c r="E144" s="27" t="s">
        <v>1078</v>
      </c>
    </row>
    <row r="145" spans="1:16" ht="12.75">
      <c r="A145" s="17" t="s">
        <v>45</v>
      </c>
      <c r="B145" s="21" t="s">
        <v>300</v>
      </c>
      <c r="C145" s="21" t="s">
        <v>1074</v>
      </c>
      <c r="D145" s="17" t="s">
        <v>118</v>
      </c>
      <c r="E145" s="22" t="s">
        <v>1075</v>
      </c>
      <c r="F145" s="23" t="s">
        <v>66</v>
      </c>
      <c r="G145" s="24">
        <v>1</v>
      </c>
      <c r="H145" s="25">
        <v>0</v>
      </c>
      <c r="I145" s="25">
        <f>ROUND(ROUND(H145,2)*ROUND(G145,3),2)</f>
        <v>0</v>
      </c>
      <c r="O145">
        <f>(I145*21)/100</f>
        <v>0</v>
      </c>
      <c r="P145" t="s">
        <v>23</v>
      </c>
    </row>
    <row r="146" spans="1:5" ht="25.5">
      <c r="A146" s="26" t="s">
        <v>50</v>
      </c>
      <c r="E146" s="27" t="s">
        <v>1079</v>
      </c>
    </row>
    <row r="147" spans="1:5" ht="25.5">
      <c r="A147" s="28" t="s">
        <v>51</v>
      </c>
      <c r="E147" s="29" t="s">
        <v>1161</v>
      </c>
    </row>
    <row r="148" spans="1:5" ht="38.25">
      <c r="A148" t="s">
        <v>52</v>
      </c>
      <c r="E148" s="27" t="s">
        <v>1078</v>
      </c>
    </row>
    <row r="149" spans="1:16" ht="12.75">
      <c r="A149" s="17" t="s">
        <v>45</v>
      </c>
      <c r="B149" s="21" t="s">
        <v>318</v>
      </c>
      <c r="C149" s="21" t="s">
        <v>1074</v>
      </c>
      <c r="D149" s="17" t="s">
        <v>1165</v>
      </c>
      <c r="E149" s="22" t="s">
        <v>1075</v>
      </c>
      <c r="F149" s="23" t="s">
        <v>66</v>
      </c>
      <c r="G149" s="24">
        <v>1</v>
      </c>
      <c r="H149" s="25">
        <v>0</v>
      </c>
      <c r="I149" s="25">
        <f>ROUND(ROUND(H149,2)*ROUND(G149,3),2)</f>
        <v>0</v>
      </c>
      <c r="O149">
        <f>(I149*21)/100</f>
        <v>0</v>
      </c>
      <c r="P149" t="s">
        <v>23</v>
      </c>
    </row>
    <row r="150" spans="1:5" ht="25.5">
      <c r="A150" s="26" t="s">
        <v>50</v>
      </c>
      <c r="E150" s="27" t="s">
        <v>1166</v>
      </c>
    </row>
    <row r="151" spans="1:5" ht="25.5">
      <c r="A151" s="28" t="s">
        <v>51</v>
      </c>
      <c r="E151" s="29" t="s">
        <v>1161</v>
      </c>
    </row>
    <row r="152" spans="1:5" ht="38.25">
      <c r="A152" t="s">
        <v>52</v>
      </c>
      <c r="E152" s="27" t="s">
        <v>1078</v>
      </c>
    </row>
    <row r="153" spans="1:16" ht="12.75">
      <c r="A153" s="17" t="s">
        <v>45</v>
      </c>
      <c r="B153" s="21" t="s">
        <v>359</v>
      </c>
      <c r="C153" s="21" t="s">
        <v>1082</v>
      </c>
      <c r="D153" s="17" t="s">
        <v>47</v>
      </c>
      <c r="E153" s="22" t="s">
        <v>1083</v>
      </c>
      <c r="F153" s="23" t="s">
        <v>146</v>
      </c>
      <c r="G153" s="24">
        <v>2.2</v>
      </c>
      <c r="H153" s="25">
        <v>0</v>
      </c>
      <c r="I153" s="25">
        <f>ROUND(ROUND(H153,2)*ROUND(G153,3),2)</f>
        <v>0</v>
      </c>
      <c r="O153">
        <f>(I153*21)/100</f>
        <v>0</v>
      </c>
      <c r="P153" t="s">
        <v>23</v>
      </c>
    </row>
    <row r="154" spans="1:5" ht="12.75">
      <c r="A154" s="26" t="s">
        <v>50</v>
      </c>
      <c r="E154" s="27" t="s">
        <v>47</v>
      </c>
    </row>
    <row r="155" spans="1:5" ht="25.5">
      <c r="A155" s="28" t="s">
        <v>51</v>
      </c>
      <c r="E155" s="29" t="s">
        <v>1150</v>
      </c>
    </row>
    <row r="156" spans="1:5" ht="63.75">
      <c r="A156" t="s">
        <v>52</v>
      </c>
      <c r="E156" s="27" t="s">
        <v>1084</v>
      </c>
    </row>
    <row r="157" spans="1:16" ht="12.75">
      <c r="A157" s="17" t="s">
        <v>45</v>
      </c>
      <c r="B157" s="21" t="s">
        <v>333</v>
      </c>
      <c r="C157" s="21" t="s">
        <v>1085</v>
      </c>
      <c r="D157" s="17" t="s">
        <v>47</v>
      </c>
      <c r="E157" s="22" t="s">
        <v>1086</v>
      </c>
      <c r="F157" s="23" t="s">
        <v>146</v>
      </c>
      <c r="G157" s="24">
        <v>4</v>
      </c>
      <c r="H157" s="25">
        <v>0</v>
      </c>
      <c r="I157" s="25">
        <f>ROUND(ROUND(H157,2)*ROUND(G157,3),2)</f>
        <v>0</v>
      </c>
      <c r="O157">
        <f>(I157*21)/100</f>
        <v>0</v>
      </c>
      <c r="P157" t="s">
        <v>23</v>
      </c>
    </row>
    <row r="158" spans="1:5" ht="12.75">
      <c r="A158" s="26" t="s">
        <v>50</v>
      </c>
      <c r="E158" s="27" t="s">
        <v>47</v>
      </c>
    </row>
    <row r="159" spans="1:5" ht="25.5">
      <c r="A159" s="28" t="s">
        <v>51</v>
      </c>
      <c r="E159" s="29" t="s">
        <v>1152</v>
      </c>
    </row>
    <row r="160" spans="1:5" ht="63.75">
      <c r="A160" t="s">
        <v>52</v>
      </c>
      <c r="E160" s="27" t="s">
        <v>1084</v>
      </c>
    </row>
    <row r="161" spans="1:16" ht="12.75">
      <c r="A161" s="17" t="s">
        <v>45</v>
      </c>
      <c r="B161" s="21" t="s">
        <v>324</v>
      </c>
      <c r="C161" s="21" t="s">
        <v>1089</v>
      </c>
      <c r="D161" s="17" t="s">
        <v>47</v>
      </c>
      <c r="E161" s="22" t="s">
        <v>1090</v>
      </c>
      <c r="F161" s="23" t="s">
        <v>146</v>
      </c>
      <c r="G161" s="24">
        <v>320.5</v>
      </c>
      <c r="H161" s="25">
        <v>0</v>
      </c>
      <c r="I161" s="25">
        <f>ROUND(ROUND(H161,2)*ROUND(G161,3),2)</f>
        <v>0</v>
      </c>
      <c r="O161">
        <f>(I161*21)/100</f>
        <v>0</v>
      </c>
      <c r="P161" t="s">
        <v>23</v>
      </c>
    </row>
    <row r="162" spans="1:5" ht="12.75">
      <c r="A162" s="26" t="s">
        <v>50</v>
      </c>
      <c r="E162" s="27" t="s">
        <v>47</v>
      </c>
    </row>
    <row r="163" spans="1:5" ht="25.5">
      <c r="A163" s="28" t="s">
        <v>51</v>
      </c>
      <c r="E163" s="29" t="s">
        <v>1167</v>
      </c>
    </row>
    <row r="164" spans="1:5" ht="63.75">
      <c r="A164" t="s">
        <v>52</v>
      </c>
      <c r="E164" s="27" t="s">
        <v>1084</v>
      </c>
    </row>
    <row r="165" spans="1:16" ht="12.75">
      <c r="A165" s="17" t="s">
        <v>45</v>
      </c>
      <c r="B165" s="21" t="s">
        <v>327</v>
      </c>
      <c r="C165" s="21" t="s">
        <v>1096</v>
      </c>
      <c r="D165" s="17" t="s">
        <v>47</v>
      </c>
      <c r="E165" s="22" t="s">
        <v>1097</v>
      </c>
      <c r="F165" s="23" t="s">
        <v>146</v>
      </c>
      <c r="G165" s="24">
        <v>320.5</v>
      </c>
      <c r="H165" s="25">
        <v>0</v>
      </c>
      <c r="I165" s="25">
        <f>ROUND(ROUND(H165,2)*ROUND(G165,3),2)</f>
        <v>0</v>
      </c>
      <c r="O165">
        <f>(I165*21)/100</f>
        <v>0</v>
      </c>
      <c r="P165" t="s">
        <v>23</v>
      </c>
    </row>
    <row r="166" spans="1:5" ht="12.75">
      <c r="A166" s="26" t="s">
        <v>50</v>
      </c>
      <c r="E166" s="27" t="s">
        <v>47</v>
      </c>
    </row>
    <row r="167" spans="1:5" ht="25.5">
      <c r="A167" s="28" t="s">
        <v>51</v>
      </c>
      <c r="E167" s="29" t="s">
        <v>1168</v>
      </c>
    </row>
    <row r="168" spans="1:5" ht="25.5">
      <c r="A168" t="s">
        <v>52</v>
      </c>
      <c r="E168" s="27" t="s">
        <v>1099</v>
      </c>
    </row>
    <row r="169" spans="1:16" ht="12.75">
      <c r="A169" s="17" t="s">
        <v>45</v>
      </c>
      <c r="B169" s="21" t="s">
        <v>307</v>
      </c>
      <c r="C169" s="21" t="s">
        <v>1101</v>
      </c>
      <c r="D169" s="17" t="s">
        <v>47</v>
      </c>
      <c r="E169" s="22" t="s">
        <v>1102</v>
      </c>
      <c r="F169" s="23" t="s">
        <v>66</v>
      </c>
      <c r="G169" s="24">
        <v>1</v>
      </c>
      <c r="H169" s="25">
        <v>0</v>
      </c>
      <c r="I169" s="25">
        <f>ROUND(ROUND(H169,2)*ROUND(G169,3),2)</f>
        <v>0</v>
      </c>
      <c r="O169">
        <f>(I169*21)/100</f>
        <v>0</v>
      </c>
      <c r="P169" t="s">
        <v>23</v>
      </c>
    </row>
    <row r="170" spans="1:5" ht="12.75">
      <c r="A170" s="26" t="s">
        <v>50</v>
      </c>
      <c r="E170" s="27" t="s">
        <v>47</v>
      </c>
    </row>
    <row r="171" spans="1:5" ht="38.25">
      <c r="A171" s="28" t="s">
        <v>51</v>
      </c>
      <c r="E171" s="29" t="s">
        <v>1169</v>
      </c>
    </row>
    <row r="172" spans="1:5" ht="12.75">
      <c r="A172" t="s">
        <v>52</v>
      </c>
      <c r="E172" s="27" t="s">
        <v>1105</v>
      </c>
    </row>
  </sheetData>
  <sheetProtection/>
  <mergeCells count="10">
    <mergeCell ref="E5:E6"/>
    <mergeCell ref="F5:F6"/>
    <mergeCell ref="G5:G6"/>
    <mergeCell ref="H5:I5"/>
    <mergeCell ref="C3:D3"/>
    <mergeCell ref="C4:D4"/>
    <mergeCell ref="A5:A6"/>
    <mergeCell ref="B5:B6"/>
    <mergeCell ref="C5:C6"/>
    <mergeCell ref="D5:D6"/>
  </mergeCells>
  <printOptions/>
  <pageMargins left="0.75" right="0.75" top="1" bottom="1" header="0.5" footer="0.5"/>
  <pageSetup fitToHeight="0" fitToWidth="1"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R28"/>
  <sheetViews>
    <sheetView zoomScalePageLayoutView="0"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5"/>
      <c r="I2" s="5"/>
      <c r="O2">
        <f>0+O8</f>
        <v>0</v>
      </c>
      <c r="P2" t="s">
        <v>22</v>
      </c>
    </row>
    <row r="3" spans="1:16" ht="15" customHeight="1">
      <c r="A3" t="s">
        <v>12</v>
      </c>
      <c r="B3" s="9" t="s">
        <v>14</v>
      </c>
      <c r="C3" s="36" t="s">
        <v>15</v>
      </c>
      <c r="D3" s="33"/>
      <c r="E3" s="10" t="s">
        <v>16</v>
      </c>
      <c r="F3" s="1"/>
      <c r="G3" s="8"/>
      <c r="H3" s="7" t="s">
        <v>24</v>
      </c>
      <c r="I3" s="30">
        <f>0+I8</f>
        <v>0</v>
      </c>
      <c r="O3" t="s">
        <v>19</v>
      </c>
      <c r="P3" t="s">
        <v>23</v>
      </c>
    </row>
    <row r="4" spans="1:16" ht="15" customHeight="1">
      <c r="A4" t="s">
        <v>17</v>
      </c>
      <c r="B4" s="12" t="s">
        <v>18</v>
      </c>
      <c r="C4" s="37" t="s">
        <v>24</v>
      </c>
      <c r="D4" s="38"/>
      <c r="E4" s="13" t="s">
        <v>25</v>
      </c>
      <c r="F4" s="5"/>
      <c r="G4" s="5"/>
      <c r="H4" s="14"/>
      <c r="I4" s="14"/>
      <c r="O4" t="s">
        <v>20</v>
      </c>
      <c r="P4" t="s">
        <v>23</v>
      </c>
    </row>
    <row r="5" spans="1:16" ht="12.75" customHeight="1">
      <c r="A5" s="39" t="s">
        <v>26</v>
      </c>
      <c r="B5" s="39" t="s">
        <v>28</v>
      </c>
      <c r="C5" s="39" t="s">
        <v>30</v>
      </c>
      <c r="D5" s="39" t="s">
        <v>31</v>
      </c>
      <c r="E5" s="39" t="s">
        <v>32</v>
      </c>
      <c r="F5" s="39" t="s">
        <v>34</v>
      </c>
      <c r="G5" s="39" t="s">
        <v>36</v>
      </c>
      <c r="H5" s="39" t="s">
        <v>38</v>
      </c>
      <c r="I5" s="39"/>
      <c r="O5" t="s">
        <v>21</v>
      </c>
      <c r="P5" t="s">
        <v>23</v>
      </c>
    </row>
    <row r="6" spans="1:9" ht="12.75" customHeight="1">
      <c r="A6" s="39"/>
      <c r="B6" s="39"/>
      <c r="C6" s="39"/>
      <c r="D6" s="39"/>
      <c r="E6" s="39"/>
      <c r="F6" s="39"/>
      <c r="G6" s="39"/>
      <c r="H6" s="11" t="s">
        <v>39</v>
      </c>
      <c r="I6" s="11" t="s">
        <v>41</v>
      </c>
    </row>
    <row r="7" spans="1:9" ht="12.75" customHeight="1">
      <c r="A7" s="11" t="s">
        <v>27</v>
      </c>
      <c r="B7" s="11" t="s">
        <v>29</v>
      </c>
      <c r="C7" s="11" t="s">
        <v>23</v>
      </c>
      <c r="D7" s="11" t="s">
        <v>22</v>
      </c>
      <c r="E7" s="11" t="s">
        <v>33</v>
      </c>
      <c r="F7" s="11" t="s">
        <v>35</v>
      </c>
      <c r="G7" s="11" t="s">
        <v>37</v>
      </c>
      <c r="H7" s="11" t="s">
        <v>40</v>
      </c>
      <c r="I7" s="11" t="s">
        <v>42</v>
      </c>
    </row>
    <row r="8" spans="1:18" ht="12.75" customHeight="1">
      <c r="A8" s="14" t="s">
        <v>43</v>
      </c>
      <c r="B8" s="14"/>
      <c r="C8" s="18" t="s">
        <v>27</v>
      </c>
      <c r="D8" s="14"/>
      <c r="E8" s="19" t="s">
        <v>44</v>
      </c>
      <c r="F8" s="14"/>
      <c r="G8" s="14"/>
      <c r="H8" s="14"/>
      <c r="I8" s="20">
        <f>0+Q8</f>
        <v>0</v>
      </c>
      <c r="O8">
        <f>0+R8</f>
        <v>0</v>
      </c>
      <c r="Q8">
        <f>0+I9+I13+I17+I21+I25</f>
        <v>0</v>
      </c>
      <c r="R8">
        <f>0+O9+O13+O17+O21+O25</f>
        <v>0</v>
      </c>
    </row>
    <row r="9" spans="1:16" ht="12.75">
      <c r="A9" s="17" t="s">
        <v>45</v>
      </c>
      <c r="B9" s="21" t="s">
        <v>23</v>
      </c>
      <c r="C9" s="21" t="s">
        <v>46</v>
      </c>
      <c r="D9" s="17" t="s">
        <v>47</v>
      </c>
      <c r="E9" s="22" t="s">
        <v>48</v>
      </c>
      <c r="F9" s="23" t="s">
        <v>49</v>
      </c>
      <c r="G9" s="24">
        <v>1</v>
      </c>
      <c r="H9" s="25">
        <v>0</v>
      </c>
      <c r="I9" s="25">
        <f>ROUND(ROUND(H9,2)*ROUND(G9,3),2)</f>
        <v>0</v>
      </c>
      <c r="O9">
        <f>(I9*21)/100</f>
        <v>0</v>
      </c>
      <c r="P9" t="s">
        <v>23</v>
      </c>
    </row>
    <row r="10" spans="1:5" ht="12.75">
      <c r="A10" s="26" t="s">
        <v>50</v>
      </c>
      <c r="E10" s="27" t="s">
        <v>47</v>
      </c>
    </row>
    <row r="11" spans="1:5" ht="12.75">
      <c r="A11" s="28" t="s">
        <v>51</v>
      </c>
      <c r="E11" s="29" t="s">
        <v>47</v>
      </c>
    </row>
    <row r="12" spans="1:5" ht="12.75">
      <c r="A12" t="s">
        <v>52</v>
      </c>
      <c r="E12" s="27" t="s">
        <v>53</v>
      </c>
    </row>
    <row r="13" spans="1:16" ht="12.75">
      <c r="A13" s="17" t="s">
        <v>45</v>
      </c>
      <c r="B13" s="21" t="s">
        <v>22</v>
      </c>
      <c r="C13" s="21" t="s">
        <v>54</v>
      </c>
      <c r="D13" s="17" t="s">
        <v>47</v>
      </c>
      <c r="E13" s="22" t="s">
        <v>55</v>
      </c>
      <c r="F13" s="23" t="s">
        <v>49</v>
      </c>
      <c r="G13" s="24">
        <v>1</v>
      </c>
      <c r="H13" s="25">
        <v>0</v>
      </c>
      <c r="I13" s="25">
        <f>ROUND(ROUND(H13,2)*ROUND(G13,3),2)</f>
        <v>0</v>
      </c>
      <c r="O13">
        <f>(I13*21)/100</f>
        <v>0</v>
      </c>
      <c r="P13" t="s">
        <v>23</v>
      </c>
    </row>
    <row r="14" spans="1:5" ht="12.75">
      <c r="A14" s="26" t="s">
        <v>50</v>
      </c>
      <c r="E14" s="27" t="s">
        <v>47</v>
      </c>
    </row>
    <row r="15" spans="1:5" ht="12.75">
      <c r="A15" s="28" t="s">
        <v>51</v>
      </c>
      <c r="E15" s="29" t="s">
        <v>47</v>
      </c>
    </row>
    <row r="16" spans="1:5" ht="38.25">
      <c r="A16" t="s">
        <v>52</v>
      </c>
      <c r="E16" s="27" t="s">
        <v>56</v>
      </c>
    </row>
    <row r="17" spans="1:16" ht="12.75">
      <c r="A17" s="17" t="s">
        <v>45</v>
      </c>
      <c r="B17" s="21" t="s">
        <v>35</v>
      </c>
      <c r="C17" s="21" t="s">
        <v>57</v>
      </c>
      <c r="D17" s="17" t="s">
        <v>47</v>
      </c>
      <c r="E17" s="22" t="s">
        <v>58</v>
      </c>
      <c r="F17" s="23" t="s">
        <v>49</v>
      </c>
      <c r="G17" s="24">
        <v>1</v>
      </c>
      <c r="H17" s="25">
        <v>0</v>
      </c>
      <c r="I17" s="25">
        <f>ROUND(ROUND(H17,2)*ROUND(G17,3),2)</f>
        <v>0</v>
      </c>
      <c r="O17">
        <f>(I17*21)/100</f>
        <v>0</v>
      </c>
      <c r="P17" t="s">
        <v>23</v>
      </c>
    </row>
    <row r="18" spans="1:5" ht="12.75">
      <c r="A18" s="26" t="s">
        <v>50</v>
      </c>
      <c r="E18" s="27" t="s">
        <v>59</v>
      </c>
    </row>
    <row r="19" spans="1:5" ht="12.75">
      <c r="A19" s="28" t="s">
        <v>51</v>
      </c>
      <c r="E19" s="29" t="s">
        <v>47</v>
      </c>
    </row>
    <row r="20" spans="1:5" ht="12.75">
      <c r="A20" t="s">
        <v>52</v>
      </c>
      <c r="E20" s="27" t="s">
        <v>60</v>
      </c>
    </row>
    <row r="21" spans="1:16" ht="12.75">
      <c r="A21" s="17" t="s">
        <v>45</v>
      </c>
      <c r="B21" s="21" t="s">
        <v>33</v>
      </c>
      <c r="C21" s="21" t="s">
        <v>61</v>
      </c>
      <c r="D21" s="17" t="s">
        <v>47</v>
      </c>
      <c r="E21" s="22" t="s">
        <v>62</v>
      </c>
      <c r="F21" s="23" t="s">
        <v>49</v>
      </c>
      <c r="G21" s="24">
        <v>1</v>
      </c>
      <c r="H21" s="25">
        <v>0</v>
      </c>
      <c r="I21" s="25">
        <f>ROUND(ROUND(H21,2)*ROUND(G21,3),2)</f>
        <v>0</v>
      </c>
      <c r="O21">
        <f>(I21*21)/100</f>
        <v>0</v>
      </c>
      <c r="P21" t="s">
        <v>23</v>
      </c>
    </row>
    <row r="22" spans="1:5" ht="12.75">
      <c r="A22" s="26" t="s">
        <v>50</v>
      </c>
      <c r="E22" s="27" t="s">
        <v>47</v>
      </c>
    </row>
    <row r="23" spans="1:5" ht="12.75">
      <c r="A23" s="28" t="s">
        <v>51</v>
      </c>
      <c r="E23" s="29" t="s">
        <v>47</v>
      </c>
    </row>
    <row r="24" spans="1:5" ht="63.75">
      <c r="A24" t="s">
        <v>52</v>
      </c>
      <c r="E24" s="27" t="s">
        <v>63</v>
      </c>
    </row>
    <row r="25" spans="1:16" ht="12.75">
      <c r="A25" s="17" t="s">
        <v>45</v>
      </c>
      <c r="B25" s="21" t="s">
        <v>40</v>
      </c>
      <c r="C25" s="21" t="s">
        <v>64</v>
      </c>
      <c r="D25" s="17" t="s">
        <v>47</v>
      </c>
      <c r="E25" s="22" t="s">
        <v>65</v>
      </c>
      <c r="F25" s="23" t="s">
        <v>66</v>
      </c>
      <c r="G25" s="24">
        <v>1</v>
      </c>
      <c r="H25" s="25">
        <v>0</v>
      </c>
      <c r="I25" s="25">
        <f>ROUND(ROUND(H25,2)*ROUND(G25,3),2)</f>
        <v>0</v>
      </c>
      <c r="O25">
        <f>(I25*21)/100</f>
        <v>0</v>
      </c>
      <c r="P25" t="s">
        <v>23</v>
      </c>
    </row>
    <row r="26" spans="1:5" ht="12.75">
      <c r="A26" s="26" t="s">
        <v>50</v>
      </c>
      <c r="E26" s="27" t="s">
        <v>47</v>
      </c>
    </row>
    <row r="27" spans="1:5" ht="12.75">
      <c r="A27" s="28" t="s">
        <v>51</v>
      </c>
      <c r="E27" s="29" t="s">
        <v>47</v>
      </c>
    </row>
    <row r="28" spans="1:5" ht="89.25">
      <c r="A28" t="s">
        <v>52</v>
      </c>
      <c r="E28" s="27" t="s">
        <v>67</v>
      </c>
    </row>
  </sheetData>
  <sheetProtection/>
  <mergeCells count="10">
    <mergeCell ref="E5:E6"/>
    <mergeCell ref="F5:F6"/>
    <mergeCell ref="G5:G6"/>
    <mergeCell ref="H5:I5"/>
    <mergeCell ref="C3:D3"/>
    <mergeCell ref="C4:D4"/>
    <mergeCell ref="A5:A6"/>
    <mergeCell ref="B5:B6"/>
    <mergeCell ref="C5:C6"/>
    <mergeCell ref="D5:D6"/>
  </mergeCells>
  <printOptions/>
  <pageMargins left="0.75" right="0.75" top="1" bottom="1" header="0.5" footer="0.5"/>
  <pageSetup fitToHeight="0" fitToWidth="1" horizontalDpi="300" verticalDpi="300" orientation="portrait" paperSize="9"/>
  <drawing r:id="rId1"/>
</worksheet>
</file>

<file path=xl/worksheets/sheet20.xml><?xml version="1.0" encoding="utf-8"?>
<worksheet xmlns="http://schemas.openxmlformats.org/spreadsheetml/2006/main" xmlns:r="http://schemas.openxmlformats.org/officeDocument/2006/relationships">
  <sheetPr>
    <pageSetUpPr fitToPage="1"/>
  </sheetPr>
  <dimension ref="A1:R181"/>
  <sheetViews>
    <sheetView zoomScalePageLayoutView="0"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5"/>
      <c r="I2" s="5"/>
      <c r="O2">
        <f>0+O8+O49+O54+O71+O76+O169</f>
        <v>0</v>
      </c>
      <c r="P2" t="s">
        <v>22</v>
      </c>
    </row>
    <row r="3" spans="1:16" ht="15" customHeight="1">
      <c r="A3" t="s">
        <v>12</v>
      </c>
      <c r="B3" s="9" t="s">
        <v>14</v>
      </c>
      <c r="C3" s="36" t="s">
        <v>15</v>
      </c>
      <c r="D3" s="33"/>
      <c r="E3" s="10" t="s">
        <v>16</v>
      </c>
      <c r="F3" s="1"/>
      <c r="G3" s="8"/>
      <c r="H3" s="7" t="s">
        <v>1170</v>
      </c>
      <c r="I3" s="30">
        <f>0+I8+I49+I54+I71+I76+I169</f>
        <v>0</v>
      </c>
      <c r="O3" t="s">
        <v>19</v>
      </c>
      <c r="P3" t="s">
        <v>23</v>
      </c>
    </row>
    <row r="4" spans="1:16" ht="15" customHeight="1">
      <c r="A4" t="s">
        <v>17</v>
      </c>
      <c r="B4" s="12" t="s">
        <v>18</v>
      </c>
      <c r="C4" s="37" t="s">
        <v>1170</v>
      </c>
      <c r="D4" s="38"/>
      <c r="E4" s="13" t="s">
        <v>1171</v>
      </c>
      <c r="F4" s="5"/>
      <c r="G4" s="5"/>
      <c r="H4" s="14"/>
      <c r="I4" s="14"/>
      <c r="O4" t="s">
        <v>20</v>
      </c>
      <c r="P4" t="s">
        <v>23</v>
      </c>
    </row>
    <row r="5" spans="1:16" ht="12.75" customHeight="1">
      <c r="A5" s="39" t="s">
        <v>26</v>
      </c>
      <c r="B5" s="39" t="s">
        <v>28</v>
      </c>
      <c r="C5" s="39" t="s">
        <v>30</v>
      </c>
      <c r="D5" s="39" t="s">
        <v>31</v>
      </c>
      <c r="E5" s="39" t="s">
        <v>32</v>
      </c>
      <c r="F5" s="39" t="s">
        <v>34</v>
      </c>
      <c r="G5" s="39" t="s">
        <v>36</v>
      </c>
      <c r="H5" s="39" t="s">
        <v>38</v>
      </c>
      <c r="I5" s="39"/>
      <c r="O5" t="s">
        <v>21</v>
      </c>
      <c r="P5" t="s">
        <v>23</v>
      </c>
    </row>
    <row r="6" spans="1:9" ht="12.75" customHeight="1">
      <c r="A6" s="39"/>
      <c r="B6" s="39"/>
      <c r="C6" s="39"/>
      <c r="D6" s="39"/>
      <c r="E6" s="39"/>
      <c r="F6" s="39"/>
      <c r="G6" s="39"/>
      <c r="H6" s="11" t="s">
        <v>39</v>
      </c>
      <c r="I6" s="11" t="s">
        <v>41</v>
      </c>
    </row>
    <row r="7" spans="1:9" ht="12.75" customHeight="1">
      <c r="A7" s="11" t="s">
        <v>27</v>
      </c>
      <c r="B7" s="11" t="s">
        <v>29</v>
      </c>
      <c r="C7" s="11" t="s">
        <v>23</v>
      </c>
      <c r="D7" s="11" t="s">
        <v>22</v>
      </c>
      <c r="E7" s="11" t="s">
        <v>33</v>
      </c>
      <c r="F7" s="11" t="s">
        <v>35</v>
      </c>
      <c r="G7" s="11" t="s">
        <v>37</v>
      </c>
      <c r="H7" s="11" t="s">
        <v>40</v>
      </c>
      <c r="I7" s="11" t="s">
        <v>42</v>
      </c>
    </row>
    <row r="8" spans="1:18" ht="12.75" customHeight="1">
      <c r="A8" s="14" t="s">
        <v>43</v>
      </c>
      <c r="B8" s="14"/>
      <c r="C8" s="18" t="s">
        <v>29</v>
      </c>
      <c r="D8" s="14"/>
      <c r="E8" s="19" t="s">
        <v>72</v>
      </c>
      <c r="F8" s="14"/>
      <c r="G8" s="14"/>
      <c r="H8" s="14"/>
      <c r="I8" s="20">
        <f>0+Q8</f>
        <v>0</v>
      </c>
      <c r="O8">
        <f>0+R8</f>
        <v>0</v>
      </c>
      <c r="Q8">
        <f>0+I9+I13+I17+I21+I25+I29+I33+I37+I41+I45</f>
        <v>0</v>
      </c>
      <c r="R8">
        <f>0+O9+O13+O17+O21+O25+O29+O33+O37+O41+O45</f>
        <v>0</v>
      </c>
    </row>
    <row r="9" spans="1:16" ht="12.75">
      <c r="A9" s="17" t="s">
        <v>45</v>
      </c>
      <c r="B9" s="21" t="s">
        <v>29</v>
      </c>
      <c r="C9" s="21" t="s">
        <v>910</v>
      </c>
      <c r="D9" s="17" t="s">
        <v>47</v>
      </c>
      <c r="E9" s="22" t="s">
        <v>911</v>
      </c>
      <c r="F9" s="23" t="s">
        <v>912</v>
      </c>
      <c r="G9" s="24">
        <v>720</v>
      </c>
      <c r="H9" s="25">
        <v>0</v>
      </c>
      <c r="I9" s="25">
        <f>ROUND(ROUND(H9,2)*ROUND(G9,3),2)</f>
        <v>0</v>
      </c>
      <c r="O9">
        <f>(I9*21)/100</f>
        <v>0</v>
      </c>
      <c r="P9" t="s">
        <v>23</v>
      </c>
    </row>
    <row r="10" spans="1:5" ht="12.75">
      <c r="A10" s="26" t="s">
        <v>50</v>
      </c>
      <c r="E10" s="27" t="s">
        <v>913</v>
      </c>
    </row>
    <row r="11" spans="1:5" ht="12.75">
      <c r="A11" s="28" t="s">
        <v>51</v>
      </c>
      <c r="E11" s="29" t="s">
        <v>1172</v>
      </c>
    </row>
    <row r="12" spans="1:5" ht="38.25">
      <c r="A12" t="s">
        <v>52</v>
      </c>
      <c r="E12" s="27" t="s">
        <v>915</v>
      </c>
    </row>
    <row r="13" spans="1:16" ht="12.75">
      <c r="A13" s="17" t="s">
        <v>45</v>
      </c>
      <c r="B13" s="21" t="s">
        <v>23</v>
      </c>
      <c r="C13" s="21" t="s">
        <v>916</v>
      </c>
      <c r="D13" s="17" t="s">
        <v>47</v>
      </c>
      <c r="E13" s="22" t="s">
        <v>917</v>
      </c>
      <c r="F13" s="23" t="s">
        <v>75</v>
      </c>
      <c r="G13" s="24">
        <v>37.918</v>
      </c>
      <c r="H13" s="25">
        <v>0</v>
      </c>
      <c r="I13" s="25">
        <f>ROUND(ROUND(H13,2)*ROUND(G13,3),2)</f>
        <v>0</v>
      </c>
      <c r="O13">
        <f>(I13*21)/100</f>
        <v>0</v>
      </c>
      <c r="P13" t="s">
        <v>23</v>
      </c>
    </row>
    <row r="14" spans="1:5" ht="12.75">
      <c r="A14" s="26" t="s">
        <v>50</v>
      </c>
      <c r="E14" s="27" t="s">
        <v>918</v>
      </c>
    </row>
    <row r="15" spans="1:5" ht="191.25">
      <c r="A15" s="28" t="s">
        <v>51</v>
      </c>
      <c r="E15" s="29" t="s">
        <v>1173</v>
      </c>
    </row>
    <row r="16" spans="1:5" ht="38.25">
      <c r="A16" t="s">
        <v>52</v>
      </c>
      <c r="E16" s="27" t="s">
        <v>920</v>
      </c>
    </row>
    <row r="17" spans="1:16" ht="12.75">
      <c r="A17" s="17" t="s">
        <v>45</v>
      </c>
      <c r="B17" s="21" t="s">
        <v>22</v>
      </c>
      <c r="C17" s="21" t="s">
        <v>635</v>
      </c>
      <c r="D17" s="17" t="s">
        <v>47</v>
      </c>
      <c r="E17" s="22" t="s">
        <v>636</v>
      </c>
      <c r="F17" s="23" t="s">
        <v>75</v>
      </c>
      <c r="G17" s="24">
        <v>185.326</v>
      </c>
      <c r="H17" s="25">
        <v>0</v>
      </c>
      <c r="I17" s="25">
        <f>ROUND(ROUND(H17,2)*ROUND(G17,3),2)</f>
        <v>0</v>
      </c>
      <c r="O17">
        <f>(I17*21)/100</f>
        <v>0</v>
      </c>
      <c r="P17" t="s">
        <v>23</v>
      </c>
    </row>
    <row r="18" spans="1:5" ht="12.75">
      <c r="A18" s="26" t="s">
        <v>50</v>
      </c>
      <c r="E18" s="27" t="s">
        <v>1130</v>
      </c>
    </row>
    <row r="19" spans="1:5" ht="89.25">
      <c r="A19" s="28" t="s">
        <v>51</v>
      </c>
      <c r="E19" s="29" t="s">
        <v>1174</v>
      </c>
    </row>
    <row r="20" spans="1:5" ht="318.75">
      <c r="A20" t="s">
        <v>52</v>
      </c>
      <c r="E20" s="27" t="s">
        <v>639</v>
      </c>
    </row>
    <row r="21" spans="1:16" ht="12.75">
      <c r="A21" s="17" t="s">
        <v>45</v>
      </c>
      <c r="B21" s="21" t="s">
        <v>33</v>
      </c>
      <c r="C21" s="21" t="s">
        <v>929</v>
      </c>
      <c r="D21" s="17" t="s">
        <v>47</v>
      </c>
      <c r="E21" s="22" t="s">
        <v>930</v>
      </c>
      <c r="F21" s="23" t="s">
        <v>75</v>
      </c>
      <c r="G21" s="24">
        <v>531.73</v>
      </c>
      <c r="H21" s="25">
        <v>0</v>
      </c>
      <c r="I21" s="25">
        <f>ROUND(ROUND(H21,2)*ROUND(G21,3),2)</f>
        <v>0</v>
      </c>
      <c r="O21">
        <f>(I21*21)/100</f>
        <v>0</v>
      </c>
      <c r="P21" t="s">
        <v>23</v>
      </c>
    </row>
    <row r="22" spans="1:5" ht="25.5">
      <c r="A22" s="26" t="s">
        <v>50</v>
      </c>
      <c r="E22" s="27" t="s">
        <v>931</v>
      </c>
    </row>
    <row r="23" spans="1:5" ht="204">
      <c r="A23" s="28" t="s">
        <v>51</v>
      </c>
      <c r="E23" s="29" t="s">
        <v>1175</v>
      </c>
    </row>
    <row r="24" spans="1:5" ht="318.75">
      <c r="A24" t="s">
        <v>52</v>
      </c>
      <c r="E24" s="27" t="s">
        <v>639</v>
      </c>
    </row>
    <row r="25" spans="1:16" ht="25.5">
      <c r="A25" s="17" t="s">
        <v>45</v>
      </c>
      <c r="B25" s="21" t="s">
        <v>35</v>
      </c>
      <c r="C25" s="21" t="s">
        <v>933</v>
      </c>
      <c r="D25" s="17" t="s">
        <v>47</v>
      </c>
      <c r="E25" s="22" t="s">
        <v>934</v>
      </c>
      <c r="F25" s="23" t="s">
        <v>86</v>
      </c>
      <c r="G25" s="24">
        <v>171.54</v>
      </c>
      <c r="H25" s="25">
        <v>0</v>
      </c>
      <c r="I25" s="25">
        <f>ROUND(ROUND(H25,2)*ROUND(G25,3),2)</f>
        <v>0</v>
      </c>
      <c r="O25">
        <f>(I25*21)/100</f>
        <v>0</v>
      </c>
      <c r="P25" t="s">
        <v>23</v>
      </c>
    </row>
    <row r="26" spans="1:5" ht="38.25">
      <c r="A26" s="26" t="s">
        <v>50</v>
      </c>
      <c r="E26" s="27" t="s">
        <v>935</v>
      </c>
    </row>
    <row r="27" spans="1:5" ht="63.75">
      <c r="A27" s="28" t="s">
        <v>51</v>
      </c>
      <c r="E27" s="29" t="s">
        <v>1176</v>
      </c>
    </row>
    <row r="28" spans="1:5" ht="229.5">
      <c r="A28" t="s">
        <v>52</v>
      </c>
      <c r="E28" s="27" t="s">
        <v>937</v>
      </c>
    </row>
    <row r="29" spans="1:16" ht="12.75">
      <c r="A29" s="17" t="s">
        <v>45</v>
      </c>
      <c r="B29" s="21" t="s">
        <v>37</v>
      </c>
      <c r="C29" s="21" t="s">
        <v>180</v>
      </c>
      <c r="D29" s="17" t="s">
        <v>47</v>
      </c>
      <c r="E29" s="22" t="s">
        <v>181</v>
      </c>
      <c r="F29" s="23" t="s">
        <v>75</v>
      </c>
      <c r="G29" s="24">
        <v>754.947</v>
      </c>
      <c r="H29" s="25">
        <v>0</v>
      </c>
      <c r="I29" s="25">
        <f>ROUND(ROUND(H29,2)*ROUND(G29,3),2)</f>
        <v>0</v>
      </c>
      <c r="O29">
        <f>(I29*21)/100</f>
        <v>0</v>
      </c>
      <c r="P29" t="s">
        <v>23</v>
      </c>
    </row>
    <row r="30" spans="1:5" ht="12.75">
      <c r="A30" s="26" t="s">
        <v>50</v>
      </c>
      <c r="E30" s="27" t="s">
        <v>47</v>
      </c>
    </row>
    <row r="31" spans="1:5" ht="89.25">
      <c r="A31" s="28" t="s">
        <v>51</v>
      </c>
      <c r="E31" s="29" t="s">
        <v>1177</v>
      </c>
    </row>
    <row r="32" spans="1:5" ht="191.25">
      <c r="A32" t="s">
        <v>52</v>
      </c>
      <c r="E32" s="27" t="s">
        <v>654</v>
      </c>
    </row>
    <row r="33" spans="1:16" ht="12.75">
      <c r="A33" s="17" t="s">
        <v>45</v>
      </c>
      <c r="B33" s="21" t="s">
        <v>488</v>
      </c>
      <c r="C33" s="21" t="s">
        <v>1178</v>
      </c>
      <c r="D33" s="17" t="s">
        <v>114</v>
      </c>
      <c r="E33" s="22" t="s">
        <v>1179</v>
      </c>
      <c r="F33" s="23" t="s">
        <v>75</v>
      </c>
      <c r="G33" s="24">
        <v>536.446</v>
      </c>
      <c r="H33" s="25">
        <v>0</v>
      </c>
      <c r="I33" s="25">
        <f>ROUND(ROUND(H33,2)*ROUND(G33,3),2)</f>
        <v>0</v>
      </c>
      <c r="O33">
        <f>(I33*21)/100</f>
        <v>0</v>
      </c>
      <c r="P33" t="s">
        <v>23</v>
      </c>
    </row>
    <row r="34" spans="1:5" ht="25.5">
      <c r="A34" s="26" t="s">
        <v>50</v>
      </c>
      <c r="E34" s="27" t="s">
        <v>1180</v>
      </c>
    </row>
    <row r="35" spans="1:5" ht="267.75">
      <c r="A35" s="28" t="s">
        <v>51</v>
      </c>
      <c r="E35" s="29" t="s">
        <v>1181</v>
      </c>
    </row>
    <row r="36" spans="1:5" ht="229.5">
      <c r="A36" t="s">
        <v>52</v>
      </c>
      <c r="E36" s="27" t="s">
        <v>1182</v>
      </c>
    </row>
    <row r="37" spans="1:16" ht="12.75">
      <c r="A37" s="17" t="s">
        <v>45</v>
      </c>
      <c r="B37" s="21" t="s">
        <v>148</v>
      </c>
      <c r="C37" s="21" t="s">
        <v>943</v>
      </c>
      <c r="D37" s="17" t="s">
        <v>47</v>
      </c>
      <c r="E37" s="22" t="s">
        <v>944</v>
      </c>
      <c r="F37" s="23" t="s">
        <v>75</v>
      </c>
      <c r="G37" s="24">
        <v>50.633</v>
      </c>
      <c r="H37" s="25">
        <v>0</v>
      </c>
      <c r="I37" s="25">
        <f>ROUND(ROUND(H37,2)*ROUND(G37,3),2)</f>
        <v>0</v>
      </c>
      <c r="O37">
        <f>(I37*21)/100</f>
        <v>0</v>
      </c>
      <c r="P37" t="s">
        <v>23</v>
      </c>
    </row>
    <row r="38" spans="1:5" ht="25.5">
      <c r="A38" s="26" t="s">
        <v>50</v>
      </c>
      <c r="E38" s="27" t="s">
        <v>945</v>
      </c>
    </row>
    <row r="39" spans="1:5" ht="102">
      <c r="A39" s="28" t="s">
        <v>51</v>
      </c>
      <c r="E39" s="29" t="s">
        <v>1183</v>
      </c>
    </row>
    <row r="40" spans="1:5" ht="229.5">
      <c r="A40" t="s">
        <v>52</v>
      </c>
      <c r="E40" s="27" t="s">
        <v>947</v>
      </c>
    </row>
    <row r="41" spans="1:16" ht="12.75">
      <c r="A41" s="17" t="s">
        <v>45</v>
      </c>
      <c r="B41" s="21" t="s">
        <v>40</v>
      </c>
      <c r="C41" s="21" t="s">
        <v>948</v>
      </c>
      <c r="D41" s="17" t="s">
        <v>47</v>
      </c>
      <c r="E41" s="22" t="s">
        <v>949</v>
      </c>
      <c r="F41" s="23" t="s">
        <v>75</v>
      </c>
      <c r="G41" s="24">
        <v>57.635</v>
      </c>
      <c r="H41" s="25">
        <v>0</v>
      </c>
      <c r="I41" s="25">
        <f>ROUND(ROUND(H41,2)*ROUND(G41,3),2)</f>
        <v>0</v>
      </c>
      <c r="O41">
        <f>(I41*21)/100</f>
        <v>0</v>
      </c>
      <c r="P41" t="s">
        <v>23</v>
      </c>
    </row>
    <row r="42" spans="1:5" ht="12.75">
      <c r="A42" s="26" t="s">
        <v>50</v>
      </c>
      <c r="E42" s="27" t="s">
        <v>950</v>
      </c>
    </row>
    <row r="43" spans="1:5" ht="76.5">
      <c r="A43" s="28" t="s">
        <v>51</v>
      </c>
      <c r="E43" s="29" t="s">
        <v>1184</v>
      </c>
    </row>
    <row r="44" spans="1:5" ht="293.25">
      <c r="A44" t="s">
        <v>52</v>
      </c>
      <c r="E44" s="27" t="s">
        <v>952</v>
      </c>
    </row>
    <row r="45" spans="1:16" ht="12.75">
      <c r="A45" s="17" t="s">
        <v>45</v>
      </c>
      <c r="B45" s="21" t="s">
        <v>42</v>
      </c>
      <c r="C45" s="21" t="s">
        <v>953</v>
      </c>
      <c r="D45" s="17" t="s">
        <v>47</v>
      </c>
      <c r="E45" s="22" t="s">
        <v>954</v>
      </c>
      <c r="F45" s="23" t="s">
        <v>86</v>
      </c>
      <c r="G45" s="24">
        <v>180.086</v>
      </c>
      <c r="H45" s="25">
        <v>0</v>
      </c>
      <c r="I45" s="25">
        <f>ROUND(ROUND(H45,2)*ROUND(G45,3),2)</f>
        <v>0</v>
      </c>
      <c r="O45">
        <f>(I45*21)/100</f>
        <v>0</v>
      </c>
      <c r="P45" t="s">
        <v>23</v>
      </c>
    </row>
    <row r="46" spans="1:5" ht="12.75">
      <c r="A46" s="26" t="s">
        <v>50</v>
      </c>
      <c r="E46" s="27" t="s">
        <v>47</v>
      </c>
    </row>
    <row r="47" spans="1:5" ht="153">
      <c r="A47" s="28" t="s">
        <v>51</v>
      </c>
      <c r="E47" s="29" t="s">
        <v>1185</v>
      </c>
    </row>
    <row r="48" spans="1:5" ht="25.5">
      <c r="A48" t="s">
        <v>52</v>
      </c>
      <c r="E48" s="27" t="s">
        <v>956</v>
      </c>
    </row>
    <row r="49" spans="1:18" ht="12.75" customHeight="1">
      <c r="A49" s="5" t="s">
        <v>43</v>
      </c>
      <c r="B49" s="5"/>
      <c r="C49" s="31" t="s">
        <v>23</v>
      </c>
      <c r="D49" s="5"/>
      <c r="E49" s="19" t="s">
        <v>209</v>
      </c>
      <c r="F49" s="5"/>
      <c r="G49" s="5"/>
      <c r="H49" s="5"/>
      <c r="I49" s="32">
        <f>0+Q49</f>
        <v>0</v>
      </c>
      <c r="O49">
        <f>0+R49</f>
        <v>0</v>
      </c>
      <c r="Q49">
        <f>0+I50</f>
        <v>0</v>
      </c>
      <c r="R49">
        <f>0+O50</f>
        <v>0</v>
      </c>
    </row>
    <row r="50" spans="1:16" ht="12.75">
      <c r="A50" s="17" t="s">
        <v>45</v>
      </c>
      <c r="B50" s="21" t="s">
        <v>383</v>
      </c>
      <c r="C50" s="21" t="s">
        <v>957</v>
      </c>
      <c r="D50" s="17" t="s">
        <v>47</v>
      </c>
      <c r="E50" s="22" t="s">
        <v>958</v>
      </c>
      <c r="F50" s="23" t="s">
        <v>146</v>
      </c>
      <c r="G50" s="24">
        <v>126</v>
      </c>
      <c r="H50" s="25">
        <v>0</v>
      </c>
      <c r="I50" s="25">
        <f>ROUND(ROUND(H50,2)*ROUND(G50,3),2)</f>
        <v>0</v>
      </c>
      <c r="O50">
        <f>(I50*21)/100</f>
        <v>0</v>
      </c>
      <c r="P50" t="s">
        <v>23</v>
      </c>
    </row>
    <row r="51" spans="1:5" ht="12.75">
      <c r="A51" s="26" t="s">
        <v>50</v>
      </c>
      <c r="E51" s="27" t="s">
        <v>47</v>
      </c>
    </row>
    <row r="52" spans="1:5" ht="102">
      <c r="A52" s="28" t="s">
        <v>51</v>
      </c>
      <c r="E52" s="29" t="s">
        <v>1186</v>
      </c>
    </row>
    <row r="53" spans="1:5" ht="165.75">
      <c r="A53" t="s">
        <v>52</v>
      </c>
      <c r="E53" s="27" t="s">
        <v>960</v>
      </c>
    </row>
    <row r="54" spans="1:18" ht="12.75" customHeight="1">
      <c r="A54" s="5" t="s">
        <v>43</v>
      </c>
      <c r="B54" s="5"/>
      <c r="C54" s="31" t="s">
        <v>33</v>
      </c>
      <c r="D54" s="5"/>
      <c r="E54" s="19" t="s">
        <v>222</v>
      </c>
      <c r="F54" s="5"/>
      <c r="G54" s="5"/>
      <c r="H54" s="5"/>
      <c r="I54" s="32">
        <f>0+Q54</f>
        <v>0</v>
      </c>
      <c r="O54">
        <f>0+R54</f>
        <v>0</v>
      </c>
      <c r="Q54">
        <f>0+I55+I59+I63+I67</f>
        <v>0</v>
      </c>
      <c r="R54">
        <f>0+O55+O59+O63+O67</f>
        <v>0</v>
      </c>
    </row>
    <row r="55" spans="1:16" ht="12.75">
      <c r="A55" s="17" t="s">
        <v>45</v>
      </c>
      <c r="B55" s="21" t="s">
        <v>362</v>
      </c>
      <c r="C55" s="21" t="s">
        <v>974</v>
      </c>
      <c r="D55" s="17" t="s">
        <v>47</v>
      </c>
      <c r="E55" s="22" t="s">
        <v>975</v>
      </c>
      <c r="F55" s="23" t="s">
        <v>75</v>
      </c>
      <c r="G55" s="24">
        <v>5.984</v>
      </c>
      <c r="H55" s="25">
        <v>0</v>
      </c>
      <c r="I55" s="25">
        <f>ROUND(ROUND(H55,2)*ROUND(G55,3),2)</f>
        <v>0</v>
      </c>
      <c r="O55">
        <f>(I55*21)/100</f>
        <v>0</v>
      </c>
      <c r="P55" t="s">
        <v>23</v>
      </c>
    </row>
    <row r="56" spans="1:5" ht="12.75">
      <c r="A56" s="26" t="s">
        <v>50</v>
      </c>
      <c r="E56" s="27" t="s">
        <v>47</v>
      </c>
    </row>
    <row r="57" spans="1:5" ht="114.75">
      <c r="A57" s="28" t="s">
        <v>51</v>
      </c>
      <c r="E57" s="29" t="s">
        <v>1187</v>
      </c>
    </row>
    <row r="58" spans="1:5" ht="369.75">
      <c r="A58" t="s">
        <v>52</v>
      </c>
      <c r="E58" s="27" t="s">
        <v>977</v>
      </c>
    </row>
    <row r="59" spans="1:16" ht="12.75">
      <c r="A59" s="17" t="s">
        <v>45</v>
      </c>
      <c r="B59" s="21" t="s">
        <v>133</v>
      </c>
      <c r="C59" s="21" t="s">
        <v>1188</v>
      </c>
      <c r="D59" s="17" t="s">
        <v>47</v>
      </c>
      <c r="E59" s="22" t="s">
        <v>1189</v>
      </c>
      <c r="F59" s="23" t="s">
        <v>75</v>
      </c>
      <c r="G59" s="24">
        <v>0.108</v>
      </c>
      <c r="H59" s="25">
        <v>0</v>
      </c>
      <c r="I59" s="25">
        <f>ROUND(ROUND(H59,2)*ROUND(G59,3),2)</f>
        <v>0</v>
      </c>
      <c r="O59">
        <f>(I59*21)/100</f>
        <v>0</v>
      </c>
      <c r="P59" t="s">
        <v>23</v>
      </c>
    </row>
    <row r="60" spans="1:5" ht="12.75">
      <c r="A60" s="26" t="s">
        <v>50</v>
      </c>
      <c r="E60" s="27" t="s">
        <v>1190</v>
      </c>
    </row>
    <row r="61" spans="1:5" ht="51">
      <c r="A61" s="28" t="s">
        <v>51</v>
      </c>
      <c r="E61" s="29" t="s">
        <v>1191</v>
      </c>
    </row>
    <row r="62" spans="1:5" ht="369.75">
      <c r="A62" t="s">
        <v>52</v>
      </c>
      <c r="E62" s="27" t="s">
        <v>981</v>
      </c>
    </row>
    <row r="63" spans="1:16" ht="12.75">
      <c r="A63" s="17" t="s">
        <v>45</v>
      </c>
      <c r="B63" s="21" t="s">
        <v>170</v>
      </c>
      <c r="C63" s="21" t="s">
        <v>229</v>
      </c>
      <c r="D63" s="17" t="s">
        <v>114</v>
      </c>
      <c r="E63" s="22" t="s">
        <v>230</v>
      </c>
      <c r="F63" s="23" t="s">
        <v>75</v>
      </c>
      <c r="G63" s="24">
        <v>14.046</v>
      </c>
      <c r="H63" s="25">
        <v>0</v>
      </c>
      <c r="I63" s="25">
        <f>ROUND(ROUND(H63,2)*ROUND(G63,3),2)</f>
        <v>0</v>
      </c>
      <c r="O63">
        <f>(I63*21)/100</f>
        <v>0</v>
      </c>
      <c r="P63" t="s">
        <v>23</v>
      </c>
    </row>
    <row r="64" spans="1:5" ht="12.75">
      <c r="A64" s="26" t="s">
        <v>50</v>
      </c>
      <c r="E64" s="27" t="s">
        <v>1192</v>
      </c>
    </row>
    <row r="65" spans="1:5" ht="76.5">
      <c r="A65" s="28" t="s">
        <v>51</v>
      </c>
      <c r="E65" s="29" t="s">
        <v>1193</v>
      </c>
    </row>
    <row r="66" spans="1:5" ht="38.25">
      <c r="A66" t="s">
        <v>52</v>
      </c>
      <c r="E66" s="27" t="s">
        <v>669</v>
      </c>
    </row>
    <row r="67" spans="1:16" ht="12.75">
      <c r="A67" s="17" t="s">
        <v>45</v>
      </c>
      <c r="B67" s="21" t="s">
        <v>216</v>
      </c>
      <c r="C67" s="21" t="s">
        <v>229</v>
      </c>
      <c r="D67" s="17" t="s">
        <v>118</v>
      </c>
      <c r="E67" s="22" t="s">
        <v>230</v>
      </c>
      <c r="F67" s="23" t="s">
        <v>75</v>
      </c>
      <c r="G67" s="24">
        <v>12.587</v>
      </c>
      <c r="H67" s="25">
        <v>0</v>
      </c>
      <c r="I67" s="25">
        <f>ROUND(ROUND(H67,2)*ROUND(G67,3),2)</f>
        <v>0</v>
      </c>
      <c r="O67">
        <f>(I67*21)/100</f>
        <v>0</v>
      </c>
      <c r="P67" t="s">
        <v>23</v>
      </c>
    </row>
    <row r="68" spans="1:5" ht="12.75">
      <c r="A68" s="26" t="s">
        <v>50</v>
      </c>
      <c r="E68" s="27" t="s">
        <v>1194</v>
      </c>
    </row>
    <row r="69" spans="1:5" ht="114.75">
      <c r="A69" s="28" t="s">
        <v>51</v>
      </c>
      <c r="E69" s="29" t="s">
        <v>1195</v>
      </c>
    </row>
    <row r="70" spans="1:5" ht="38.25">
      <c r="A70" t="s">
        <v>52</v>
      </c>
      <c r="E70" s="27" t="s">
        <v>669</v>
      </c>
    </row>
    <row r="71" spans="1:18" ht="12.75" customHeight="1">
      <c r="A71" s="5" t="s">
        <v>43</v>
      </c>
      <c r="B71" s="5"/>
      <c r="C71" s="31" t="s">
        <v>35</v>
      </c>
      <c r="D71" s="5"/>
      <c r="E71" s="19" t="s">
        <v>90</v>
      </c>
      <c r="F71" s="5"/>
      <c r="G71" s="5"/>
      <c r="H71" s="5"/>
      <c r="I71" s="32">
        <f>0+Q71</f>
        <v>0</v>
      </c>
      <c r="O71">
        <f>0+R71</f>
        <v>0</v>
      </c>
      <c r="Q71">
        <f>0+I72</f>
        <v>0</v>
      </c>
      <c r="R71">
        <f>0+O72</f>
        <v>0</v>
      </c>
    </row>
    <row r="72" spans="1:16" ht="12.75">
      <c r="A72" s="17" t="s">
        <v>45</v>
      </c>
      <c r="B72" s="21" t="s">
        <v>210</v>
      </c>
      <c r="C72" s="21" t="s">
        <v>301</v>
      </c>
      <c r="D72" s="17" t="s">
        <v>47</v>
      </c>
      <c r="E72" s="22" t="s">
        <v>302</v>
      </c>
      <c r="F72" s="23" t="s">
        <v>86</v>
      </c>
      <c r="G72" s="24">
        <v>4.532</v>
      </c>
      <c r="H72" s="25">
        <v>0</v>
      </c>
      <c r="I72" s="25">
        <f>ROUND(ROUND(H72,2)*ROUND(G72,3),2)</f>
        <v>0</v>
      </c>
      <c r="O72">
        <f>(I72*21)/100</f>
        <v>0</v>
      </c>
      <c r="P72" t="s">
        <v>23</v>
      </c>
    </row>
    <row r="73" spans="1:5" ht="12.75">
      <c r="A73" s="26" t="s">
        <v>50</v>
      </c>
      <c r="E73" s="27" t="s">
        <v>1196</v>
      </c>
    </row>
    <row r="74" spans="1:5" ht="38.25">
      <c r="A74" s="28" t="s">
        <v>51</v>
      </c>
      <c r="E74" s="29" t="s">
        <v>1197</v>
      </c>
    </row>
    <row r="75" spans="1:5" ht="165.75">
      <c r="A75" t="s">
        <v>52</v>
      </c>
      <c r="E75" s="27" t="s">
        <v>1198</v>
      </c>
    </row>
    <row r="76" spans="1:18" ht="12.75" customHeight="1">
      <c r="A76" s="5" t="s">
        <v>43</v>
      </c>
      <c r="B76" s="5"/>
      <c r="C76" s="31" t="s">
        <v>148</v>
      </c>
      <c r="D76" s="5"/>
      <c r="E76" s="19" t="s">
        <v>306</v>
      </c>
      <c r="F76" s="5"/>
      <c r="G76" s="5"/>
      <c r="H76" s="5"/>
      <c r="I76" s="32">
        <f>0+Q76</f>
        <v>0</v>
      </c>
      <c r="O76">
        <f>0+R76</f>
        <v>0</v>
      </c>
      <c r="Q76">
        <f>0+I77+I81+I85+I89+I93+I97+I101+I105+I109+I113+I117+I121+I125+I129+I133+I137+I141+I145+I149+I153+I157+I161+I165</f>
        <v>0</v>
      </c>
      <c r="R76">
        <f>0+O77+O81+O85+O89+O93+O97+O101+O105+O109+O113+O117+O121+O125+O129+O133+O137+O141+O145+O149+O153+O157+O161+O165</f>
        <v>0</v>
      </c>
    </row>
    <row r="77" spans="1:16" ht="12.75">
      <c r="A77" s="17" t="s">
        <v>45</v>
      </c>
      <c r="B77" s="21" t="s">
        <v>179</v>
      </c>
      <c r="C77" s="21" t="s">
        <v>1199</v>
      </c>
      <c r="D77" s="17" t="s">
        <v>47</v>
      </c>
      <c r="E77" s="22" t="s">
        <v>1200</v>
      </c>
      <c r="F77" s="23" t="s">
        <v>146</v>
      </c>
      <c r="G77" s="24">
        <v>6</v>
      </c>
      <c r="H77" s="25">
        <v>0</v>
      </c>
      <c r="I77" s="25">
        <f>ROUND(ROUND(H77,2)*ROUND(G77,3),2)</f>
        <v>0</v>
      </c>
      <c r="O77">
        <f>(I77*21)/100</f>
        <v>0</v>
      </c>
      <c r="P77" t="s">
        <v>23</v>
      </c>
    </row>
    <row r="78" spans="1:5" ht="12.75">
      <c r="A78" s="26" t="s">
        <v>50</v>
      </c>
      <c r="E78" s="27" t="s">
        <v>47</v>
      </c>
    </row>
    <row r="79" spans="1:5" ht="51">
      <c r="A79" s="28" t="s">
        <v>51</v>
      </c>
      <c r="E79" s="29" t="s">
        <v>1201</v>
      </c>
    </row>
    <row r="80" spans="1:5" ht="255">
      <c r="A80" t="s">
        <v>52</v>
      </c>
      <c r="E80" s="27" t="s">
        <v>1202</v>
      </c>
    </row>
    <row r="81" spans="1:16" ht="12.75">
      <c r="A81" s="17" t="s">
        <v>45</v>
      </c>
      <c r="B81" s="21" t="s">
        <v>175</v>
      </c>
      <c r="C81" s="21" t="s">
        <v>999</v>
      </c>
      <c r="D81" s="17" t="s">
        <v>47</v>
      </c>
      <c r="E81" s="22" t="s">
        <v>1000</v>
      </c>
      <c r="F81" s="23" t="s">
        <v>146</v>
      </c>
      <c r="G81" s="24">
        <v>32.9</v>
      </c>
      <c r="H81" s="25">
        <v>0</v>
      </c>
      <c r="I81" s="25">
        <f>ROUND(ROUND(H81,2)*ROUND(G81,3),2)</f>
        <v>0</v>
      </c>
      <c r="O81">
        <f>(I81*21)/100</f>
        <v>0</v>
      </c>
      <c r="P81" t="s">
        <v>23</v>
      </c>
    </row>
    <row r="82" spans="1:5" ht="25.5">
      <c r="A82" s="26" t="s">
        <v>50</v>
      </c>
      <c r="E82" s="27" t="s">
        <v>1203</v>
      </c>
    </row>
    <row r="83" spans="1:5" ht="25.5">
      <c r="A83" s="28" t="s">
        <v>51</v>
      </c>
      <c r="E83" s="29" t="s">
        <v>1204</v>
      </c>
    </row>
    <row r="84" spans="1:5" ht="255">
      <c r="A84" t="s">
        <v>52</v>
      </c>
      <c r="E84" s="27" t="s">
        <v>1002</v>
      </c>
    </row>
    <row r="85" spans="1:16" ht="12.75">
      <c r="A85" s="17" t="s">
        <v>45</v>
      </c>
      <c r="B85" s="21" t="s">
        <v>107</v>
      </c>
      <c r="C85" s="21" t="s">
        <v>1008</v>
      </c>
      <c r="D85" s="17" t="s">
        <v>47</v>
      </c>
      <c r="E85" s="22" t="s">
        <v>1009</v>
      </c>
      <c r="F85" s="23" t="s">
        <v>146</v>
      </c>
      <c r="G85" s="24">
        <v>33.1</v>
      </c>
      <c r="H85" s="25">
        <v>0</v>
      </c>
      <c r="I85" s="25">
        <f>ROUND(ROUND(H85,2)*ROUND(G85,3),2)</f>
        <v>0</v>
      </c>
      <c r="O85">
        <f>(I85*21)/100</f>
        <v>0</v>
      </c>
      <c r="P85" t="s">
        <v>23</v>
      </c>
    </row>
    <row r="86" spans="1:5" ht="25.5">
      <c r="A86" s="26" t="s">
        <v>50</v>
      </c>
      <c r="E86" s="27" t="s">
        <v>1205</v>
      </c>
    </row>
    <row r="87" spans="1:5" ht="25.5">
      <c r="A87" s="28" t="s">
        <v>51</v>
      </c>
      <c r="E87" s="29" t="s">
        <v>1206</v>
      </c>
    </row>
    <row r="88" spans="1:5" ht="255">
      <c r="A88" t="s">
        <v>52</v>
      </c>
      <c r="E88" s="27" t="s">
        <v>1002</v>
      </c>
    </row>
    <row r="89" spans="1:16" ht="12.75">
      <c r="A89" s="17" t="s">
        <v>45</v>
      </c>
      <c r="B89" s="21" t="s">
        <v>200</v>
      </c>
      <c r="C89" s="21" t="s">
        <v>1207</v>
      </c>
      <c r="D89" s="17" t="s">
        <v>1004</v>
      </c>
      <c r="E89" s="22" t="s">
        <v>1208</v>
      </c>
      <c r="F89" s="23" t="s">
        <v>146</v>
      </c>
      <c r="G89" s="24">
        <v>20.6</v>
      </c>
      <c r="H89" s="25">
        <v>0</v>
      </c>
      <c r="I89" s="25">
        <f>ROUND(ROUND(H89,2)*ROUND(G89,3),2)</f>
        <v>0</v>
      </c>
      <c r="O89">
        <f>(I89*21)/100</f>
        <v>0</v>
      </c>
      <c r="P89" t="s">
        <v>23</v>
      </c>
    </row>
    <row r="90" spans="1:5" ht="51">
      <c r="A90" s="26" t="s">
        <v>50</v>
      </c>
      <c r="E90" s="27" t="s">
        <v>1209</v>
      </c>
    </row>
    <row r="91" spans="1:5" ht="25.5">
      <c r="A91" s="28" t="s">
        <v>51</v>
      </c>
      <c r="E91" s="29" t="s">
        <v>1210</v>
      </c>
    </row>
    <row r="92" spans="1:5" ht="255">
      <c r="A92" t="s">
        <v>52</v>
      </c>
      <c r="E92" s="27" t="s">
        <v>1002</v>
      </c>
    </row>
    <row r="93" spans="1:16" ht="12.75">
      <c r="A93" s="17" t="s">
        <v>45</v>
      </c>
      <c r="B93" s="21" t="s">
        <v>203</v>
      </c>
      <c r="C93" s="21" t="s">
        <v>1211</v>
      </c>
      <c r="D93" s="17" t="s">
        <v>767</v>
      </c>
      <c r="E93" s="22" t="s">
        <v>1212</v>
      </c>
      <c r="F93" s="23" t="s">
        <v>66</v>
      </c>
      <c r="G93" s="24">
        <v>2</v>
      </c>
      <c r="H93" s="25">
        <v>0</v>
      </c>
      <c r="I93" s="25">
        <f>ROUND(ROUND(H93,2)*ROUND(G93,3),2)</f>
        <v>0</v>
      </c>
      <c r="O93">
        <f>(I93*21)/100</f>
        <v>0</v>
      </c>
      <c r="P93" t="s">
        <v>23</v>
      </c>
    </row>
    <row r="94" spans="1:5" ht="12.75">
      <c r="A94" s="26" t="s">
        <v>50</v>
      </c>
      <c r="E94" s="27" t="s">
        <v>47</v>
      </c>
    </row>
    <row r="95" spans="1:5" ht="25.5">
      <c r="A95" s="28" t="s">
        <v>51</v>
      </c>
      <c r="E95" s="29" t="s">
        <v>1213</v>
      </c>
    </row>
    <row r="96" spans="1:5" ht="25.5">
      <c r="A96" t="s">
        <v>52</v>
      </c>
      <c r="E96" s="27" t="s">
        <v>1020</v>
      </c>
    </row>
    <row r="97" spans="1:16" ht="25.5">
      <c r="A97" s="17" t="s">
        <v>45</v>
      </c>
      <c r="B97" s="21" t="s">
        <v>195</v>
      </c>
      <c r="C97" s="21" t="s">
        <v>1027</v>
      </c>
      <c r="D97" s="17" t="s">
        <v>114</v>
      </c>
      <c r="E97" s="22" t="s">
        <v>1214</v>
      </c>
      <c r="F97" s="23" t="s">
        <v>66</v>
      </c>
      <c r="G97" s="24">
        <v>1</v>
      </c>
      <c r="H97" s="25">
        <v>0</v>
      </c>
      <c r="I97" s="25">
        <f>ROUND(ROUND(H97,2)*ROUND(G97,3),2)</f>
        <v>0</v>
      </c>
      <c r="O97">
        <f>(I97*21)/100</f>
        <v>0</v>
      </c>
      <c r="P97" t="s">
        <v>23</v>
      </c>
    </row>
    <row r="98" spans="1:5" ht="63.75">
      <c r="A98" s="26" t="s">
        <v>50</v>
      </c>
      <c r="E98" s="27" t="s">
        <v>1215</v>
      </c>
    </row>
    <row r="99" spans="1:5" ht="25.5">
      <c r="A99" s="28" t="s">
        <v>51</v>
      </c>
      <c r="E99" s="29" t="s">
        <v>1216</v>
      </c>
    </row>
    <row r="100" spans="1:5" ht="255">
      <c r="A100" t="s">
        <v>52</v>
      </c>
      <c r="E100" s="27" t="s">
        <v>1031</v>
      </c>
    </row>
    <row r="101" spans="1:16" ht="25.5">
      <c r="A101" s="17" t="s">
        <v>45</v>
      </c>
      <c r="B101" s="21" t="s">
        <v>184</v>
      </c>
      <c r="C101" s="21" t="s">
        <v>1027</v>
      </c>
      <c r="D101" s="17" t="s">
        <v>122</v>
      </c>
      <c r="E101" s="22" t="s">
        <v>1217</v>
      </c>
      <c r="F101" s="23" t="s">
        <v>66</v>
      </c>
      <c r="G101" s="24">
        <v>1</v>
      </c>
      <c r="H101" s="25">
        <v>0</v>
      </c>
      <c r="I101" s="25">
        <f>ROUND(ROUND(H101,2)*ROUND(G101,3),2)</f>
        <v>0</v>
      </c>
      <c r="O101">
        <f>(I101*21)/100</f>
        <v>0</v>
      </c>
      <c r="P101" t="s">
        <v>23</v>
      </c>
    </row>
    <row r="102" spans="1:5" ht="165.75">
      <c r="A102" s="26" t="s">
        <v>50</v>
      </c>
      <c r="E102" s="27" t="s">
        <v>1218</v>
      </c>
    </row>
    <row r="103" spans="1:5" ht="25.5">
      <c r="A103" s="28" t="s">
        <v>51</v>
      </c>
      <c r="E103" s="29" t="s">
        <v>1219</v>
      </c>
    </row>
    <row r="104" spans="1:5" ht="255">
      <c r="A104" t="s">
        <v>52</v>
      </c>
      <c r="E104" s="27" t="s">
        <v>1031</v>
      </c>
    </row>
    <row r="105" spans="1:16" ht="25.5">
      <c r="A105" s="17" t="s">
        <v>45</v>
      </c>
      <c r="B105" s="21" t="s">
        <v>155</v>
      </c>
      <c r="C105" s="21" t="s">
        <v>1027</v>
      </c>
      <c r="D105" s="17" t="s">
        <v>126</v>
      </c>
      <c r="E105" s="22" t="s">
        <v>1220</v>
      </c>
      <c r="F105" s="23" t="s">
        <v>66</v>
      </c>
      <c r="G105" s="24">
        <v>1</v>
      </c>
      <c r="H105" s="25">
        <v>0</v>
      </c>
      <c r="I105" s="25">
        <f>ROUND(ROUND(H105,2)*ROUND(G105,3),2)</f>
        <v>0</v>
      </c>
      <c r="O105">
        <f>(I105*21)/100</f>
        <v>0</v>
      </c>
      <c r="P105" t="s">
        <v>23</v>
      </c>
    </row>
    <row r="106" spans="1:5" ht="165.75">
      <c r="A106" s="26" t="s">
        <v>50</v>
      </c>
      <c r="E106" s="27" t="s">
        <v>1221</v>
      </c>
    </row>
    <row r="107" spans="1:5" ht="25.5">
      <c r="A107" s="28" t="s">
        <v>51</v>
      </c>
      <c r="E107" s="29" t="s">
        <v>1222</v>
      </c>
    </row>
    <row r="108" spans="1:5" ht="255">
      <c r="A108" t="s">
        <v>52</v>
      </c>
      <c r="E108" s="27" t="s">
        <v>1031</v>
      </c>
    </row>
    <row r="109" spans="1:16" ht="25.5">
      <c r="A109" s="17" t="s">
        <v>45</v>
      </c>
      <c r="B109" s="21" t="s">
        <v>158</v>
      </c>
      <c r="C109" s="21" t="s">
        <v>1027</v>
      </c>
      <c r="D109" s="17" t="s">
        <v>1038</v>
      </c>
      <c r="E109" s="22" t="s">
        <v>1223</v>
      </c>
      <c r="F109" s="23" t="s">
        <v>66</v>
      </c>
      <c r="G109" s="24">
        <v>1</v>
      </c>
      <c r="H109" s="25">
        <v>0</v>
      </c>
      <c r="I109" s="25">
        <f>ROUND(ROUND(H109,2)*ROUND(G109,3),2)</f>
        <v>0</v>
      </c>
      <c r="O109">
        <f>(I109*21)/100</f>
        <v>0</v>
      </c>
      <c r="P109" t="s">
        <v>23</v>
      </c>
    </row>
    <row r="110" spans="1:5" ht="76.5">
      <c r="A110" s="26" t="s">
        <v>50</v>
      </c>
      <c r="E110" s="27" t="s">
        <v>1224</v>
      </c>
    </row>
    <row r="111" spans="1:5" ht="25.5">
      <c r="A111" s="28" t="s">
        <v>51</v>
      </c>
      <c r="E111" s="29" t="s">
        <v>1225</v>
      </c>
    </row>
    <row r="112" spans="1:5" ht="255">
      <c r="A112" t="s">
        <v>52</v>
      </c>
      <c r="E112" s="27" t="s">
        <v>1031</v>
      </c>
    </row>
    <row r="113" spans="1:16" ht="25.5">
      <c r="A113" s="17" t="s">
        <v>45</v>
      </c>
      <c r="B113" s="21" t="s">
        <v>164</v>
      </c>
      <c r="C113" s="21" t="s">
        <v>1040</v>
      </c>
      <c r="D113" s="17" t="s">
        <v>118</v>
      </c>
      <c r="E113" s="22" t="s">
        <v>1226</v>
      </c>
      <c r="F113" s="23" t="s">
        <v>66</v>
      </c>
      <c r="G113" s="24">
        <v>1</v>
      </c>
      <c r="H113" s="25">
        <v>0</v>
      </c>
      <c r="I113" s="25">
        <f>ROUND(ROUND(H113,2)*ROUND(G113,3),2)</f>
        <v>0</v>
      </c>
      <c r="O113">
        <f>(I113*21)/100</f>
        <v>0</v>
      </c>
      <c r="P113" t="s">
        <v>23</v>
      </c>
    </row>
    <row r="114" spans="1:5" ht="63.75">
      <c r="A114" s="26" t="s">
        <v>50</v>
      </c>
      <c r="E114" s="27" t="s">
        <v>1227</v>
      </c>
    </row>
    <row r="115" spans="1:5" ht="25.5">
      <c r="A115" s="28" t="s">
        <v>51</v>
      </c>
      <c r="E115" s="29" t="s">
        <v>1228</v>
      </c>
    </row>
    <row r="116" spans="1:5" ht="255">
      <c r="A116" t="s">
        <v>52</v>
      </c>
      <c r="E116" s="27" t="s">
        <v>1031</v>
      </c>
    </row>
    <row r="117" spans="1:16" ht="25.5">
      <c r="A117" s="17" t="s">
        <v>45</v>
      </c>
      <c r="B117" s="21" t="s">
        <v>161</v>
      </c>
      <c r="C117" s="21" t="s">
        <v>1040</v>
      </c>
      <c r="D117" s="17" t="s">
        <v>122</v>
      </c>
      <c r="E117" s="22" t="s">
        <v>1229</v>
      </c>
      <c r="F117" s="23" t="s">
        <v>66</v>
      </c>
      <c r="G117" s="24">
        <v>2</v>
      </c>
      <c r="H117" s="25">
        <v>0</v>
      </c>
      <c r="I117" s="25">
        <f>ROUND(ROUND(H117,2)*ROUND(G117,3),2)</f>
        <v>0</v>
      </c>
      <c r="O117">
        <f>(I117*21)/100</f>
        <v>0</v>
      </c>
      <c r="P117" t="s">
        <v>23</v>
      </c>
    </row>
    <row r="118" spans="1:5" ht="153">
      <c r="A118" s="26" t="s">
        <v>50</v>
      </c>
      <c r="E118" s="27" t="s">
        <v>1230</v>
      </c>
    </row>
    <row r="119" spans="1:5" ht="51">
      <c r="A119" s="28" t="s">
        <v>51</v>
      </c>
      <c r="E119" s="29" t="s">
        <v>1231</v>
      </c>
    </row>
    <row r="120" spans="1:5" ht="255">
      <c r="A120" t="s">
        <v>52</v>
      </c>
      <c r="E120" s="27" t="s">
        <v>1031</v>
      </c>
    </row>
    <row r="121" spans="1:16" ht="25.5">
      <c r="A121" s="17" t="s">
        <v>45</v>
      </c>
      <c r="B121" s="21" t="s">
        <v>113</v>
      </c>
      <c r="C121" s="21" t="s">
        <v>1040</v>
      </c>
      <c r="D121" s="17" t="s">
        <v>1038</v>
      </c>
      <c r="E121" s="22" t="s">
        <v>1232</v>
      </c>
      <c r="F121" s="23" t="s">
        <v>66</v>
      </c>
      <c r="G121" s="24">
        <v>1</v>
      </c>
      <c r="H121" s="25">
        <v>0</v>
      </c>
      <c r="I121" s="25">
        <f>ROUND(ROUND(H121,2)*ROUND(G121,3),2)</f>
        <v>0</v>
      </c>
      <c r="O121">
        <f>(I121*21)/100</f>
        <v>0</v>
      </c>
      <c r="P121" t="s">
        <v>23</v>
      </c>
    </row>
    <row r="122" spans="1:5" ht="63.75">
      <c r="A122" s="26" t="s">
        <v>50</v>
      </c>
      <c r="E122" s="27" t="s">
        <v>1233</v>
      </c>
    </row>
    <row r="123" spans="1:5" ht="25.5">
      <c r="A123" s="28" t="s">
        <v>51</v>
      </c>
      <c r="E123" s="29" t="s">
        <v>1234</v>
      </c>
    </row>
    <row r="124" spans="1:5" ht="255">
      <c r="A124" t="s">
        <v>52</v>
      </c>
      <c r="E124" s="27" t="s">
        <v>1031</v>
      </c>
    </row>
    <row r="125" spans="1:16" ht="12.75">
      <c r="A125" s="17" t="s">
        <v>45</v>
      </c>
      <c r="B125" s="21" t="s">
        <v>190</v>
      </c>
      <c r="C125" s="21" t="s">
        <v>1056</v>
      </c>
      <c r="D125" s="17" t="s">
        <v>114</v>
      </c>
      <c r="E125" s="22" t="s">
        <v>1057</v>
      </c>
      <c r="F125" s="23" t="s">
        <v>66</v>
      </c>
      <c r="G125" s="24">
        <v>2</v>
      </c>
      <c r="H125" s="25">
        <v>0</v>
      </c>
      <c r="I125" s="25">
        <f>ROUND(ROUND(H125,2)*ROUND(G125,3),2)</f>
        <v>0</v>
      </c>
      <c r="O125">
        <f>(I125*21)/100</f>
        <v>0</v>
      </c>
      <c r="P125" t="s">
        <v>23</v>
      </c>
    </row>
    <row r="126" spans="1:5" ht="51">
      <c r="A126" s="26" t="s">
        <v>50</v>
      </c>
      <c r="E126" s="27" t="s">
        <v>1235</v>
      </c>
    </row>
    <row r="127" spans="1:5" ht="25.5">
      <c r="A127" s="28" t="s">
        <v>51</v>
      </c>
      <c r="E127" s="29" t="s">
        <v>1236</v>
      </c>
    </row>
    <row r="128" spans="1:5" ht="408">
      <c r="A128" t="s">
        <v>52</v>
      </c>
      <c r="E128" s="27" t="s">
        <v>1060</v>
      </c>
    </row>
    <row r="129" spans="1:16" ht="12.75">
      <c r="A129" s="17" t="s">
        <v>45</v>
      </c>
      <c r="B129" s="21" t="s">
        <v>234</v>
      </c>
      <c r="C129" s="21" t="s">
        <v>1061</v>
      </c>
      <c r="D129" s="17" t="s">
        <v>114</v>
      </c>
      <c r="E129" s="22" t="s">
        <v>1062</v>
      </c>
      <c r="F129" s="23" t="s">
        <v>66</v>
      </c>
      <c r="G129" s="24">
        <v>2</v>
      </c>
      <c r="H129" s="25">
        <v>0</v>
      </c>
      <c r="I129" s="25">
        <f>ROUND(ROUND(H129,2)*ROUND(G129,3),2)</f>
        <v>0</v>
      </c>
      <c r="O129">
        <f>(I129*21)/100</f>
        <v>0</v>
      </c>
      <c r="P129" t="s">
        <v>23</v>
      </c>
    </row>
    <row r="130" spans="1:5" ht="38.25">
      <c r="A130" s="26" t="s">
        <v>50</v>
      </c>
      <c r="E130" s="27" t="s">
        <v>1237</v>
      </c>
    </row>
    <row r="131" spans="1:5" ht="25.5">
      <c r="A131" s="28" t="s">
        <v>51</v>
      </c>
      <c r="E131" s="29" t="s">
        <v>1238</v>
      </c>
    </row>
    <row r="132" spans="1:5" ht="408">
      <c r="A132" t="s">
        <v>52</v>
      </c>
      <c r="E132" s="27" t="s">
        <v>1060</v>
      </c>
    </row>
    <row r="133" spans="1:16" ht="12.75">
      <c r="A133" s="17" t="s">
        <v>45</v>
      </c>
      <c r="B133" s="21" t="s">
        <v>344</v>
      </c>
      <c r="C133" s="21" t="s">
        <v>1239</v>
      </c>
      <c r="D133" s="17" t="s">
        <v>47</v>
      </c>
      <c r="E133" s="22" t="s">
        <v>1240</v>
      </c>
      <c r="F133" s="23" t="s">
        <v>146</v>
      </c>
      <c r="G133" s="24">
        <v>35.6</v>
      </c>
      <c r="H133" s="25">
        <v>0</v>
      </c>
      <c r="I133" s="25">
        <f>ROUND(ROUND(H133,2)*ROUND(G133,3),2)</f>
        <v>0</v>
      </c>
      <c r="O133">
        <f>(I133*21)/100</f>
        <v>0</v>
      </c>
      <c r="P133" t="s">
        <v>23</v>
      </c>
    </row>
    <row r="134" spans="1:5" ht="12.75">
      <c r="A134" s="26" t="s">
        <v>50</v>
      </c>
      <c r="E134" s="27" t="s">
        <v>47</v>
      </c>
    </row>
    <row r="135" spans="1:5" ht="25.5">
      <c r="A135" s="28" t="s">
        <v>51</v>
      </c>
      <c r="E135" s="29" t="s">
        <v>1241</v>
      </c>
    </row>
    <row r="136" spans="1:5" ht="51">
      <c r="A136" t="s">
        <v>52</v>
      </c>
      <c r="E136" s="27" t="s">
        <v>1242</v>
      </c>
    </row>
    <row r="137" spans="1:16" ht="12.75">
      <c r="A137" s="17" t="s">
        <v>45</v>
      </c>
      <c r="B137" s="21" t="s">
        <v>350</v>
      </c>
      <c r="C137" s="21" t="s">
        <v>1243</v>
      </c>
      <c r="D137" s="17" t="s">
        <v>47</v>
      </c>
      <c r="E137" s="22" t="s">
        <v>1244</v>
      </c>
      <c r="F137" s="23" t="s">
        <v>146</v>
      </c>
      <c r="G137" s="24">
        <v>20.6</v>
      </c>
      <c r="H137" s="25">
        <v>0</v>
      </c>
      <c r="I137" s="25">
        <f>ROUND(ROUND(H137,2)*ROUND(G137,3),2)</f>
        <v>0</v>
      </c>
      <c r="O137">
        <f>(I137*21)/100</f>
        <v>0</v>
      </c>
      <c r="P137" t="s">
        <v>23</v>
      </c>
    </row>
    <row r="138" spans="1:5" ht="12.75">
      <c r="A138" s="26" t="s">
        <v>50</v>
      </c>
      <c r="E138" s="27" t="s">
        <v>47</v>
      </c>
    </row>
    <row r="139" spans="1:5" ht="25.5">
      <c r="A139" s="28" t="s">
        <v>51</v>
      </c>
      <c r="E139" s="29" t="s">
        <v>1210</v>
      </c>
    </row>
    <row r="140" spans="1:5" ht="38.25">
      <c r="A140" t="s">
        <v>52</v>
      </c>
      <c r="E140" s="27" t="s">
        <v>1078</v>
      </c>
    </row>
    <row r="141" spans="1:16" ht="12.75">
      <c r="A141" s="17" t="s">
        <v>45</v>
      </c>
      <c r="B141" s="21" t="s">
        <v>353</v>
      </c>
      <c r="C141" s="21" t="s">
        <v>1245</v>
      </c>
      <c r="D141" s="17" t="s">
        <v>47</v>
      </c>
      <c r="E141" s="22" t="s">
        <v>1246</v>
      </c>
      <c r="F141" s="23" t="s">
        <v>75</v>
      </c>
      <c r="G141" s="24">
        <v>0.96</v>
      </c>
      <c r="H141" s="25">
        <v>0</v>
      </c>
      <c r="I141" s="25">
        <f>ROUND(ROUND(H141,2)*ROUND(G141,3),2)</f>
        <v>0</v>
      </c>
      <c r="O141">
        <f>(I141*21)/100</f>
        <v>0</v>
      </c>
      <c r="P141" t="s">
        <v>23</v>
      </c>
    </row>
    <row r="142" spans="1:5" ht="25.5">
      <c r="A142" s="26" t="s">
        <v>50</v>
      </c>
      <c r="E142" s="27" t="s">
        <v>1247</v>
      </c>
    </row>
    <row r="143" spans="1:5" ht="25.5">
      <c r="A143" s="28" t="s">
        <v>51</v>
      </c>
      <c r="E143" s="29" t="s">
        <v>1248</v>
      </c>
    </row>
    <row r="144" spans="1:5" ht="369.75">
      <c r="A144" t="s">
        <v>52</v>
      </c>
      <c r="E144" s="27" t="s">
        <v>1249</v>
      </c>
    </row>
    <row r="145" spans="1:16" ht="12.75">
      <c r="A145" s="17" t="s">
        <v>45</v>
      </c>
      <c r="B145" s="21" t="s">
        <v>300</v>
      </c>
      <c r="C145" s="21" t="s">
        <v>1250</v>
      </c>
      <c r="D145" s="17" t="s">
        <v>47</v>
      </c>
      <c r="E145" s="22" t="s">
        <v>1251</v>
      </c>
      <c r="F145" s="23" t="s">
        <v>146</v>
      </c>
      <c r="G145" s="24">
        <v>20.6</v>
      </c>
      <c r="H145" s="25">
        <v>0</v>
      </c>
      <c r="I145" s="25">
        <f>ROUND(ROUND(H145,2)*ROUND(G145,3),2)</f>
        <v>0</v>
      </c>
      <c r="O145">
        <f>(I145*21)/100</f>
        <v>0</v>
      </c>
      <c r="P145" t="s">
        <v>23</v>
      </c>
    </row>
    <row r="146" spans="1:5" ht="12.75">
      <c r="A146" s="26" t="s">
        <v>50</v>
      </c>
      <c r="E146" s="27" t="s">
        <v>47</v>
      </c>
    </row>
    <row r="147" spans="1:5" ht="25.5">
      <c r="A147" s="28" t="s">
        <v>51</v>
      </c>
      <c r="E147" s="29" t="s">
        <v>1252</v>
      </c>
    </row>
    <row r="148" spans="1:5" ht="63.75">
      <c r="A148" t="s">
        <v>52</v>
      </c>
      <c r="E148" s="27" t="s">
        <v>1084</v>
      </c>
    </row>
    <row r="149" spans="1:16" ht="12.75">
      <c r="A149" s="17" t="s">
        <v>45</v>
      </c>
      <c r="B149" s="21" t="s">
        <v>318</v>
      </c>
      <c r="C149" s="21" t="s">
        <v>1085</v>
      </c>
      <c r="D149" s="17" t="s">
        <v>47</v>
      </c>
      <c r="E149" s="22" t="s">
        <v>1086</v>
      </c>
      <c r="F149" s="23" t="s">
        <v>146</v>
      </c>
      <c r="G149" s="24">
        <v>32.9</v>
      </c>
      <c r="H149" s="25">
        <v>0</v>
      </c>
      <c r="I149" s="25">
        <f>ROUND(ROUND(H149,2)*ROUND(G149,3),2)</f>
        <v>0</v>
      </c>
      <c r="O149">
        <f>(I149*21)/100</f>
        <v>0</v>
      </c>
      <c r="P149" t="s">
        <v>23</v>
      </c>
    </row>
    <row r="150" spans="1:5" ht="12.75">
      <c r="A150" s="26" t="s">
        <v>50</v>
      </c>
      <c r="E150" s="27" t="s">
        <v>47</v>
      </c>
    </row>
    <row r="151" spans="1:5" ht="25.5">
      <c r="A151" s="28" t="s">
        <v>51</v>
      </c>
      <c r="E151" s="29" t="s">
        <v>1253</v>
      </c>
    </row>
    <row r="152" spans="1:5" ht="63.75">
      <c r="A152" t="s">
        <v>52</v>
      </c>
      <c r="E152" s="27" t="s">
        <v>1084</v>
      </c>
    </row>
    <row r="153" spans="1:16" ht="12.75">
      <c r="A153" s="17" t="s">
        <v>45</v>
      </c>
      <c r="B153" s="21" t="s">
        <v>359</v>
      </c>
      <c r="C153" s="21" t="s">
        <v>1089</v>
      </c>
      <c r="D153" s="17" t="s">
        <v>47</v>
      </c>
      <c r="E153" s="22" t="s">
        <v>1090</v>
      </c>
      <c r="F153" s="23" t="s">
        <v>146</v>
      </c>
      <c r="G153" s="24">
        <v>33.1</v>
      </c>
      <c r="H153" s="25">
        <v>0</v>
      </c>
      <c r="I153" s="25">
        <f>ROUND(ROUND(H153,2)*ROUND(G153,3),2)</f>
        <v>0</v>
      </c>
      <c r="O153">
        <f>(I153*21)/100</f>
        <v>0</v>
      </c>
      <c r="P153" t="s">
        <v>23</v>
      </c>
    </row>
    <row r="154" spans="1:5" ht="12.75">
      <c r="A154" s="26" t="s">
        <v>50</v>
      </c>
      <c r="E154" s="27" t="s">
        <v>47</v>
      </c>
    </row>
    <row r="155" spans="1:5" ht="25.5">
      <c r="A155" s="28" t="s">
        <v>51</v>
      </c>
      <c r="E155" s="29" t="s">
        <v>1254</v>
      </c>
    </row>
    <row r="156" spans="1:5" ht="63.75">
      <c r="A156" t="s">
        <v>52</v>
      </c>
      <c r="E156" s="27" t="s">
        <v>1084</v>
      </c>
    </row>
    <row r="157" spans="1:16" ht="12.75">
      <c r="A157" s="17" t="s">
        <v>45</v>
      </c>
      <c r="B157" s="21" t="s">
        <v>333</v>
      </c>
      <c r="C157" s="21" t="s">
        <v>1096</v>
      </c>
      <c r="D157" s="17" t="s">
        <v>47</v>
      </c>
      <c r="E157" s="22" t="s">
        <v>1097</v>
      </c>
      <c r="F157" s="23" t="s">
        <v>146</v>
      </c>
      <c r="G157" s="24">
        <v>66</v>
      </c>
      <c r="H157" s="25">
        <v>0</v>
      </c>
      <c r="I157" s="25">
        <f>ROUND(ROUND(H157,2)*ROUND(G157,3),2)</f>
        <v>0</v>
      </c>
      <c r="O157">
        <f>(I157*21)/100</f>
        <v>0</v>
      </c>
      <c r="P157" t="s">
        <v>23</v>
      </c>
    </row>
    <row r="158" spans="1:5" ht="12.75">
      <c r="A158" s="26" t="s">
        <v>50</v>
      </c>
      <c r="E158" s="27" t="s">
        <v>47</v>
      </c>
    </row>
    <row r="159" spans="1:5" ht="51">
      <c r="A159" s="28" t="s">
        <v>51</v>
      </c>
      <c r="E159" s="29" t="s">
        <v>1255</v>
      </c>
    </row>
    <row r="160" spans="1:5" ht="25.5">
      <c r="A160" t="s">
        <v>52</v>
      </c>
      <c r="E160" s="27" t="s">
        <v>1099</v>
      </c>
    </row>
    <row r="161" spans="1:16" ht="12.75">
      <c r="A161" s="17" t="s">
        <v>45</v>
      </c>
      <c r="B161" s="21" t="s">
        <v>324</v>
      </c>
      <c r="C161" s="21" t="s">
        <v>1101</v>
      </c>
      <c r="D161" s="17" t="s">
        <v>47</v>
      </c>
      <c r="E161" s="22" t="s">
        <v>1102</v>
      </c>
      <c r="F161" s="23" t="s">
        <v>66</v>
      </c>
      <c r="G161" s="24">
        <v>4</v>
      </c>
      <c r="H161" s="25">
        <v>0</v>
      </c>
      <c r="I161" s="25">
        <f>ROUND(ROUND(H161,2)*ROUND(G161,3),2)</f>
        <v>0</v>
      </c>
      <c r="O161">
        <f>(I161*21)/100</f>
        <v>0</v>
      </c>
      <c r="P161" t="s">
        <v>23</v>
      </c>
    </row>
    <row r="162" spans="1:5" ht="12.75">
      <c r="A162" s="26" t="s">
        <v>50</v>
      </c>
      <c r="E162" s="27" t="s">
        <v>47</v>
      </c>
    </row>
    <row r="163" spans="1:5" ht="51">
      <c r="A163" s="28" t="s">
        <v>51</v>
      </c>
      <c r="E163" s="29" t="s">
        <v>1256</v>
      </c>
    </row>
    <row r="164" spans="1:5" ht="12.75">
      <c r="A164" t="s">
        <v>52</v>
      </c>
      <c r="E164" s="27" t="s">
        <v>1105</v>
      </c>
    </row>
    <row r="165" spans="1:16" ht="25.5">
      <c r="A165" s="17" t="s">
        <v>45</v>
      </c>
      <c r="B165" s="21" t="s">
        <v>327</v>
      </c>
      <c r="C165" s="21" t="s">
        <v>1257</v>
      </c>
      <c r="D165" s="17" t="s">
        <v>47</v>
      </c>
      <c r="E165" s="22" t="s">
        <v>1258</v>
      </c>
      <c r="F165" s="23" t="s">
        <v>75</v>
      </c>
      <c r="G165" s="24">
        <v>3.248</v>
      </c>
      <c r="H165" s="25">
        <v>0</v>
      </c>
      <c r="I165" s="25">
        <f>ROUND(ROUND(H165,2)*ROUND(G165,3),2)</f>
        <v>0</v>
      </c>
      <c r="O165">
        <f>(I165*21)/100</f>
        <v>0</v>
      </c>
      <c r="P165" t="s">
        <v>23</v>
      </c>
    </row>
    <row r="166" spans="1:5" ht="12.75">
      <c r="A166" s="26" t="s">
        <v>50</v>
      </c>
      <c r="E166" s="27" t="s">
        <v>47</v>
      </c>
    </row>
    <row r="167" spans="1:5" ht="51">
      <c r="A167" s="28" t="s">
        <v>51</v>
      </c>
      <c r="E167" s="29" t="s">
        <v>1259</v>
      </c>
    </row>
    <row r="168" spans="1:5" ht="12.75">
      <c r="A168" t="s">
        <v>52</v>
      </c>
      <c r="E168" s="27" t="s">
        <v>47</v>
      </c>
    </row>
    <row r="169" spans="1:18" ht="12.75" customHeight="1">
      <c r="A169" s="5" t="s">
        <v>43</v>
      </c>
      <c r="B169" s="5"/>
      <c r="C169" s="31" t="s">
        <v>40</v>
      </c>
      <c r="D169" s="5"/>
      <c r="E169" s="19" t="s">
        <v>332</v>
      </c>
      <c r="F169" s="5"/>
      <c r="G169" s="5"/>
      <c r="H169" s="5"/>
      <c r="I169" s="32">
        <f>0+Q169</f>
        <v>0</v>
      </c>
      <c r="O169">
        <f>0+R169</f>
        <v>0</v>
      </c>
      <c r="Q169">
        <f>0+I170+I174+I178</f>
        <v>0</v>
      </c>
      <c r="R169">
        <f>0+O170+O174+O178</f>
        <v>0</v>
      </c>
    </row>
    <row r="170" spans="1:16" ht="12.75">
      <c r="A170" s="17" t="s">
        <v>45</v>
      </c>
      <c r="B170" s="21" t="s">
        <v>307</v>
      </c>
      <c r="C170" s="21" t="s">
        <v>1260</v>
      </c>
      <c r="D170" s="17" t="s">
        <v>47</v>
      </c>
      <c r="E170" s="22" t="s">
        <v>1261</v>
      </c>
      <c r="F170" s="23" t="s">
        <v>75</v>
      </c>
      <c r="G170" s="24">
        <v>7.18</v>
      </c>
      <c r="H170" s="25">
        <v>0</v>
      </c>
      <c r="I170" s="25">
        <f>ROUND(ROUND(H170,2)*ROUND(G170,3),2)</f>
        <v>0</v>
      </c>
      <c r="O170">
        <f>(I170*21)/100</f>
        <v>0</v>
      </c>
      <c r="P170" t="s">
        <v>23</v>
      </c>
    </row>
    <row r="171" spans="1:5" ht="25.5">
      <c r="A171" s="26" t="s">
        <v>50</v>
      </c>
      <c r="E171" s="27" t="s">
        <v>1262</v>
      </c>
    </row>
    <row r="172" spans="1:5" ht="25.5">
      <c r="A172" s="28" t="s">
        <v>51</v>
      </c>
      <c r="E172" s="29" t="s">
        <v>1263</v>
      </c>
    </row>
    <row r="173" spans="1:5" ht="114.75">
      <c r="A173" t="s">
        <v>52</v>
      </c>
      <c r="E173" s="27" t="s">
        <v>1264</v>
      </c>
    </row>
    <row r="174" spans="1:16" ht="12.75">
      <c r="A174" s="17" t="s">
        <v>45</v>
      </c>
      <c r="B174" s="21" t="s">
        <v>313</v>
      </c>
      <c r="C174" s="21" t="s">
        <v>1265</v>
      </c>
      <c r="D174" s="17" t="s">
        <v>47</v>
      </c>
      <c r="E174" s="22" t="s">
        <v>1266</v>
      </c>
      <c r="F174" s="23" t="s">
        <v>892</v>
      </c>
      <c r="G174" s="24">
        <v>868.78</v>
      </c>
      <c r="H174" s="25">
        <v>0</v>
      </c>
      <c r="I174" s="25">
        <f>ROUND(ROUND(H174,2)*ROUND(G174,3),2)</f>
        <v>0</v>
      </c>
      <c r="O174">
        <f>(I174*21)/100</f>
        <v>0</v>
      </c>
      <c r="P174" t="s">
        <v>23</v>
      </c>
    </row>
    <row r="175" spans="1:5" ht="12.75">
      <c r="A175" s="26" t="s">
        <v>50</v>
      </c>
      <c r="E175" s="27" t="s">
        <v>47</v>
      </c>
    </row>
    <row r="176" spans="1:5" ht="38.25">
      <c r="A176" s="28" t="s">
        <v>51</v>
      </c>
      <c r="E176" s="29" t="s">
        <v>1267</v>
      </c>
    </row>
    <row r="177" spans="1:5" ht="25.5">
      <c r="A177" t="s">
        <v>52</v>
      </c>
      <c r="E177" s="27" t="s">
        <v>895</v>
      </c>
    </row>
    <row r="178" spans="1:16" ht="12.75">
      <c r="A178" s="17" t="s">
        <v>45</v>
      </c>
      <c r="B178" s="21" t="s">
        <v>377</v>
      </c>
      <c r="C178" s="21" t="s">
        <v>394</v>
      </c>
      <c r="D178" s="17" t="s">
        <v>114</v>
      </c>
      <c r="E178" s="22" t="s">
        <v>1118</v>
      </c>
      <c r="F178" s="23" t="s">
        <v>66</v>
      </c>
      <c r="G178" s="24">
        <v>1</v>
      </c>
      <c r="H178" s="25">
        <v>0</v>
      </c>
      <c r="I178" s="25">
        <f>ROUND(ROUND(H178,2)*ROUND(G178,3),2)</f>
        <v>0</v>
      </c>
      <c r="O178">
        <f>(I178*21)/100</f>
        <v>0</v>
      </c>
      <c r="P178" t="s">
        <v>23</v>
      </c>
    </row>
    <row r="179" spans="1:5" ht="12.75">
      <c r="A179" s="26" t="s">
        <v>50</v>
      </c>
      <c r="E179" s="27" t="s">
        <v>1119</v>
      </c>
    </row>
    <row r="180" spans="1:5" ht="25.5">
      <c r="A180" s="28" t="s">
        <v>51</v>
      </c>
      <c r="E180" s="29" t="s">
        <v>1268</v>
      </c>
    </row>
    <row r="181" spans="1:5" ht="89.25">
      <c r="A181" t="s">
        <v>52</v>
      </c>
      <c r="E181" s="27" t="s">
        <v>1121</v>
      </c>
    </row>
  </sheetData>
  <sheetProtection/>
  <mergeCells count="10">
    <mergeCell ref="E5:E6"/>
    <mergeCell ref="F5:F6"/>
    <mergeCell ref="G5:G6"/>
    <mergeCell ref="H5:I5"/>
    <mergeCell ref="C3:D3"/>
    <mergeCell ref="C4:D4"/>
    <mergeCell ref="A5:A6"/>
    <mergeCell ref="B5:B6"/>
    <mergeCell ref="C5:C6"/>
    <mergeCell ref="D5:D6"/>
  </mergeCells>
  <printOptions/>
  <pageMargins left="0.75" right="0.75" top="1" bottom="1" header="0.5" footer="0.5"/>
  <pageSetup fitToHeight="0" fitToWidth="1" horizontalDpi="300" verticalDpi="300" orientation="portrait" paperSize="9"/>
  <drawing r:id="rId1"/>
</worksheet>
</file>

<file path=xl/worksheets/sheet21.xml><?xml version="1.0" encoding="utf-8"?>
<worksheet xmlns="http://schemas.openxmlformats.org/spreadsheetml/2006/main" xmlns:r="http://schemas.openxmlformats.org/officeDocument/2006/relationships">
  <sheetPr>
    <pageSetUpPr fitToPage="1"/>
  </sheetPr>
  <dimension ref="A1:R211"/>
  <sheetViews>
    <sheetView zoomScalePageLayoutView="0"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5"/>
      <c r="I2" s="5"/>
      <c r="O2">
        <f>0+O8+O25+O82+O87+O104+O109+O118+O195</f>
        <v>0</v>
      </c>
      <c r="P2" t="s">
        <v>22</v>
      </c>
    </row>
    <row r="3" spans="1:16" ht="15" customHeight="1">
      <c r="A3" t="s">
        <v>12</v>
      </c>
      <c r="B3" s="9" t="s">
        <v>14</v>
      </c>
      <c r="C3" s="36" t="s">
        <v>15</v>
      </c>
      <c r="D3" s="33"/>
      <c r="E3" s="10" t="s">
        <v>16</v>
      </c>
      <c r="F3" s="1"/>
      <c r="G3" s="8"/>
      <c r="H3" s="7" t="s">
        <v>1269</v>
      </c>
      <c r="I3" s="30">
        <f>0+I8+I25+I82+I87+I104+I109+I118+I195</f>
        <v>0</v>
      </c>
      <c r="O3" t="s">
        <v>19</v>
      </c>
      <c r="P3" t="s">
        <v>23</v>
      </c>
    </row>
    <row r="4" spans="1:16" ht="15" customHeight="1">
      <c r="A4" t="s">
        <v>17</v>
      </c>
      <c r="B4" s="12" t="s">
        <v>18</v>
      </c>
      <c r="C4" s="37" t="s">
        <v>1269</v>
      </c>
      <c r="D4" s="38"/>
      <c r="E4" s="13" t="s">
        <v>1270</v>
      </c>
      <c r="F4" s="5"/>
      <c r="G4" s="5"/>
      <c r="H4" s="14"/>
      <c r="I4" s="14"/>
      <c r="O4" t="s">
        <v>20</v>
      </c>
      <c r="P4" t="s">
        <v>23</v>
      </c>
    </row>
    <row r="5" spans="1:16" ht="12.75" customHeight="1">
      <c r="A5" s="39" t="s">
        <v>26</v>
      </c>
      <c r="B5" s="39" t="s">
        <v>28</v>
      </c>
      <c r="C5" s="39" t="s">
        <v>30</v>
      </c>
      <c r="D5" s="39" t="s">
        <v>31</v>
      </c>
      <c r="E5" s="39" t="s">
        <v>32</v>
      </c>
      <c r="F5" s="39" t="s">
        <v>34</v>
      </c>
      <c r="G5" s="39" t="s">
        <v>36</v>
      </c>
      <c r="H5" s="39" t="s">
        <v>38</v>
      </c>
      <c r="I5" s="39"/>
      <c r="O5" t="s">
        <v>21</v>
      </c>
      <c r="P5" t="s">
        <v>23</v>
      </c>
    </row>
    <row r="6" spans="1:9" ht="12.75" customHeight="1">
      <c r="A6" s="39"/>
      <c r="B6" s="39"/>
      <c r="C6" s="39"/>
      <c r="D6" s="39"/>
      <c r="E6" s="39"/>
      <c r="F6" s="39"/>
      <c r="G6" s="39"/>
      <c r="H6" s="11" t="s">
        <v>39</v>
      </c>
      <c r="I6" s="11" t="s">
        <v>41</v>
      </c>
    </row>
    <row r="7" spans="1:9" ht="12.75" customHeight="1">
      <c r="A7" s="11" t="s">
        <v>27</v>
      </c>
      <c r="B7" s="11" t="s">
        <v>29</v>
      </c>
      <c r="C7" s="11" t="s">
        <v>23</v>
      </c>
      <c r="D7" s="11" t="s">
        <v>22</v>
      </c>
      <c r="E7" s="11" t="s">
        <v>33</v>
      </c>
      <c r="F7" s="11" t="s">
        <v>35</v>
      </c>
      <c r="G7" s="11" t="s">
        <v>37</v>
      </c>
      <c r="H7" s="11" t="s">
        <v>40</v>
      </c>
      <c r="I7" s="11" t="s">
        <v>42</v>
      </c>
    </row>
    <row r="8" spans="1:18" ht="12.75" customHeight="1">
      <c r="A8" s="14" t="s">
        <v>43</v>
      </c>
      <c r="B8" s="14"/>
      <c r="C8" s="18" t="s">
        <v>27</v>
      </c>
      <c r="D8" s="14"/>
      <c r="E8" s="19" t="s">
        <v>44</v>
      </c>
      <c r="F8" s="14"/>
      <c r="G8" s="14"/>
      <c r="H8" s="14"/>
      <c r="I8" s="20">
        <f>0+Q8</f>
        <v>0</v>
      </c>
      <c r="O8">
        <f>0+R8</f>
        <v>0</v>
      </c>
      <c r="Q8">
        <f>0+I9+I13+I17+I21</f>
        <v>0</v>
      </c>
      <c r="R8">
        <f>0+O9+O13+O17+O21</f>
        <v>0</v>
      </c>
    </row>
    <row r="9" spans="1:16" ht="12.75">
      <c r="A9" s="17" t="s">
        <v>45</v>
      </c>
      <c r="B9" s="21" t="s">
        <v>29</v>
      </c>
      <c r="C9" s="21" t="s">
        <v>873</v>
      </c>
      <c r="D9" s="17" t="s">
        <v>114</v>
      </c>
      <c r="E9" s="22" t="s">
        <v>874</v>
      </c>
      <c r="F9" s="23" t="s">
        <v>710</v>
      </c>
      <c r="G9" s="24">
        <v>1.84</v>
      </c>
      <c r="H9" s="25">
        <v>0</v>
      </c>
      <c r="I9" s="25">
        <f>ROUND(ROUND(H9,2)*ROUND(G9,3),2)</f>
        <v>0</v>
      </c>
      <c r="O9">
        <f>(I9*21)/100</f>
        <v>0</v>
      </c>
      <c r="P9" t="s">
        <v>23</v>
      </c>
    </row>
    <row r="10" spans="1:5" ht="12.75">
      <c r="A10" s="26" t="s">
        <v>50</v>
      </c>
      <c r="E10" s="27" t="s">
        <v>875</v>
      </c>
    </row>
    <row r="11" spans="1:5" ht="25.5">
      <c r="A11" s="28" t="s">
        <v>51</v>
      </c>
      <c r="E11" s="29" t="s">
        <v>1271</v>
      </c>
    </row>
    <row r="12" spans="1:5" ht="25.5">
      <c r="A12" t="s">
        <v>52</v>
      </c>
      <c r="E12" s="27" t="s">
        <v>112</v>
      </c>
    </row>
    <row r="13" spans="1:16" ht="12.75">
      <c r="A13" s="17" t="s">
        <v>45</v>
      </c>
      <c r="B13" s="21" t="s">
        <v>23</v>
      </c>
      <c r="C13" s="21" t="s">
        <v>873</v>
      </c>
      <c r="D13" s="17" t="s">
        <v>118</v>
      </c>
      <c r="E13" s="22" t="s">
        <v>877</v>
      </c>
      <c r="F13" s="23" t="s">
        <v>710</v>
      </c>
      <c r="G13" s="24">
        <v>0.607</v>
      </c>
      <c r="H13" s="25">
        <v>0</v>
      </c>
      <c r="I13" s="25">
        <f>ROUND(ROUND(H13,2)*ROUND(G13,3),2)</f>
        <v>0</v>
      </c>
      <c r="O13">
        <f>(I13*21)/100</f>
        <v>0</v>
      </c>
      <c r="P13" t="s">
        <v>23</v>
      </c>
    </row>
    <row r="14" spans="1:5" ht="12.75">
      <c r="A14" s="26" t="s">
        <v>50</v>
      </c>
      <c r="E14" s="27" t="s">
        <v>878</v>
      </c>
    </row>
    <row r="15" spans="1:5" ht="63.75">
      <c r="A15" s="28" t="s">
        <v>51</v>
      </c>
      <c r="E15" s="29" t="s">
        <v>1272</v>
      </c>
    </row>
    <row r="16" spans="1:5" ht="12.75">
      <c r="A16" t="s">
        <v>52</v>
      </c>
      <c r="E16" s="27" t="s">
        <v>47</v>
      </c>
    </row>
    <row r="17" spans="1:16" ht="12.75">
      <c r="A17" s="17" t="s">
        <v>45</v>
      </c>
      <c r="B17" s="21" t="s">
        <v>22</v>
      </c>
      <c r="C17" s="21" t="s">
        <v>873</v>
      </c>
      <c r="D17" s="17" t="s">
        <v>122</v>
      </c>
      <c r="E17" s="22" t="s">
        <v>880</v>
      </c>
      <c r="F17" s="23" t="s">
        <v>710</v>
      </c>
      <c r="G17" s="24">
        <v>4.4</v>
      </c>
      <c r="H17" s="25">
        <v>0</v>
      </c>
      <c r="I17" s="25">
        <f>ROUND(ROUND(H17,2)*ROUND(G17,3),2)</f>
        <v>0</v>
      </c>
      <c r="O17">
        <f>(I17*21)/100</f>
        <v>0</v>
      </c>
      <c r="P17" t="s">
        <v>23</v>
      </c>
    </row>
    <row r="18" spans="1:5" ht="12.75">
      <c r="A18" s="26" t="s">
        <v>50</v>
      </c>
      <c r="E18" s="27" t="s">
        <v>1273</v>
      </c>
    </row>
    <row r="19" spans="1:5" ht="25.5">
      <c r="A19" s="28" t="s">
        <v>51</v>
      </c>
      <c r="E19" s="29" t="s">
        <v>1274</v>
      </c>
    </row>
    <row r="20" spans="1:5" ht="12.75">
      <c r="A20" t="s">
        <v>52</v>
      </c>
      <c r="E20" s="27" t="s">
        <v>47</v>
      </c>
    </row>
    <row r="21" spans="1:16" ht="12.75">
      <c r="A21" s="17" t="s">
        <v>45</v>
      </c>
      <c r="B21" s="21" t="s">
        <v>33</v>
      </c>
      <c r="C21" s="21" t="s">
        <v>873</v>
      </c>
      <c r="D21" s="17" t="s">
        <v>126</v>
      </c>
      <c r="E21" s="22" t="s">
        <v>883</v>
      </c>
      <c r="F21" s="23" t="s">
        <v>710</v>
      </c>
      <c r="G21" s="24">
        <v>0.15</v>
      </c>
      <c r="H21" s="25">
        <v>0</v>
      </c>
      <c r="I21" s="25">
        <f>ROUND(ROUND(H21,2)*ROUND(G21,3),2)</f>
        <v>0</v>
      </c>
      <c r="O21">
        <f>(I21*21)/100</f>
        <v>0</v>
      </c>
      <c r="P21" t="s">
        <v>23</v>
      </c>
    </row>
    <row r="22" spans="1:5" ht="12.75">
      <c r="A22" s="26" t="s">
        <v>50</v>
      </c>
      <c r="E22" s="27" t="s">
        <v>47</v>
      </c>
    </row>
    <row r="23" spans="1:5" ht="25.5">
      <c r="A23" s="28" t="s">
        <v>51</v>
      </c>
      <c r="E23" s="29" t="s">
        <v>1275</v>
      </c>
    </row>
    <row r="24" spans="1:5" ht="25.5">
      <c r="A24" t="s">
        <v>52</v>
      </c>
      <c r="E24" s="27" t="s">
        <v>112</v>
      </c>
    </row>
    <row r="25" spans="1:18" ht="12.75" customHeight="1">
      <c r="A25" s="5" t="s">
        <v>43</v>
      </c>
      <c r="B25" s="5"/>
      <c r="C25" s="31" t="s">
        <v>29</v>
      </c>
      <c r="D25" s="5"/>
      <c r="E25" s="19" t="s">
        <v>72</v>
      </c>
      <c r="F25" s="5"/>
      <c r="G25" s="5"/>
      <c r="H25" s="5"/>
      <c r="I25" s="32">
        <f>0+Q25</f>
        <v>0</v>
      </c>
      <c r="O25">
        <f>0+R25</f>
        <v>0</v>
      </c>
      <c r="Q25">
        <f>0+I26+I30+I34+I38+I42+I46+I50+I54+I58+I62+I66+I70+I74+I78</f>
        <v>0</v>
      </c>
      <c r="R25">
        <f>0+O26+O30+O34+O38+O42+O46+O50+O54+O58+O62+O66+O70+O74+O78</f>
        <v>0</v>
      </c>
    </row>
    <row r="26" spans="1:16" ht="25.5">
      <c r="A26" s="17" t="s">
        <v>45</v>
      </c>
      <c r="B26" s="21" t="s">
        <v>35</v>
      </c>
      <c r="C26" s="21" t="s">
        <v>885</v>
      </c>
      <c r="D26" s="17" t="s">
        <v>47</v>
      </c>
      <c r="E26" s="22" t="s">
        <v>886</v>
      </c>
      <c r="F26" s="23" t="s">
        <v>75</v>
      </c>
      <c r="G26" s="24">
        <v>0.184</v>
      </c>
      <c r="H26" s="25">
        <v>0</v>
      </c>
      <c r="I26" s="25">
        <f>ROUND(ROUND(H26,2)*ROUND(G26,3),2)</f>
        <v>0</v>
      </c>
      <c r="O26">
        <f>(I26*21)/100</f>
        <v>0</v>
      </c>
      <c r="P26" t="s">
        <v>23</v>
      </c>
    </row>
    <row r="27" spans="1:5" ht="12.75">
      <c r="A27" s="26" t="s">
        <v>50</v>
      </c>
      <c r="E27" s="27" t="s">
        <v>887</v>
      </c>
    </row>
    <row r="28" spans="1:5" ht="38.25">
      <c r="A28" s="28" t="s">
        <v>51</v>
      </c>
      <c r="E28" s="29" t="s">
        <v>1276</v>
      </c>
    </row>
    <row r="29" spans="1:5" ht="63.75">
      <c r="A29" t="s">
        <v>52</v>
      </c>
      <c r="E29" s="27" t="s">
        <v>889</v>
      </c>
    </row>
    <row r="30" spans="1:16" ht="25.5">
      <c r="A30" s="17" t="s">
        <v>45</v>
      </c>
      <c r="B30" s="21" t="s">
        <v>37</v>
      </c>
      <c r="C30" s="21" t="s">
        <v>890</v>
      </c>
      <c r="D30" s="17" t="s">
        <v>47</v>
      </c>
      <c r="E30" s="22" t="s">
        <v>891</v>
      </c>
      <c r="F30" s="23" t="s">
        <v>892</v>
      </c>
      <c r="G30" s="24">
        <v>22.264</v>
      </c>
      <c r="H30" s="25">
        <v>0</v>
      </c>
      <c r="I30" s="25">
        <f>ROUND(ROUND(H30,2)*ROUND(G30,3),2)</f>
        <v>0</v>
      </c>
      <c r="O30">
        <f>(I30*21)/100</f>
        <v>0</v>
      </c>
      <c r="P30" t="s">
        <v>23</v>
      </c>
    </row>
    <row r="31" spans="1:5" ht="12.75">
      <c r="A31" s="26" t="s">
        <v>50</v>
      </c>
      <c r="E31" s="27" t="s">
        <v>893</v>
      </c>
    </row>
    <row r="32" spans="1:5" ht="38.25">
      <c r="A32" s="28" t="s">
        <v>51</v>
      </c>
      <c r="E32" s="29" t="s">
        <v>1277</v>
      </c>
    </row>
    <row r="33" spans="1:5" ht="25.5">
      <c r="A33" t="s">
        <v>52</v>
      </c>
      <c r="E33" s="27" t="s">
        <v>895</v>
      </c>
    </row>
    <row r="34" spans="1:16" ht="25.5">
      <c r="A34" s="17" t="s">
        <v>45</v>
      </c>
      <c r="B34" s="21" t="s">
        <v>488</v>
      </c>
      <c r="C34" s="21" t="s">
        <v>896</v>
      </c>
      <c r="D34" s="17" t="s">
        <v>47</v>
      </c>
      <c r="E34" s="22" t="s">
        <v>897</v>
      </c>
      <c r="F34" s="23" t="s">
        <v>75</v>
      </c>
      <c r="G34" s="24">
        <v>0.92</v>
      </c>
      <c r="H34" s="25">
        <v>0</v>
      </c>
      <c r="I34" s="25">
        <f>ROUND(ROUND(H34,2)*ROUND(G34,3),2)</f>
        <v>0</v>
      </c>
      <c r="O34">
        <f>(I34*21)/100</f>
        <v>0</v>
      </c>
      <c r="P34" t="s">
        <v>23</v>
      </c>
    </row>
    <row r="35" spans="1:5" ht="25.5">
      <c r="A35" s="26" t="s">
        <v>50</v>
      </c>
      <c r="E35" s="27" t="s">
        <v>1278</v>
      </c>
    </row>
    <row r="36" spans="1:5" ht="38.25">
      <c r="A36" s="28" t="s">
        <v>51</v>
      </c>
      <c r="E36" s="29" t="s">
        <v>1279</v>
      </c>
    </row>
    <row r="37" spans="1:5" ht="63.75">
      <c r="A37" t="s">
        <v>52</v>
      </c>
      <c r="E37" s="27" t="s">
        <v>889</v>
      </c>
    </row>
    <row r="38" spans="1:16" ht="25.5">
      <c r="A38" s="17" t="s">
        <v>45</v>
      </c>
      <c r="B38" s="21" t="s">
        <v>148</v>
      </c>
      <c r="C38" s="21" t="s">
        <v>900</v>
      </c>
      <c r="D38" s="17" t="s">
        <v>47</v>
      </c>
      <c r="E38" s="22" t="s">
        <v>901</v>
      </c>
      <c r="F38" s="23" t="s">
        <v>892</v>
      </c>
      <c r="G38" s="24">
        <v>101.2</v>
      </c>
      <c r="H38" s="25">
        <v>0</v>
      </c>
      <c r="I38" s="25">
        <f>ROUND(ROUND(H38,2)*ROUND(G38,3),2)</f>
        <v>0</v>
      </c>
      <c r="O38">
        <f>(I38*21)/100</f>
        <v>0</v>
      </c>
      <c r="P38" t="s">
        <v>23</v>
      </c>
    </row>
    <row r="39" spans="1:5" ht="12.75">
      <c r="A39" s="26" t="s">
        <v>50</v>
      </c>
      <c r="E39" s="27" t="s">
        <v>47</v>
      </c>
    </row>
    <row r="40" spans="1:5" ht="51">
      <c r="A40" s="28" t="s">
        <v>51</v>
      </c>
      <c r="E40" s="29" t="s">
        <v>1280</v>
      </c>
    </row>
    <row r="41" spans="1:5" ht="25.5">
      <c r="A41" t="s">
        <v>52</v>
      </c>
      <c r="E41" s="27" t="s">
        <v>895</v>
      </c>
    </row>
    <row r="42" spans="1:16" ht="12.75">
      <c r="A42" s="17" t="s">
        <v>45</v>
      </c>
      <c r="B42" s="21" t="s">
        <v>40</v>
      </c>
      <c r="C42" s="21" t="s">
        <v>903</v>
      </c>
      <c r="D42" s="17" t="s">
        <v>47</v>
      </c>
      <c r="E42" s="22" t="s">
        <v>904</v>
      </c>
      <c r="F42" s="23" t="s">
        <v>75</v>
      </c>
      <c r="G42" s="24">
        <v>0.092</v>
      </c>
      <c r="H42" s="25">
        <v>0</v>
      </c>
      <c r="I42" s="25">
        <f>ROUND(ROUND(H42,2)*ROUND(G42,3),2)</f>
        <v>0</v>
      </c>
      <c r="O42">
        <f>(I42*21)/100</f>
        <v>0</v>
      </c>
      <c r="P42" t="s">
        <v>23</v>
      </c>
    </row>
    <row r="43" spans="1:5" ht="12.75">
      <c r="A43" s="26" t="s">
        <v>50</v>
      </c>
      <c r="E43" s="27" t="s">
        <v>905</v>
      </c>
    </row>
    <row r="44" spans="1:5" ht="38.25">
      <c r="A44" s="28" t="s">
        <v>51</v>
      </c>
      <c r="E44" s="29" t="s">
        <v>1281</v>
      </c>
    </row>
    <row r="45" spans="1:5" ht="63.75">
      <c r="A45" t="s">
        <v>52</v>
      </c>
      <c r="E45" s="27" t="s">
        <v>889</v>
      </c>
    </row>
    <row r="46" spans="1:16" ht="12.75">
      <c r="A46" s="17" t="s">
        <v>45</v>
      </c>
      <c r="B46" s="21" t="s">
        <v>42</v>
      </c>
      <c r="C46" s="21" t="s">
        <v>907</v>
      </c>
      <c r="D46" s="17" t="s">
        <v>47</v>
      </c>
      <c r="E46" s="22" t="s">
        <v>908</v>
      </c>
      <c r="F46" s="23" t="s">
        <v>892</v>
      </c>
      <c r="G46" s="24">
        <v>11.132</v>
      </c>
      <c r="H46" s="25">
        <v>0</v>
      </c>
      <c r="I46" s="25">
        <f>ROUND(ROUND(H46,2)*ROUND(G46,3),2)</f>
        <v>0</v>
      </c>
      <c r="O46">
        <f>(I46*21)/100</f>
        <v>0</v>
      </c>
      <c r="P46" t="s">
        <v>23</v>
      </c>
    </row>
    <row r="47" spans="1:5" ht="12.75">
      <c r="A47" s="26" t="s">
        <v>50</v>
      </c>
      <c r="E47" s="27" t="s">
        <v>893</v>
      </c>
    </row>
    <row r="48" spans="1:5" ht="38.25">
      <c r="A48" s="28" t="s">
        <v>51</v>
      </c>
      <c r="E48" s="29" t="s">
        <v>1282</v>
      </c>
    </row>
    <row r="49" spans="1:5" ht="25.5">
      <c r="A49" t="s">
        <v>52</v>
      </c>
      <c r="E49" s="27" t="s">
        <v>895</v>
      </c>
    </row>
    <row r="50" spans="1:16" ht="12.75">
      <c r="A50" s="17" t="s">
        <v>45</v>
      </c>
      <c r="B50" s="21" t="s">
        <v>383</v>
      </c>
      <c r="C50" s="21" t="s">
        <v>910</v>
      </c>
      <c r="D50" s="17" t="s">
        <v>47</v>
      </c>
      <c r="E50" s="22" t="s">
        <v>911</v>
      </c>
      <c r="F50" s="23" t="s">
        <v>912</v>
      </c>
      <c r="G50" s="24">
        <v>180</v>
      </c>
      <c r="H50" s="25">
        <v>0</v>
      </c>
      <c r="I50" s="25">
        <f>ROUND(ROUND(H50,2)*ROUND(G50,3),2)</f>
        <v>0</v>
      </c>
      <c r="O50">
        <f>(I50*21)/100</f>
        <v>0</v>
      </c>
      <c r="P50" t="s">
        <v>23</v>
      </c>
    </row>
    <row r="51" spans="1:5" ht="12.75">
      <c r="A51" s="26" t="s">
        <v>50</v>
      </c>
      <c r="E51" s="27" t="s">
        <v>913</v>
      </c>
    </row>
    <row r="52" spans="1:5" ht="12.75">
      <c r="A52" s="28" t="s">
        <v>51</v>
      </c>
      <c r="E52" s="29" t="s">
        <v>1283</v>
      </c>
    </row>
    <row r="53" spans="1:5" ht="38.25">
      <c r="A53" t="s">
        <v>52</v>
      </c>
      <c r="E53" s="27" t="s">
        <v>915</v>
      </c>
    </row>
    <row r="54" spans="1:16" ht="12.75">
      <c r="A54" s="17" t="s">
        <v>45</v>
      </c>
      <c r="B54" s="21" t="s">
        <v>362</v>
      </c>
      <c r="C54" s="21" t="s">
        <v>916</v>
      </c>
      <c r="D54" s="17" t="s">
        <v>47</v>
      </c>
      <c r="E54" s="22" t="s">
        <v>917</v>
      </c>
      <c r="F54" s="23" t="s">
        <v>75</v>
      </c>
      <c r="G54" s="24">
        <v>12.724</v>
      </c>
      <c r="H54" s="25">
        <v>0</v>
      </c>
      <c r="I54" s="25">
        <f>ROUND(ROUND(H54,2)*ROUND(G54,3),2)</f>
        <v>0</v>
      </c>
      <c r="O54">
        <f>(I54*21)/100</f>
        <v>0</v>
      </c>
      <c r="P54" t="s">
        <v>23</v>
      </c>
    </row>
    <row r="55" spans="1:5" ht="12.75">
      <c r="A55" s="26" t="s">
        <v>50</v>
      </c>
      <c r="E55" s="27" t="s">
        <v>918</v>
      </c>
    </row>
    <row r="56" spans="1:5" ht="89.25">
      <c r="A56" s="28" t="s">
        <v>51</v>
      </c>
      <c r="E56" s="29" t="s">
        <v>1284</v>
      </c>
    </row>
    <row r="57" spans="1:5" ht="38.25">
      <c r="A57" t="s">
        <v>52</v>
      </c>
      <c r="E57" s="27" t="s">
        <v>920</v>
      </c>
    </row>
    <row r="58" spans="1:16" ht="12.75">
      <c r="A58" s="17" t="s">
        <v>45</v>
      </c>
      <c r="B58" s="21" t="s">
        <v>133</v>
      </c>
      <c r="C58" s="21" t="s">
        <v>929</v>
      </c>
      <c r="D58" s="17" t="s">
        <v>47</v>
      </c>
      <c r="E58" s="22" t="s">
        <v>930</v>
      </c>
      <c r="F58" s="23" t="s">
        <v>75</v>
      </c>
      <c r="G58" s="24">
        <v>96.429</v>
      </c>
      <c r="H58" s="25">
        <v>0</v>
      </c>
      <c r="I58" s="25">
        <f>ROUND(ROUND(H58,2)*ROUND(G58,3),2)</f>
        <v>0</v>
      </c>
      <c r="O58">
        <f>(I58*21)/100</f>
        <v>0</v>
      </c>
      <c r="P58" t="s">
        <v>23</v>
      </c>
    </row>
    <row r="59" spans="1:5" ht="25.5">
      <c r="A59" s="26" t="s">
        <v>50</v>
      </c>
      <c r="E59" s="27" t="s">
        <v>931</v>
      </c>
    </row>
    <row r="60" spans="1:5" ht="178.5">
      <c r="A60" s="28" t="s">
        <v>51</v>
      </c>
      <c r="E60" s="29" t="s">
        <v>1285</v>
      </c>
    </row>
    <row r="61" spans="1:5" ht="318.75">
      <c r="A61" t="s">
        <v>52</v>
      </c>
      <c r="E61" s="27" t="s">
        <v>639</v>
      </c>
    </row>
    <row r="62" spans="1:16" ht="12.75">
      <c r="A62" s="17" t="s">
        <v>45</v>
      </c>
      <c r="B62" s="21" t="s">
        <v>170</v>
      </c>
      <c r="C62" s="21" t="s">
        <v>180</v>
      </c>
      <c r="D62" s="17" t="s">
        <v>47</v>
      </c>
      <c r="E62" s="22" t="s">
        <v>181</v>
      </c>
      <c r="F62" s="23" t="s">
        <v>75</v>
      </c>
      <c r="G62" s="24">
        <v>96.429</v>
      </c>
      <c r="H62" s="25">
        <v>0</v>
      </c>
      <c r="I62" s="25">
        <f>ROUND(ROUND(H62,2)*ROUND(G62,3),2)</f>
        <v>0</v>
      </c>
      <c r="O62">
        <f>(I62*21)/100</f>
        <v>0</v>
      </c>
      <c r="P62" t="s">
        <v>23</v>
      </c>
    </row>
    <row r="63" spans="1:5" ht="12.75">
      <c r="A63" s="26" t="s">
        <v>50</v>
      </c>
      <c r="E63" s="27" t="s">
        <v>47</v>
      </c>
    </row>
    <row r="64" spans="1:5" ht="51">
      <c r="A64" s="28" t="s">
        <v>51</v>
      </c>
      <c r="E64" s="29" t="s">
        <v>1286</v>
      </c>
    </row>
    <row r="65" spans="1:5" ht="191.25">
      <c r="A65" t="s">
        <v>52</v>
      </c>
      <c r="E65" s="27" t="s">
        <v>654</v>
      </c>
    </row>
    <row r="66" spans="1:16" ht="12.75">
      <c r="A66" s="17" t="s">
        <v>45</v>
      </c>
      <c r="B66" s="21" t="s">
        <v>216</v>
      </c>
      <c r="C66" s="21" t="s">
        <v>1178</v>
      </c>
      <c r="D66" s="17" t="s">
        <v>114</v>
      </c>
      <c r="E66" s="22" t="s">
        <v>1179</v>
      </c>
      <c r="F66" s="23" t="s">
        <v>75</v>
      </c>
      <c r="G66" s="24">
        <v>35.295</v>
      </c>
      <c r="H66" s="25">
        <v>0</v>
      </c>
      <c r="I66" s="25">
        <f>ROUND(ROUND(H66,2)*ROUND(G66,3),2)</f>
        <v>0</v>
      </c>
      <c r="O66">
        <f>(I66*21)/100</f>
        <v>0</v>
      </c>
      <c r="P66" t="s">
        <v>23</v>
      </c>
    </row>
    <row r="67" spans="1:5" ht="25.5">
      <c r="A67" s="26" t="s">
        <v>50</v>
      </c>
      <c r="E67" s="27" t="s">
        <v>1180</v>
      </c>
    </row>
    <row r="68" spans="1:5" ht="89.25">
      <c r="A68" s="28" t="s">
        <v>51</v>
      </c>
      <c r="E68" s="29" t="s">
        <v>1287</v>
      </c>
    </row>
    <row r="69" spans="1:5" ht="229.5">
      <c r="A69" t="s">
        <v>52</v>
      </c>
      <c r="E69" s="27" t="s">
        <v>1182</v>
      </c>
    </row>
    <row r="70" spans="1:16" ht="12.75">
      <c r="A70" s="17" t="s">
        <v>45</v>
      </c>
      <c r="B70" s="21" t="s">
        <v>210</v>
      </c>
      <c r="C70" s="21" t="s">
        <v>943</v>
      </c>
      <c r="D70" s="17" t="s">
        <v>47</v>
      </c>
      <c r="E70" s="22" t="s">
        <v>944</v>
      </c>
      <c r="F70" s="23" t="s">
        <v>75</v>
      </c>
      <c r="G70" s="24">
        <v>22.338</v>
      </c>
      <c r="H70" s="25">
        <v>0</v>
      </c>
      <c r="I70" s="25">
        <f>ROUND(ROUND(H70,2)*ROUND(G70,3),2)</f>
        <v>0</v>
      </c>
      <c r="O70">
        <f>(I70*21)/100</f>
        <v>0</v>
      </c>
      <c r="P70" t="s">
        <v>23</v>
      </c>
    </row>
    <row r="71" spans="1:5" ht="25.5">
      <c r="A71" s="26" t="s">
        <v>50</v>
      </c>
      <c r="E71" s="27" t="s">
        <v>945</v>
      </c>
    </row>
    <row r="72" spans="1:5" ht="229.5">
      <c r="A72" s="28" t="s">
        <v>51</v>
      </c>
      <c r="E72" s="29" t="s">
        <v>1288</v>
      </c>
    </row>
    <row r="73" spans="1:5" ht="229.5">
      <c r="A73" t="s">
        <v>52</v>
      </c>
      <c r="E73" s="27" t="s">
        <v>947</v>
      </c>
    </row>
    <row r="74" spans="1:16" ht="12.75">
      <c r="A74" s="17" t="s">
        <v>45</v>
      </c>
      <c r="B74" s="21" t="s">
        <v>179</v>
      </c>
      <c r="C74" s="21" t="s">
        <v>948</v>
      </c>
      <c r="D74" s="17" t="s">
        <v>47</v>
      </c>
      <c r="E74" s="22" t="s">
        <v>949</v>
      </c>
      <c r="F74" s="23" t="s">
        <v>75</v>
      </c>
      <c r="G74" s="24">
        <v>28.831</v>
      </c>
      <c r="H74" s="25">
        <v>0</v>
      </c>
      <c r="I74" s="25">
        <f>ROUND(ROUND(H74,2)*ROUND(G74,3),2)</f>
        <v>0</v>
      </c>
      <c r="O74">
        <f>(I74*21)/100</f>
        <v>0</v>
      </c>
      <c r="P74" t="s">
        <v>23</v>
      </c>
    </row>
    <row r="75" spans="1:5" ht="12.75">
      <c r="A75" s="26" t="s">
        <v>50</v>
      </c>
      <c r="E75" s="27" t="s">
        <v>950</v>
      </c>
    </row>
    <row r="76" spans="1:5" ht="63.75">
      <c r="A76" s="28" t="s">
        <v>51</v>
      </c>
      <c r="E76" s="29" t="s">
        <v>1289</v>
      </c>
    </row>
    <row r="77" spans="1:5" ht="293.25">
      <c r="A77" t="s">
        <v>52</v>
      </c>
      <c r="E77" s="27" t="s">
        <v>952</v>
      </c>
    </row>
    <row r="78" spans="1:16" ht="12.75">
      <c r="A78" s="17" t="s">
        <v>45</v>
      </c>
      <c r="B78" s="21" t="s">
        <v>175</v>
      </c>
      <c r="C78" s="21" t="s">
        <v>953</v>
      </c>
      <c r="D78" s="17" t="s">
        <v>47</v>
      </c>
      <c r="E78" s="22" t="s">
        <v>954</v>
      </c>
      <c r="F78" s="23" t="s">
        <v>86</v>
      </c>
      <c r="G78" s="24">
        <v>67.9</v>
      </c>
      <c r="H78" s="25">
        <v>0</v>
      </c>
      <c r="I78" s="25">
        <f>ROUND(ROUND(H78,2)*ROUND(G78,3),2)</f>
        <v>0</v>
      </c>
      <c r="O78">
        <f>(I78*21)/100</f>
        <v>0</v>
      </c>
      <c r="P78" t="s">
        <v>23</v>
      </c>
    </row>
    <row r="79" spans="1:5" ht="12.75">
      <c r="A79" s="26" t="s">
        <v>50</v>
      </c>
      <c r="E79" s="27" t="s">
        <v>47</v>
      </c>
    </row>
    <row r="80" spans="1:5" ht="63.75">
      <c r="A80" s="28" t="s">
        <v>51</v>
      </c>
      <c r="E80" s="29" t="s">
        <v>1290</v>
      </c>
    </row>
    <row r="81" spans="1:5" ht="25.5">
      <c r="A81" t="s">
        <v>52</v>
      </c>
      <c r="E81" s="27" t="s">
        <v>956</v>
      </c>
    </row>
    <row r="82" spans="1:18" ht="12.75" customHeight="1">
      <c r="A82" s="5" t="s">
        <v>43</v>
      </c>
      <c r="B82" s="5"/>
      <c r="C82" s="31" t="s">
        <v>23</v>
      </c>
      <c r="D82" s="5"/>
      <c r="E82" s="19" t="s">
        <v>209</v>
      </c>
      <c r="F82" s="5"/>
      <c r="G82" s="5"/>
      <c r="H82" s="5"/>
      <c r="I82" s="32">
        <f>0+Q82</f>
        <v>0</v>
      </c>
      <c r="O82">
        <f>0+R82</f>
        <v>0</v>
      </c>
      <c r="Q82">
        <f>0+I83</f>
        <v>0</v>
      </c>
      <c r="R82">
        <f>0+O83</f>
        <v>0</v>
      </c>
    </row>
    <row r="83" spans="1:16" ht="12.75">
      <c r="A83" s="17" t="s">
        <v>45</v>
      </c>
      <c r="B83" s="21" t="s">
        <v>107</v>
      </c>
      <c r="C83" s="21" t="s">
        <v>957</v>
      </c>
      <c r="D83" s="17" t="s">
        <v>47</v>
      </c>
      <c r="E83" s="22" t="s">
        <v>958</v>
      </c>
      <c r="F83" s="23" t="s">
        <v>146</v>
      </c>
      <c r="G83" s="24">
        <v>65.6</v>
      </c>
      <c r="H83" s="25">
        <v>0</v>
      </c>
      <c r="I83" s="25">
        <f>ROUND(ROUND(H83,2)*ROUND(G83,3),2)</f>
        <v>0</v>
      </c>
      <c r="O83">
        <f>(I83*21)/100</f>
        <v>0</v>
      </c>
      <c r="P83" t="s">
        <v>23</v>
      </c>
    </row>
    <row r="84" spans="1:5" ht="12.75">
      <c r="A84" s="26" t="s">
        <v>50</v>
      </c>
      <c r="E84" s="27" t="s">
        <v>47</v>
      </c>
    </row>
    <row r="85" spans="1:5" ht="63.75">
      <c r="A85" s="28" t="s">
        <v>51</v>
      </c>
      <c r="E85" s="29" t="s">
        <v>1291</v>
      </c>
    </row>
    <row r="86" spans="1:5" ht="165.75">
      <c r="A86" t="s">
        <v>52</v>
      </c>
      <c r="E86" s="27" t="s">
        <v>960</v>
      </c>
    </row>
    <row r="87" spans="1:18" ht="12.75" customHeight="1">
      <c r="A87" s="5" t="s">
        <v>43</v>
      </c>
      <c r="B87" s="5"/>
      <c r="C87" s="31" t="s">
        <v>33</v>
      </c>
      <c r="D87" s="5"/>
      <c r="E87" s="19" t="s">
        <v>222</v>
      </c>
      <c r="F87" s="5"/>
      <c r="G87" s="5"/>
      <c r="H87" s="5"/>
      <c r="I87" s="32">
        <f>0+Q87</f>
        <v>0</v>
      </c>
      <c r="O87">
        <f>0+R87</f>
        <v>0</v>
      </c>
      <c r="Q87">
        <f>0+I88+I92+I96+I100</f>
        <v>0</v>
      </c>
      <c r="R87">
        <f>0+O88+O92+O96+O100</f>
        <v>0</v>
      </c>
    </row>
    <row r="88" spans="1:16" ht="12.75">
      <c r="A88" s="17" t="s">
        <v>45</v>
      </c>
      <c r="B88" s="21" t="s">
        <v>200</v>
      </c>
      <c r="C88" s="21" t="s">
        <v>1292</v>
      </c>
      <c r="D88" s="17" t="s">
        <v>47</v>
      </c>
      <c r="E88" s="22" t="s">
        <v>1293</v>
      </c>
      <c r="F88" s="23" t="s">
        <v>75</v>
      </c>
      <c r="G88" s="24">
        <v>0.476</v>
      </c>
      <c r="H88" s="25">
        <v>0</v>
      </c>
      <c r="I88" s="25">
        <f>ROUND(ROUND(H88,2)*ROUND(G88,3),2)</f>
        <v>0</v>
      </c>
      <c r="O88">
        <f>(I88*21)/100</f>
        <v>0</v>
      </c>
      <c r="P88" t="s">
        <v>23</v>
      </c>
    </row>
    <row r="89" spans="1:5" ht="12.75">
      <c r="A89" s="26" t="s">
        <v>50</v>
      </c>
      <c r="E89" s="27" t="s">
        <v>47</v>
      </c>
    </row>
    <row r="90" spans="1:5" ht="63.75">
      <c r="A90" s="28" t="s">
        <v>51</v>
      </c>
      <c r="E90" s="29" t="s">
        <v>1294</v>
      </c>
    </row>
    <row r="91" spans="1:5" ht="369.75">
      <c r="A91" t="s">
        <v>52</v>
      </c>
      <c r="E91" s="27" t="s">
        <v>977</v>
      </c>
    </row>
    <row r="92" spans="1:16" ht="12.75">
      <c r="A92" s="17" t="s">
        <v>45</v>
      </c>
      <c r="B92" s="21" t="s">
        <v>203</v>
      </c>
      <c r="C92" s="21" t="s">
        <v>1188</v>
      </c>
      <c r="D92" s="17" t="s">
        <v>47</v>
      </c>
      <c r="E92" s="22" t="s">
        <v>1189</v>
      </c>
      <c r="F92" s="23" t="s">
        <v>75</v>
      </c>
      <c r="G92" s="24">
        <v>0.272</v>
      </c>
      <c r="H92" s="25">
        <v>0</v>
      </c>
      <c r="I92" s="25">
        <f>ROUND(ROUND(H92,2)*ROUND(G92,3),2)</f>
        <v>0</v>
      </c>
      <c r="O92">
        <f>(I92*21)/100</f>
        <v>0</v>
      </c>
      <c r="P92" t="s">
        <v>23</v>
      </c>
    </row>
    <row r="93" spans="1:5" ht="12.75">
      <c r="A93" s="26" t="s">
        <v>50</v>
      </c>
      <c r="E93" s="27" t="s">
        <v>1190</v>
      </c>
    </row>
    <row r="94" spans="1:5" ht="51">
      <c r="A94" s="28" t="s">
        <v>51</v>
      </c>
      <c r="E94" s="29" t="s">
        <v>1295</v>
      </c>
    </row>
    <row r="95" spans="1:5" ht="369.75">
      <c r="A95" t="s">
        <v>52</v>
      </c>
      <c r="E95" s="27" t="s">
        <v>981</v>
      </c>
    </row>
    <row r="96" spans="1:16" ht="12.75">
      <c r="A96" s="17" t="s">
        <v>45</v>
      </c>
      <c r="B96" s="21" t="s">
        <v>195</v>
      </c>
      <c r="C96" s="21" t="s">
        <v>986</v>
      </c>
      <c r="D96" s="17" t="s">
        <v>47</v>
      </c>
      <c r="E96" s="22" t="s">
        <v>987</v>
      </c>
      <c r="F96" s="23" t="s">
        <v>710</v>
      </c>
      <c r="G96" s="24">
        <v>0.016</v>
      </c>
      <c r="H96" s="25">
        <v>0</v>
      </c>
      <c r="I96" s="25">
        <f>ROUND(ROUND(H96,2)*ROUND(G96,3),2)</f>
        <v>0</v>
      </c>
      <c r="O96">
        <f>(I96*21)/100</f>
        <v>0</v>
      </c>
      <c r="P96" t="s">
        <v>23</v>
      </c>
    </row>
    <row r="97" spans="1:5" ht="12.75">
      <c r="A97" s="26" t="s">
        <v>50</v>
      </c>
      <c r="E97" s="27" t="s">
        <v>47</v>
      </c>
    </row>
    <row r="98" spans="1:5" ht="25.5">
      <c r="A98" s="28" t="s">
        <v>51</v>
      </c>
      <c r="E98" s="29" t="s">
        <v>1296</v>
      </c>
    </row>
    <row r="99" spans="1:5" ht="191.25">
      <c r="A99" t="s">
        <v>52</v>
      </c>
      <c r="E99" s="27" t="s">
        <v>985</v>
      </c>
    </row>
    <row r="100" spans="1:16" ht="12.75">
      <c r="A100" s="17" t="s">
        <v>45</v>
      </c>
      <c r="B100" s="21" t="s">
        <v>184</v>
      </c>
      <c r="C100" s="21" t="s">
        <v>229</v>
      </c>
      <c r="D100" s="17" t="s">
        <v>47</v>
      </c>
      <c r="E100" s="22" t="s">
        <v>230</v>
      </c>
      <c r="F100" s="23" t="s">
        <v>75</v>
      </c>
      <c r="G100" s="24">
        <v>6.79</v>
      </c>
      <c r="H100" s="25">
        <v>0</v>
      </c>
      <c r="I100" s="25">
        <f>ROUND(ROUND(H100,2)*ROUND(G100,3),2)</f>
        <v>0</v>
      </c>
      <c r="O100">
        <f>(I100*21)/100</f>
        <v>0</v>
      </c>
      <c r="P100" t="s">
        <v>23</v>
      </c>
    </row>
    <row r="101" spans="1:5" ht="12.75">
      <c r="A101" s="26" t="s">
        <v>50</v>
      </c>
      <c r="E101" s="27" t="s">
        <v>1297</v>
      </c>
    </row>
    <row r="102" spans="1:5" ht="63.75">
      <c r="A102" s="28" t="s">
        <v>51</v>
      </c>
      <c r="E102" s="29" t="s">
        <v>1298</v>
      </c>
    </row>
    <row r="103" spans="1:5" ht="38.25">
      <c r="A103" t="s">
        <v>52</v>
      </c>
      <c r="E103" s="27" t="s">
        <v>669</v>
      </c>
    </row>
    <row r="104" spans="1:18" ht="12.75" customHeight="1">
      <c r="A104" s="5" t="s">
        <v>43</v>
      </c>
      <c r="B104" s="5"/>
      <c r="C104" s="31" t="s">
        <v>35</v>
      </c>
      <c r="D104" s="5"/>
      <c r="E104" s="19" t="s">
        <v>90</v>
      </c>
      <c r="F104" s="5"/>
      <c r="G104" s="5"/>
      <c r="H104" s="5"/>
      <c r="I104" s="32">
        <f>0+Q104</f>
        <v>0</v>
      </c>
      <c r="O104">
        <f>0+R104</f>
        <v>0</v>
      </c>
      <c r="Q104">
        <f>0+I105</f>
        <v>0</v>
      </c>
      <c r="R104">
        <f>0+O105</f>
        <v>0</v>
      </c>
    </row>
    <row r="105" spans="1:16" ht="12.75">
      <c r="A105" s="17" t="s">
        <v>45</v>
      </c>
      <c r="B105" s="21" t="s">
        <v>155</v>
      </c>
      <c r="C105" s="21" t="s">
        <v>1299</v>
      </c>
      <c r="D105" s="17" t="s">
        <v>47</v>
      </c>
      <c r="E105" s="22" t="s">
        <v>1300</v>
      </c>
      <c r="F105" s="23" t="s">
        <v>86</v>
      </c>
      <c r="G105" s="24">
        <v>1.08</v>
      </c>
      <c r="H105" s="25">
        <v>0</v>
      </c>
      <c r="I105" s="25">
        <f>ROUND(ROUND(H105,2)*ROUND(G105,3),2)</f>
        <v>0</v>
      </c>
      <c r="O105">
        <f>(I105*21)/100</f>
        <v>0</v>
      </c>
      <c r="P105" t="s">
        <v>23</v>
      </c>
    </row>
    <row r="106" spans="1:5" ht="12.75">
      <c r="A106" s="26" t="s">
        <v>50</v>
      </c>
      <c r="E106" s="27" t="s">
        <v>1301</v>
      </c>
    </row>
    <row r="107" spans="1:5" ht="38.25">
      <c r="A107" s="28" t="s">
        <v>51</v>
      </c>
      <c r="E107" s="29" t="s">
        <v>1302</v>
      </c>
    </row>
    <row r="108" spans="1:5" ht="153">
      <c r="A108" t="s">
        <v>52</v>
      </c>
      <c r="E108" s="27" t="s">
        <v>1303</v>
      </c>
    </row>
    <row r="109" spans="1:18" ht="12.75" customHeight="1">
      <c r="A109" s="5" t="s">
        <v>43</v>
      </c>
      <c r="B109" s="5"/>
      <c r="C109" s="31" t="s">
        <v>488</v>
      </c>
      <c r="D109" s="5"/>
      <c r="E109" s="19" t="s">
        <v>1304</v>
      </c>
      <c r="F109" s="5"/>
      <c r="G109" s="5"/>
      <c r="H109" s="5"/>
      <c r="I109" s="32">
        <f>0+Q109</f>
        <v>0</v>
      </c>
      <c r="O109">
        <f>0+R109</f>
        <v>0</v>
      </c>
      <c r="Q109">
        <f>0+I110+I114</f>
        <v>0</v>
      </c>
      <c r="R109">
        <f>0+O110+O114</f>
        <v>0</v>
      </c>
    </row>
    <row r="110" spans="1:16" ht="12.75">
      <c r="A110" s="17" t="s">
        <v>45</v>
      </c>
      <c r="B110" s="21" t="s">
        <v>158</v>
      </c>
      <c r="C110" s="21" t="s">
        <v>1305</v>
      </c>
      <c r="D110" s="17" t="s">
        <v>47</v>
      </c>
      <c r="E110" s="22" t="s">
        <v>1306</v>
      </c>
      <c r="F110" s="23" t="s">
        <v>86</v>
      </c>
      <c r="G110" s="24">
        <v>4.099</v>
      </c>
      <c r="H110" s="25">
        <v>0</v>
      </c>
      <c r="I110" s="25">
        <f>ROUND(ROUND(H110,2)*ROUND(G110,3),2)</f>
        <v>0</v>
      </c>
      <c r="O110">
        <f>(I110*21)/100</f>
        <v>0</v>
      </c>
      <c r="P110" t="s">
        <v>23</v>
      </c>
    </row>
    <row r="111" spans="1:5" ht="12.75">
      <c r="A111" s="26" t="s">
        <v>50</v>
      </c>
      <c r="E111" s="27" t="s">
        <v>47</v>
      </c>
    </row>
    <row r="112" spans="1:5" ht="38.25">
      <c r="A112" s="28" t="s">
        <v>51</v>
      </c>
      <c r="E112" s="29" t="s">
        <v>1307</v>
      </c>
    </row>
    <row r="113" spans="1:5" ht="191.25">
      <c r="A113" t="s">
        <v>52</v>
      </c>
      <c r="E113" s="27" t="s">
        <v>1308</v>
      </c>
    </row>
    <row r="114" spans="1:16" ht="12.75">
      <c r="A114" s="17" t="s">
        <v>45</v>
      </c>
      <c r="B114" s="21" t="s">
        <v>164</v>
      </c>
      <c r="C114" s="21" t="s">
        <v>1309</v>
      </c>
      <c r="D114" s="17" t="s">
        <v>47</v>
      </c>
      <c r="E114" s="22" t="s">
        <v>1310</v>
      </c>
      <c r="F114" s="23" t="s">
        <v>86</v>
      </c>
      <c r="G114" s="24">
        <v>2.05</v>
      </c>
      <c r="H114" s="25">
        <v>0</v>
      </c>
      <c r="I114" s="25">
        <f>ROUND(ROUND(H114,2)*ROUND(G114,3),2)</f>
        <v>0</v>
      </c>
      <c r="O114">
        <f>(I114*21)/100</f>
        <v>0</v>
      </c>
      <c r="P114" t="s">
        <v>23</v>
      </c>
    </row>
    <row r="115" spans="1:5" ht="12.75">
      <c r="A115" s="26" t="s">
        <v>50</v>
      </c>
      <c r="E115" s="27" t="s">
        <v>1311</v>
      </c>
    </row>
    <row r="116" spans="1:5" ht="38.25">
      <c r="A116" s="28" t="s">
        <v>51</v>
      </c>
      <c r="E116" s="29" t="s">
        <v>1312</v>
      </c>
    </row>
    <row r="117" spans="1:5" ht="38.25">
      <c r="A117" t="s">
        <v>52</v>
      </c>
      <c r="E117" s="27" t="s">
        <v>1313</v>
      </c>
    </row>
    <row r="118" spans="1:18" ht="12.75" customHeight="1">
      <c r="A118" s="5" t="s">
        <v>43</v>
      </c>
      <c r="B118" s="5"/>
      <c r="C118" s="31" t="s">
        <v>148</v>
      </c>
      <c r="D118" s="5"/>
      <c r="E118" s="19" t="s">
        <v>306</v>
      </c>
      <c r="F118" s="5"/>
      <c r="G118" s="5"/>
      <c r="H118" s="5"/>
      <c r="I118" s="32">
        <f>0+Q118</f>
        <v>0</v>
      </c>
      <c r="O118">
        <f>0+R118</f>
        <v>0</v>
      </c>
      <c r="Q118">
        <f>0+I119+I123+I127+I131+I135+I139+I143+I147+I151+I155+I159+I163+I167+I171+I175+I179+I183+I187+I191</f>
        <v>0</v>
      </c>
      <c r="R118">
        <f>0+O119+O123+O127+O131+O135+O139+O143+O147+O151+O155+O159+O163+O167+O171+O175+O179+O183+O187+O191</f>
        <v>0</v>
      </c>
    </row>
    <row r="119" spans="1:16" ht="12.75">
      <c r="A119" s="17" t="s">
        <v>45</v>
      </c>
      <c r="B119" s="21" t="s">
        <v>161</v>
      </c>
      <c r="C119" s="21" t="s">
        <v>1207</v>
      </c>
      <c r="D119" s="17" t="s">
        <v>1004</v>
      </c>
      <c r="E119" s="22" t="s">
        <v>1208</v>
      </c>
      <c r="F119" s="23" t="s">
        <v>146</v>
      </c>
      <c r="G119" s="24">
        <v>35.6</v>
      </c>
      <c r="H119" s="25">
        <v>0</v>
      </c>
      <c r="I119" s="25">
        <f>ROUND(ROUND(H119,2)*ROUND(G119,3),2)</f>
        <v>0</v>
      </c>
      <c r="O119">
        <f>(I119*21)/100</f>
        <v>0</v>
      </c>
      <c r="P119" t="s">
        <v>23</v>
      </c>
    </row>
    <row r="120" spans="1:5" ht="76.5">
      <c r="A120" s="26" t="s">
        <v>50</v>
      </c>
      <c r="E120" s="27" t="s">
        <v>1314</v>
      </c>
    </row>
    <row r="121" spans="1:5" ht="25.5">
      <c r="A121" s="28" t="s">
        <v>51</v>
      </c>
      <c r="E121" s="29" t="s">
        <v>1315</v>
      </c>
    </row>
    <row r="122" spans="1:5" ht="255">
      <c r="A122" t="s">
        <v>52</v>
      </c>
      <c r="E122" s="27" t="s">
        <v>1002</v>
      </c>
    </row>
    <row r="123" spans="1:16" ht="12.75">
      <c r="A123" s="17" t="s">
        <v>45</v>
      </c>
      <c r="B123" s="21" t="s">
        <v>113</v>
      </c>
      <c r="C123" s="21" t="s">
        <v>1207</v>
      </c>
      <c r="D123" s="17" t="s">
        <v>1107</v>
      </c>
      <c r="E123" s="22" t="s">
        <v>1208</v>
      </c>
      <c r="F123" s="23" t="s">
        <v>146</v>
      </c>
      <c r="G123" s="24">
        <v>7</v>
      </c>
      <c r="H123" s="25">
        <v>0</v>
      </c>
      <c r="I123" s="25">
        <f>ROUND(ROUND(H123,2)*ROUND(G123,3),2)</f>
        <v>0</v>
      </c>
      <c r="O123">
        <f>(I123*21)/100</f>
        <v>0</v>
      </c>
      <c r="P123" t="s">
        <v>23</v>
      </c>
    </row>
    <row r="124" spans="1:5" ht="76.5">
      <c r="A124" s="26" t="s">
        <v>50</v>
      </c>
      <c r="E124" s="27" t="s">
        <v>1316</v>
      </c>
    </row>
    <row r="125" spans="1:5" ht="25.5">
      <c r="A125" s="28" t="s">
        <v>51</v>
      </c>
      <c r="E125" s="29" t="s">
        <v>1317</v>
      </c>
    </row>
    <row r="126" spans="1:5" ht="255">
      <c r="A126" t="s">
        <v>52</v>
      </c>
      <c r="E126" s="27" t="s">
        <v>1002</v>
      </c>
    </row>
    <row r="127" spans="1:16" ht="12.75">
      <c r="A127" s="17" t="s">
        <v>45</v>
      </c>
      <c r="B127" s="21" t="s">
        <v>190</v>
      </c>
      <c r="C127" s="21" t="s">
        <v>1318</v>
      </c>
      <c r="D127" s="17" t="s">
        <v>767</v>
      </c>
      <c r="E127" s="22" t="s">
        <v>1319</v>
      </c>
      <c r="F127" s="23" t="s">
        <v>146</v>
      </c>
      <c r="G127" s="24">
        <v>23</v>
      </c>
      <c r="H127" s="25">
        <v>0</v>
      </c>
      <c r="I127" s="25">
        <f>ROUND(ROUND(H127,2)*ROUND(G127,3),2)</f>
        <v>0</v>
      </c>
      <c r="O127">
        <f>(I127*21)/100</f>
        <v>0</v>
      </c>
      <c r="P127" t="s">
        <v>23</v>
      </c>
    </row>
    <row r="128" spans="1:5" ht="76.5">
      <c r="A128" s="26" t="s">
        <v>50</v>
      </c>
      <c r="E128" s="27" t="s">
        <v>1320</v>
      </c>
    </row>
    <row r="129" spans="1:5" ht="25.5">
      <c r="A129" s="28" t="s">
        <v>51</v>
      </c>
      <c r="E129" s="29" t="s">
        <v>1321</v>
      </c>
    </row>
    <row r="130" spans="1:5" ht="255">
      <c r="A130" t="s">
        <v>52</v>
      </c>
      <c r="E130" s="27" t="s">
        <v>1002</v>
      </c>
    </row>
    <row r="131" spans="1:16" ht="12.75">
      <c r="A131" s="17" t="s">
        <v>45</v>
      </c>
      <c r="B131" s="21" t="s">
        <v>234</v>
      </c>
      <c r="C131" s="21" t="s">
        <v>1322</v>
      </c>
      <c r="D131" s="17" t="s">
        <v>47</v>
      </c>
      <c r="E131" s="22" t="s">
        <v>1323</v>
      </c>
      <c r="F131" s="23" t="s">
        <v>1324</v>
      </c>
      <c r="G131" s="24">
        <v>1</v>
      </c>
      <c r="H131" s="25">
        <v>0</v>
      </c>
      <c r="I131" s="25">
        <f>ROUND(ROUND(H131,2)*ROUND(G131,3),2)</f>
        <v>0</v>
      </c>
      <c r="O131">
        <f>(I131*21)/100</f>
        <v>0</v>
      </c>
      <c r="P131" t="s">
        <v>23</v>
      </c>
    </row>
    <row r="132" spans="1:5" ht="76.5">
      <c r="A132" s="26" t="s">
        <v>50</v>
      </c>
      <c r="E132" s="27" t="s">
        <v>1325</v>
      </c>
    </row>
    <row r="133" spans="1:5" ht="38.25">
      <c r="A133" s="28" t="s">
        <v>51</v>
      </c>
      <c r="E133" s="29" t="s">
        <v>1326</v>
      </c>
    </row>
    <row r="134" spans="1:5" ht="25.5">
      <c r="A134" t="s">
        <v>52</v>
      </c>
      <c r="E134" s="27" t="s">
        <v>1020</v>
      </c>
    </row>
    <row r="135" spans="1:16" ht="12.75">
      <c r="A135" s="17" t="s">
        <v>45</v>
      </c>
      <c r="B135" s="21" t="s">
        <v>344</v>
      </c>
      <c r="C135" s="21" t="s">
        <v>1327</v>
      </c>
      <c r="D135" s="17" t="s">
        <v>47</v>
      </c>
      <c r="E135" s="22" t="s">
        <v>1328</v>
      </c>
      <c r="F135" s="23" t="s">
        <v>66</v>
      </c>
      <c r="G135" s="24">
        <v>1</v>
      </c>
      <c r="H135" s="25">
        <v>0</v>
      </c>
      <c r="I135" s="25">
        <f>ROUND(ROUND(H135,2)*ROUND(G135,3),2)</f>
        <v>0</v>
      </c>
      <c r="O135">
        <f>(I135*21)/100</f>
        <v>0</v>
      </c>
      <c r="P135" t="s">
        <v>23</v>
      </c>
    </row>
    <row r="136" spans="1:5" ht="12.75">
      <c r="A136" s="26" t="s">
        <v>50</v>
      </c>
      <c r="E136" s="27" t="s">
        <v>1329</v>
      </c>
    </row>
    <row r="137" spans="1:5" ht="25.5">
      <c r="A137" s="28" t="s">
        <v>51</v>
      </c>
      <c r="E137" s="29" t="s">
        <v>1330</v>
      </c>
    </row>
    <row r="138" spans="1:5" ht="25.5">
      <c r="A138" t="s">
        <v>52</v>
      </c>
      <c r="E138" s="27" t="s">
        <v>1020</v>
      </c>
    </row>
    <row r="139" spans="1:16" ht="12.75">
      <c r="A139" s="17" t="s">
        <v>45</v>
      </c>
      <c r="B139" s="21" t="s">
        <v>350</v>
      </c>
      <c r="C139" s="21" t="s">
        <v>1331</v>
      </c>
      <c r="D139" s="17" t="s">
        <v>47</v>
      </c>
      <c r="E139" s="22" t="s">
        <v>1332</v>
      </c>
      <c r="F139" s="23" t="s">
        <v>66</v>
      </c>
      <c r="G139" s="24">
        <v>1</v>
      </c>
      <c r="H139" s="25">
        <v>0</v>
      </c>
      <c r="I139" s="25">
        <f>ROUND(ROUND(H139,2)*ROUND(G139,3),2)</f>
        <v>0</v>
      </c>
      <c r="O139">
        <f>(I139*21)/100</f>
        <v>0</v>
      </c>
      <c r="P139" t="s">
        <v>23</v>
      </c>
    </row>
    <row r="140" spans="1:5" ht="12.75">
      <c r="A140" s="26" t="s">
        <v>50</v>
      </c>
      <c r="E140" s="27" t="s">
        <v>1333</v>
      </c>
    </row>
    <row r="141" spans="1:5" ht="25.5">
      <c r="A141" s="28" t="s">
        <v>51</v>
      </c>
      <c r="E141" s="29" t="s">
        <v>1334</v>
      </c>
    </row>
    <row r="142" spans="1:5" ht="25.5">
      <c r="A142" t="s">
        <v>52</v>
      </c>
      <c r="E142" s="27" t="s">
        <v>1020</v>
      </c>
    </row>
    <row r="143" spans="1:16" ht="12.75">
      <c r="A143" s="17" t="s">
        <v>45</v>
      </c>
      <c r="B143" s="21" t="s">
        <v>353</v>
      </c>
      <c r="C143" s="21" t="s">
        <v>1335</v>
      </c>
      <c r="D143" s="17" t="s">
        <v>47</v>
      </c>
      <c r="E143" s="22" t="s">
        <v>1336</v>
      </c>
      <c r="F143" s="23" t="s">
        <v>66</v>
      </c>
      <c r="G143" s="24">
        <v>1</v>
      </c>
      <c r="H143" s="25">
        <v>0</v>
      </c>
      <c r="I143" s="25">
        <f>ROUND(ROUND(H143,2)*ROUND(G143,3),2)</f>
        <v>0</v>
      </c>
      <c r="O143">
        <f>(I143*21)/100</f>
        <v>0</v>
      </c>
      <c r="P143" t="s">
        <v>23</v>
      </c>
    </row>
    <row r="144" spans="1:5" ht="12.75">
      <c r="A144" s="26" t="s">
        <v>50</v>
      </c>
      <c r="E144" s="27" t="s">
        <v>1337</v>
      </c>
    </row>
    <row r="145" spans="1:5" ht="25.5">
      <c r="A145" s="28" t="s">
        <v>51</v>
      </c>
      <c r="E145" s="29" t="s">
        <v>1330</v>
      </c>
    </row>
    <row r="146" spans="1:5" ht="25.5">
      <c r="A146" t="s">
        <v>52</v>
      </c>
      <c r="E146" s="27" t="s">
        <v>1020</v>
      </c>
    </row>
    <row r="147" spans="1:16" ht="12.75">
      <c r="A147" s="17" t="s">
        <v>45</v>
      </c>
      <c r="B147" s="21" t="s">
        <v>300</v>
      </c>
      <c r="C147" s="21" t="s">
        <v>1338</v>
      </c>
      <c r="D147" s="17" t="s">
        <v>114</v>
      </c>
      <c r="E147" s="22" t="s">
        <v>1339</v>
      </c>
      <c r="F147" s="23" t="s">
        <v>66</v>
      </c>
      <c r="G147" s="24">
        <v>1</v>
      </c>
      <c r="H147" s="25">
        <v>0</v>
      </c>
      <c r="I147" s="25">
        <f>ROUND(ROUND(H147,2)*ROUND(G147,3),2)</f>
        <v>0</v>
      </c>
      <c r="O147">
        <f>(I147*21)/100</f>
        <v>0</v>
      </c>
      <c r="P147" t="s">
        <v>23</v>
      </c>
    </row>
    <row r="148" spans="1:5" ht="25.5">
      <c r="A148" s="26" t="s">
        <v>50</v>
      </c>
      <c r="E148" s="27" t="s">
        <v>1340</v>
      </c>
    </row>
    <row r="149" spans="1:5" ht="25.5">
      <c r="A149" s="28" t="s">
        <v>51</v>
      </c>
      <c r="E149" s="29" t="s">
        <v>1330</v>
      </c>
    </row>
    <row r="150" spans="1:5" ht="25.5">
      <c r="A150" t="s">
        <v>52</v>
      </c>
      <c r="E150" s="27" t="s">
        <v>1020</v>
      </c>
    </row>
    <row r="151" spans="1:16" ht="12.75">
      <c r="A151" s="17" t="s">
        <v>45</v>
      </c>
      <c r="B151" s="21" t="s">
        <v>318</v>
      </c>
      <c r="C151" s="21" t="s">
        <v>1338</v>
      </c>
      <c r="D151" s="17" t="s">
        <v>118</v>
      </c>
      <c r="E151" s="22" t="s">
        <v>1339</v>
      </c>
      <c r="F151" s="23" t="s">
        <v>66</v>
      </c>
      <c r="G151" s="24">
        <v>1</v>
      </c>
      <c r="H151" s="25">
        <v>0</v>
      </c>
      <c r="I151" s="25">
        <f>ROUND(ROUND(H151,2)*ROUND(G151,3),2)</f>
        <v>0</v>
      </c>
      <c r="O151">
        <f>(I151*21)/100</f>
        <v>0</v>
      </c>
      <c r="P151" t="s">
        <v>23</v>
      </c>
    </row>
    <row r="152" spans="1:5" ht="25.5">
      <c r="A152" s="26" t="s">
        <v>50</v>
      </c>
      <c r="E152" s="27" t="s">
        <v>1341</v>
      </c>
    </row>
    <row r="153" spans="1:5" ht="25.5">
      <c r="A153" s="28" t="s">
        <v>51</v>
      </c>
      <c r="E153" s="29" t="s">
        <v>1334</v>
      </c>
    </row>
    <row r="154" spans="1:5" ht="25.5">
      <c r="A154" t="s">
        <v>52</v>
      </c>
      <c r="E154" s="27" t="s">
        <v>1020</v>
      </c>
    </row>
    <row r="155" spans="1:16" ht="12.75">
      <c r="A155" s="17" t="s">
        <v>45</v>
      </c>
      <c r="B155" s="21" t="s">
        <v>359</v>
      </c>
      <c r="C155" s="21" t="s">
        <v>1342</v>
      </c>
      <c r="D155" s="17" t="s">
        <v>47</v>
      </c>
      <c r="E155" s="22" t="s">
        <v>1343</v>
      </c>
      <c r="F155" s="23" t="s">
        <v>66</v>
      </c>
      <c r="G155" s="24">
        <v>1</v>
      </c>
      <c r="H155" s="25">
        <v>0</v>
      </c>
      <c r="I155" s="25">
        <f>ROUND(ROUND(H155,2)*ROUND(G155,3),2)</f>
        <v>0</v>
      </c>
      <c r="O155">
        <f>(I155*21)/100</f>
        <v>0</v>
      </c>
      <c r="P155" t="s">
        <v>23</v>
      </c>
    </row>
    <row r="156" spans="1:5" ht="114.75">
      <c r="A156" s="26" t="s">
        <v>50</v>
      </c>
      <c r="E156" s="27" t="s">
        <v>1344</v>
      </c>
    </row>
    <row r="157" spans="1:5" ht="38.25">
      <c r="A157" s="28" t="s">
        <v>51</v>
      </c>
      <c r="E157" s="29" t="s">
        <v>1345</v>
      </c>
    </row>
    <row r="158" spans="1:5" ht="267.75">
      <c r="A158" t="s">
        <v>52</v>
      </c>
      <c r="E158" s="27" t="s">
        <v>1346</v>
      </c>
    </row>
    <row r="159" spans="1:16" ht="12.75">
      <c r="A159" s="17" t="s">
        <v>45</v>
      </c>
      <c r="B159" s="21" t="s">
        <v>333</v>
      </c>
      <c r="C159" s="21" t="s">
        <v>1347</v>
      </c>
      <c r="D159" s="17" t="s">
        <v>767</v>
      </c>
      <c r="E159" s="22" t="s">
        <v>1348</v>
      </c>
      <c r="F159" s="23" t="s">
        <v>66</v>
      </c>
      <c r="G159" s="24">
        <v>2</v>
      </c>
      <c r="H159" s="25">
        <v>0</v>
      </c>
      <c r="I159" s="25">
        <f>ROUND(ROUND(H159,2)*ROUND(G159,3),2)</f>
        <v>0</v>
      </c>
      <c r="O159">
        <f>(I159*21)/100</f>
        <v>0</v>
      </c>
      <c r="P159" t="s">
        <v>23</v>
      </c>
    </row>
    <row r="160" spans="1:5" ht="12.75">
      <c r="A160" s="26" t="s">
        <v>50</v>
      </c>
      <c r="E160" s="27" t="s">
        <v>47</v>
      </c>
    </row>
    <row r="161" spans="1:5" ht="51">
      <c r="A161" s="28" t="s">
        <v>51</v>
      </c>
      <c r="E161" s="29" t="s">
        <v>1349</v>
      </c>
    </row>
    <row r="162" spans="1:5" ht="51">
      <c r="A162" t="s">
        <v>52</v>
      </c>
      <c r="E162" s="27" t="s">
        <v>1350</v>
      </c>
    </row>
    <row r="163" spans="1:16" ht="12.75">
      <c r="A163" s="17" t="s">
        <v>45</v>
      </c>
      <c r="B163" s="21" t="s">
        <v>324</v>
      </c>
      <c r="C163" s="21" t="s">
        <v>1239</v>
      </c>
      <c r="D163" s="17" t="s">
        <v>47</v>
      </c>
      <c r="E163" s="22" t="s">
        <v>1240</v>
      </c>
      <c r="F163" s="23" t="s">
        <v>146</v>
      </c>
      <c r="G163" s="24">
        <v>110.6</v>
      </c>
      <c r="H163" s="25">
        <v>0</v>
      </c>
      <c r="I163" s="25">
        <f>ROUND(ROUND(H163,2)*ROUND(G163,3),2)</f>
        <v>0</v>
      </c>
      <c r="O163">
        <f>(I163*21)/100</f>
        <v>0</v>
      </c>
      <c r="P163" t="s">
        <v>23</v>
      </c>
    </row>
    <row r="164" spans="1:5" ht="12.75">
      <c r="A164" s="26" t="s">
        <v>50</v>
      </c>
      <c r="E164" s="27" t="s">
        <v>47</v>
      </c>
    </row>
    <row r="165" spans="1:5" ht="63.75">
      <c r="A165" s="28" t="s">
        <v>51</v>
      </c>
      <c r="E165" s="29" t="s">
        <v>1351</v>
      </c>
    </row>
    <row r="166" spans="1:5" ht="51">
      <c r="A166" t="s">
        <v>52</v>
      </c>
      <c r="E166" s="27" t="s">
        <v>1242</v>
      </c>
    </row>
    <row r="167" spans="1:16" ht="12.75">
      <c r="A167" s="17" t="s">
        <v>45</v>
      </c>
      <c r="B167" s="21" t="s">
        <v>327</v>
      </c>
      <c r="C167" s="21" t="s">
        <v>1243</v>
      </c>
      <c r="D167" s="17" t="s">
        <v>47</v>
      </c>
      <c r="E167" s="22" t="s">
        <v>1244</v>
      </c>
      <c r="F167" s="23" t="s">
        <v>146</v>
      </c>
      <c r="G167" s="24">
        <v>65.6</v>
      </c>
      <c r="H167" s="25">
        <v>0</v>
      </c>
      <c r="I167" s="25">
        <f>ROUND(ROUND(H167,2)*ROUND(G167,3),2)</f>
        <v>0</v>
      </c>
      <c r="O167">
        <f>(I167*21)/100</f>
        <v>0</v>
      </c>
      <c r="P167" t="s">
        <v>23</v>
      </c>
    </row>
    <row r="168" spans="1:5" ht="12.75">
      <c r="A168" s="26" t="s">
        <v>50</v>
      </c>
      <c r="E168" s="27" t="s">
        <v>47</v>
      </c>
    </row>
    <row r="169" spans="1:5" ht="63.75">
      <c r="A169" s="28" t="s">
        <v>51</v>
      </c>
      <c r="E169" s="29" t="s">
        <v>1352</v>
      </c>
    </row>
    <row r="170" spans="1:5" ht="38.25">
      <c r="A170" t="s">
        <v>52</v>
      </c>
      <c r="E170" s="27" t="s">
        <v>1078</v>
      </c>
    </row>
    <row r="171" spans="1:16" ht="12.75">
      <c r="A171" s="17" t="s">
        <v>45</v>
      </c>
      <c r="B171" s="21" t="s">
        <v>307</v>
      </c>
      <c r="C171" s="21" t="s">
        <v>1250</v>
      </c>
      <c r="D171" s="17" t="s">
        <v>47</v>
      </c>
      <c r="E171" s="22" t="s">
        <v>1251</v>
      </c>
      <c r="F171" s="23" t="s">
        <v>146</v>
      </c>
      <c r="G171" s="24">
        <v>42.6</v>
      </c>
      <c r="H171" s="25">
        <v>0</v>
      </c>
      <c r="I171" s="25">
        <f>ROUND(ROUND(H171,2)*ROUND(G171,3),2)</f>
        <v>0</v>
      </c>
      <c r="O171">
        <f>(I171*21)/100</f>
        <v>0</v>
      </c>
      <c r="P171" t="s">
        <v>23</v>
      </c>
    </row>
    <row r="172" spans="1:5" ht="12.75">
      <c r="A172" s="26" t="s">
        <v>50</v>
      </c>
      <c r="E172" s="27" t="s">
        <v>47</v>
      </c>
    </row>
    <row r="173" spans="1:5" ht="51">
      <c r="A173" s="28" t="s">
        <v>51</v>
      </c>
      <c r="E173" s="29" t="s">
        <v>1353</v>
      </c>
    </row>
    <row r="174" spans="1:5" ht="63.75">
      <c r="A174" t="s">
        <v>52</v>
      </c>
      <c r="E174" s="27" t="s">
        <v>1084</v>
      </c>
    </row>
    <row r="175" spans="1:16" ht="12.75">
      <c r="A175" s="17" t="s">
        <v>45</v>
      </c>
      <c r="B175" s="21" t="s">
        <v>313</v>
      </c>
      <c r="C175" s="21" t="s">
        <v>1085</v>
      </c>
      <c r="D175" s="17" t="s">
        <v>47</v>
      </c>
      <c r="E175" s="22" t="s">
        <v>1086</v>
      </c>
      <c r="F175" s="23" t="s">
        <v>146</v>
      </c>
      <c r="G175" s="24">
        <v>23</v>
      </c>
      <c r="H175" s="25">
        <v>0</v>
      </c>
      <c r="I175" s="25">
        <f>ROUND(ROUND(H175,2)*ROUND(G175,3),2)</f>
        <v>0</v>
      </c>
      <c r="O175">
        <f>(I175*21)/100</f>
        <v>0</v>
      </c>
      <c r="P175" t="s">
        <v>23</v>
      </c>
    </row>
    <row r="176" spans="1:5" ht="12.75">
      <c r="A176" s="26" t="s">
        <v>50</v>
      </c>
      <c r="E176" s="27" t="s">
        <v>47</v>
      </c>
    </row>
    <row r="177" spans="1:5" ht="25.5">
      <c r="A177" s="28" t="s">
        <v>51</v>
      </c>
      <c r="E177" s="29" t="s">
        <v>1354</v>
      </c>
    </row>
    <row r="178" spans="1:5" ht="63.75">
      <c r="A178" t="s">
        <v>52</v>
      </c>
      <c r="E178" s="27" t="s">
        <v>1084</v>
      </c>
    </row>
    <row r="179" spans="1:16" ht="12.75">
      <c r="A179" s="17" t="s">
        <v>45</v>
      </c>
      <c r="B179" s="21" t="s">
        <v>377</v>
      </c>
      <c r="C179" s="21" t="s">
        <v>1355</v>
      </c>
      <c r="D179" s="17" t="s">
        <v>47</v>
      </c>
      <c r="E179" s="22" t="s">
        <v>1356</v>
      </c>
      <c r="F179" s="23" t="s">
        <v>146</v>
      </c>
      <c r="G179" s="24">
        <v>42.6</v>
      </c>
      <c r="H179" s="25">
        <v>0</v>
      </c>
      <c r="I179" s="25">
        <f>ROUND(ROUND(H179,2)*ROUND(G179,3),2)</f>
        <v>0</v>
      </c>
      <c r="O179">
        <f>(I179*21)/100</f>
        <v>0</v>
      </c>
      <c r="P179" t="s">
        <v>23</v>
      </c>
    </row>
    <row r="180" spans="1:5" ht="12.75">
      <c r="A180" s="26" t="s">
        <v>50</v>
      </c>
      <c r="E180" s="27" t="s">
        <v>47</v>
      </c>
    </row>
    <row r="181" spans="1:5" ht="51">
      <c r="A181" s="28" t="s">
        <v>51</v>
      </c>
      <c r="E181" s="29" t="s">
        <v>1353</v>
      </c>
    </row>
    <row r="182" spans="1:5" ht="25.5">
      <c r="A182" t="s">
        <v>52</v>
      </c>
      <c r="E182" s="27" t="s">
        <v>1357</v>
      </c>
    </row>
    <row r="183" spans="1:16" ht="12.75">
      <c r="A183" s="17" t="s">
        <v>45</v>
      </c>
      <c r="B183" s="21" t="s">
        <v>228</v>
      </c>
      <c r="C183" s="21" t="s">
        <v>1358</v>
      </c>
      <c r="D183" s="17" t="s">
        <v>47</v>
      </c>
      <c r="E183" s="22" t="s">
        <v>1359</v>
      </c>
      <c r="F183" s="23" t="s">
        <v>146</v>
      </c>
      <c r="G183" s="24">
        <v>23</v>
      </c>
      <c r="H183" s="25">
        <v>0</v>
      </c>
      <c r="I183" s="25">
        <f>ROUND(ROUND(H183,2)*ROUND(G183,3),2)</f>
        <v>0</v>
      </c>
      <c r="O183">
        <f>(I183*21)/100</f>
        <v>0</v>
      </c>
      <c r="P183" t="s">
        <v>23</v>
      </c>
    </row>
    <row r="184" spans="1:5" ht="12.75">
      <c r="A184" s="26" t="s">
        <v>50</v>
      </c>
      <c r="E184" s="27" t="s">
        <v>47</v>
      </c>
    </row>
    <row r="185" spans="1:5" ht="25.5">
      <c r="A185" s="28" t="s">
        <v>51</v>
      </c>
      <c r="E185" s="29" t="s">
        <v>1354</v>
      </c>
    </row>
    <row r="186" spans="1:5" ht="25.5">
      <c r="A186" t="s">
        <v>52</v>
      </c>
      <c r="E186" s="27" t="s">
        <v>1357</v>
      </c>
    </row>
    <row r="187" spans="1:16" ht="12.75">
      <c r="A187" s="17" t="s">
        <v>45</v>
      </c>
      <c r="B187" s="21" t="s">
        <v>252</v>
      </c>
      <c r="C187" s="21" t="s">
        <v>1101</v>
      </c>
      <c r="D187" s="17" t="s">
        <v>47</v>
      </c>
      <c r="E187" s="22" t="s">
        <v>1360</v>
      </c>
      <c r="F187" s="23" t="s">
        <v>66</v>
      </c>
      <c r="G187" s="24">
        <v>3</v>
      </c>
      <c r="H187" s="25">
        <v>0</v>
      </c>
      <c r="I187" s="25">
        <f>ROUND(ROUND(H187,2)*ROUND(G187,3),2)</f>
        <v>0</v>
      </c>
      <c r="O187">
        <f>(I187*21)/100</f>
        <v>0</v>
      </c>
      <c r="P187" t="s">
        <v>23</v>
      </c>
    </row>
    <row r="188" spans="1:5" ht="12.75">
      <c r="A188" s="26" t="s">
        <v>50</v>
      </c>
      <c r="E188" s="27" t="s">
        <v>47</v>
      </c>
    </row>
    <row r="189" spans="1:5" ht="63.75">
      <c r="A189" s="28" t="s">
        <v>51</v>
      </c>
      <c r="E189" s="29" t="s">
        <v>1361</v>
      </c>
    </row>
    <row r="190" spans="1:5" ht="12.75">
      <c r="A190" t="s">
        <v>52</v>
      </c>
      <c r="E190" s="27" t="s">
        <v>1105</v>
      </c>
    </row>
    <row r="191" spans="1:16" ht="25.5">
      <c r="A191" s="17" t="s">
        <v>45</v>
      </c>
      <c r="B191" s="21" t="s">
        <v>257</v>
      </c>
      <c r="C191" s="21" t="s">
        <v>1257</v>
      </c>
      <c r="D191" s="17" t="s">
        <v>47</v>
      </c>
      <c r="E191" s="22" t="s">
        <v>1258</v>
      </c>
      <c r="F191" s="23" t="s">
        <v>75</v>
      </c>
      <c r="G191" s="24">
        <v>0.56</v>
      </c>
      <c r="H191" s="25">
        <v>0</v>
      </c>
      <c r="I191" s="25">
        <f>ROUND(ROUND(H191,2)*ROUND(G191,3),2)</f>
        <v>0</v>
      </c>
      <c r="O191">
        <f>(I191*21)/100</f>
        <v>0</v>
      </c>
      <c r="P191" t="s">
        <v>23</v>
      </c>
    </row>
    <row r="192" spans="1:5" ht="12.75">
      <c r="A192" s="26" t="s">
        <v>50</v>
      </c>
      <c r="E192" s="27" t="s">
        <v>47</v>
      </c>
    </row>
    <row r="193" spans="1:5" ht="63.75">
      <c r="A193" s="28" t="s">
        <v>51</v>
      </c>
      <c r="E193" s="29" t="s">
        <v>1362</v>
      </c>
    </row>
    <row r="194" spans="1:5" ht="12.75">
      <c r="A194" t="s">
        <v>52</v>
      </c>
      <c r="E194" s="27" t="s">
        <v>47</v>
      </c>
    </row>
    <row r="195" spans="1:18" ht="12.75" customHeight="1">
      <c r="A195" s="5" t="s">
        <v>43</v>
      </c>
      <c r="B195" s="5"/>
      <c r="C195" s="31" t="s">
        <v>40</v>
      </c>
      <c r="D195" s="5"/>
      <c r="E195" s="19" t="s">
        <v>332</v>
      </c>
      <c r="F195" s="5"/>
      <c r="G195" s="5"/>
      <c r="H195" s="5"/>
      <c r="I195" s="32">
        <f>0+Q195</f>
        <v>0</v>
      </c>
      <c r="O195">
        <f>0+R195</f>
        <v>0</v>
      </c>
      <c r="Q195">
        <f>0+I196+I200+I204+I208</f>
        <v>0</v>
      </c>
      <c r="R195">
        <f>0+O196+O200+O204+O208</f>
        <v>0</v>
      </c>
    </row>
    <row r="196" spans="1:16" ht="12.75">
      <c r="A196" s="17" t="s">
        <v>45</v>
      </c>
      <c r="B196" s="21" t="s">
        <v>280</v>
      </c>
      <c r="C196" s="21" t="s">
        <v>1114</v>
      </c>
      <c r="D196" s="17" t="s">
        <v>47</v>
      </c>
      <c r="E196" s="22" t="s">
        <v>1115</v>
      </c>
      <c r="F196" s="23" t="s">
        <v>146</v>
      </c>
      <c r="G196" s="24">
        <v>4.6</v>
      </c>
      <c r="H196" s="25">
        <v>0</v>
      </c>
      <c r="I196" s="25">
        <f>ROUND(ROUND(H196,2)*ROUND(G196,3),2)</f>
        <v>0</v>
      </c>
      <c r="O196">
        <f>(I196*21)/100</f>
        <v>0</v>
      </c>
      <c r="P196" t="s">
        <v>23</v>
      </c>
    </row>
    <row r="197" spans="1:5" ht="12.75">
      <c r="A197" s="26" t="s">
        <v>50</v>
      </c>
      <c r="E197" s="27" t="s">
        <v>47</v>
      </c>
    </row>
    <row r="198" spans="1:5" ht="38.25">
      <c r="A198" s="28" t="s">
        <v>51</v>
      </c>
      <c r="E198" s="29" t="s">
        <v>1363</v>
      </c>
    </row>
    <row r="199" spans="1:5" ht="25.5">
      <c r="A199" t="s">
        <v>52</v>
      </c>
      <c r="E199" s="27" t="s">
        <v>366</v>
      </c>
    </row>
    <row r="200" spans="1:16" ht="12.75">
      <c r="A200" s="17" t="s">
        <v>45</v>
      </c>
      <c r="B200" s="21" t="s">
        <v>240</v>
      </c>
      <c r="C200" s="21" t="s">
        <v>1260</v>
      </c>
      <c r="D200" s="17" t="s">
        <v>47</v>
      </c>
      <c r="E200" s="22" t="s">
        <v>1261</v>
      </c>
      <c r="F200" s="23" t="s">
        <v>75</v>
      </c>
      <c r="G200" s="24">
        <v>2</v>
      </c>
      <c r="H200" s="25">
        <v>0</v>
      </c>
      <c r="I200" s="25">
        <f>ROUND(ROUND(H200,2)*ROUND(G200,3),2)</f>
        <v>0</v>
      </c>
      <c r="O200">
        <f>(I200*21)/100</f>
        <v>0</v>
      </c>
      <c r="P200" t="s">
        <v>23</v>
      </c>
    </row>
    <row r="201" spans="1:5" ht="38.25">
      <c r="A201" s="26" t="s">
        <v>50</v>
      </c>
      <c r="E201" s="27" t="s">
        <v>1364</v>
      </c>
    </row>
    <row r="202" spans="1:5" ht="25.5">
      <c r="A202" s="28" t="s">
        <v>51</v>
      </c>
      <c r="E202" s="29" t="s">
        <v>1365</v>
      </c>
    </row>
    <row r="203" spans="1:5" ht="114.75">
      <c r="A203" t="s">
        <v>52</v>
      </c>
      <c r="E203" s="27" t="s">
        <v>1264</v>
      </c>
    </row>
    <row r="204" spans="1:16" ht="12.75">
      <c r="A204" s="17" t="s">
        <v>45</v>
      </c>
      <c r="B204" s="21" t="s">
        <v>367</v>
      </c>
      <c r="C204" s="21" t="s">
        <v>1265</v>
      </c>
      <c r="D204" s="17" t="s">
        <v>47</v>
      </c>
      <c r="E204" s="22" t="s">
        <v>1266</v>
      </c>
      <c r="F204" s="23" t="s">
        <v>892</v>
      </c>
      <c r="G204" s="24">
        <v>242</v>
      </c>
      <c r="H204" s="25">
        <v>0</v>
      </c>
      <c r="I204" s="25">
        <f>ROUND(ROUND(H204,2)*ROUND(G204,3),2)</f>
        <v>0</v>
      </c>
      <c r="O204">
        <f>(I204*21)/100</f>
        <v>0</v>
      </c>
      <c r="P204" t="s">
        <v>23</v>
      </c>
    </row>
    <row r="205" spans="1:5" ht="12.75">
      <c r="A205" s="26" t="s">
        <v>50</v>
      </c>
      <c r="E205" s="27" t="s">
        <v>47</v>
      </c>
    </row>
    <row r="206" spans="1:5" ht="38.25">
      <c r="A206" s="28" t="s">
        <v>51</v>
      </c>
      <c r="E206" s="29" t="s">
        <v>1366</v>
      </c>
    </row>
    <row r="207" spans="1:5" ht="25.5">
      <c r="A207" t="s">
        <v>52</v>
      </c>
      <c r="E207" s="27" t="s">
        <v>895</v>
      </c>
    </row>
    <row r="208" spans="1:16" ht="12.75">
      <c r="A208" s="17" t="s">
        <v>45</v>
      </c>
      <c r="B208" s="21" t="s">
        <v>276</v>
      </c>
      <c r="C208" s="21" t="s">
        <v>398</v>
      </c>
      <c r="D208" s="17" t="s">
        <v>114</v>
      </c>
      <c r="E208" s="22" t="s">
        <v>1367</v>
      </c>
      <c r="F208" s="23" t="s">
        <v>146</v>
      </c>
      <c r="G208" s="24">
        <v>10</v>
      </c>
      <c r="H208" s="25">
        <v>0</v>
      </c>
      <c r="I208" s="25">
        <f>ROUND(ROUND(H208,2)*ROUND(G208,3),2)</f>
        <v>0</v>
      </c>
      <c r="O208">
        <f>(I208*21)/100</f>
        <v>0</v>
      </c>
      <c r="P208" t="s">
        <v>23</v>
      </c>
    </row>
    <row r="209" spans="1:5" ht="12.75">
      <c r="A209" s="26" t="s">
        <v>50</v>
      </c>
      <c r="E209" s="27" t="s">
        <v>1368</v>
      </c>
    </row>
    <row r="210" spans="1:5" ht="25.5">
      <c r="A210" s="28" t="s">
        <v>51</v>
      </c>
      <c r="E210" s="29" t="s">
        <v>1369</v>
      </c>
    </row>
    <row r="211" spans="1:5" ht="89.25">
      <c r="A211" t="s">
        <v>52</v>
      </c>
      <c r="E211" s="27" t="s">
        <v>1121</v>
      </c>
    </row>
  </sheetData>
  <sheetProtection/>
  <mergeCells count="10">
    <mergeCell ref="E5:E6"/>
    <mergeCell ref="F5:F6"/>
    <mergeCell ref="G5:G6"/>
    <mergeCell ref="H5:I5"/>
    <mergeCell ref="C3:D3"/>
    <mergeCell ref="C4:D4"/>
    <mergeCell ref="A5:A6"/>
    <mergeCell ref="B5:B6"/>
    <mergeCell ref="C5:C6"/>
    <mergeCell ref="D5:D6"/>
  </mergeCells>
  <printOptions/>
  <pageMargins left="0.75" right="0.75" top="1" bottom="1" header="0.5" footer="0.5"/>
  <pageSetup fitToHeight="0" fitToWidth="1" horizontalDpi="300" verticalDpi="300" orientation="portrait" paperSize="9"/>
  <drawing r:id="rId1"/>
</worksheet>
</file>

<file path=xl/worksheets/sheet22.xml><?xml version="1.0" encoding="utf-8"?>
<worksheet xmlns="http://schemas.openxmlformats.org/spreadsheetml/2006/main" xmlns:r="http://schemas.openxmlformats.org/officeDocument/2006/relationships">
  <sheetPr>
    <pageSetUpPr fitToPage="1"/>
  </sheetPr>
  <dimension ref="A1:R103"/>
  <sheetViews>
    <sheetView zoomScalePageLayoutView="0"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5"/>
      <c r="I2" s="5"/>
      <c r="O2">
        <f>0+O8+O41+O46+O55</f>
        <v>0</v>
      </c>
      <c r="P2" t="s">
        <v>22</v>
      </c>
    </row>
    <row r="3" spans="1:16" ht="15" customHeight="1">
      <c r="A3" t="s">
        <v>12</v>
      </c>
      <c r="B3" s="9" t="s">
        <v>14</v>
      </c>
      <c r="C3" s="36" t="s">
        <v>15</v>
      </c>
      <c r="D3" s="33"/>
      <c r="E3" s="10" t="s">
        <v>16</v>
      </c>
      <c r="F3" s="1"/>
      <c r="G3" s="8"/>
      <c r="H3" s="7" t="s">
        <v>1370</v>
      </c>
      <c r="I3" s="30">
        <f>0+I8+I41+I46+I55</f>
        <v>0</v>
      </c>
      <c r="O3" t="s">
        <v>19</v>
      </c>
      <c r="P3" t="s">
        <v>23</v>
      </c>
    </row>
    <row r="4" spans="1:16" ht="15" customHeight="1">
      <c r="A4" t="s">
        <v>17</v>
      </c>
      <c r="B4" s="12" t="s">
        <v>18</v>
      </c>
      <c r="C4" s="37" t="s">
        <v>1370</v>
      </c>
      <c r="D4" s="38"/>
      <c r="E4" s="13" t="s">
        <v>1371</v>
      </c>
      <c r="F4" s="5"/>
      <c r="G4" s="5"/>
      <c r="H4" s="14"/>
      <c r="I4" s="14"/>
      <c r="O4" t="s">
        <v>20</v>
      </c>
      <c r="P4" t="s">
        <v>23</v>
      </c>
    </row>
    <row r="5" spans="1:16" ht="12.75" customHeight="1">
      <c r="A5" s="39" t="s">
        <v>26</v>
      </c>
      <c r="B5" s="39" t="s">
        <v>28</v>
      </c>
      <c r="C5" s="39" t="s">
        <v>30</v>
      </c>
      <c r="D5" s="39" t="s">
        <v>31</v>
      </c>
      <c r="E5" s="39" t="s">
        <v>32</v>
      </c>
      <c r="F5" s="39" t="s">
        <v>34</v>
      </c>
      <c r="G5" s="39" t="s">
        <v>36</v>
      </c>
      <c r="H5" s="39" t="s">
        <v>38</v>
      </c>
      <c r="I5" s="39"/>
      <c r="O5" t="s">
        <v>21</v>
      </c>
      <c r="P5" t="s">
        <v>23</v>
      </c>
    </row>
    <row r="6" spans="1:9" ht="12.75" customHeight="1">
      <c r="A6" s="39"/>
      <c r="B6" s="39"/>
      <c r="C6" s="39"/>
      <c r="D6" s="39"/>
      <c r="E6" s="39"/>
      <c r="F6" s="39"/>
      <c r="G6" s="39"/>
      <c r="H6" s="11" t="s">
        <v>39</v>
      </c>
      <c r="I6" s="11" t="s">
        <v>41</v>
      </c>
    </row>
    <row r="7" spans="1:9" ht="12.75" customHeight="1">
      <c r="A7" s="11" t="s">
        <v>27</v>
      </c>
      <c r="B7" s="11" t="s">
        <v>29</v>
      </c>
      <c r="C7" s="11" t="s">
        <v>23</v>
      </c>
      <c r="D7" s="11" t="s">
        <v>22</v>
      </c>
      <c r="E7" s="11" t="s">
        <v>33</v>
      </c>
      <c r="F7" s="11" t="s">
        <v>35</v>
      </c>
      <c r="G7" s="11" t="s">
        <v>37</v>
      </c>
      <c r="H7" s="11" t="s">
        <v>40</v>
      </c>
      <c r="I7" s="11" t="s">
        <v>42</v>
      </c>
    </row>
    <row r="8" spans="1:18" ht="12.75" customHeight="1">
      <c r="A8" s="14" t="s">
        <v>43</v>
      </c>
      <c r="B8" s="14"/>
      <c r="C8" s="18" t="s">
        <v>29</v>
      </c>
      <c r="D8" s="14"/>
      <c r="E8" s="19" t="s">
        <v>72</v>
      </c>
      <c r="F8" s="14"/>
      <c r="G8" s="14"/>
      <c r="H8" s="14"/>
      <c r="I8" s="20">
        <f>0+Q8</f>
        <v>0</v>
      </c>
      <c r="O8">
        <f>0+R8</f>
        <v>0</v>
      </c>
      <c r="Q8">
        <f>0+I9+I13+I17+I21+I25+I29+I33+I37</f>
        <v>0</v>
      </c>
      <c r="R8">
        <f>0+O9+O13+O17+O21+O25+O29+O33+O37</f>
        <v>0</v>
      </c>
    </row>
    <row r="9" spans="1:16" ht="12.75">
      <c r="A9" s="17" t="s">
        <v>45</v>
      </c>
      <c r="B9" s="21" t="s">
        <v>29</v>
      </c>
      <c r="C9" s="21" t="s">
        <v>910</v>
      </c>
      <c r="D9" s="17" t="s">
        <v>47</v>
      </c>
      <c r="E9" s="22" t="s">
        <v>911</v>
      </c>
      <c r="F9" s="23" t="s">
        <v>912</v>
      </c>
      <c r="G9" s="24">
        <v>60</v>
      </c>
      <c r="H9" s="25">
        <v>0</v>
      </c>
      <c r="I9" s="25">
        <f>ROUND(ROUND(H9,2)*ROUND(G9,3),2)</f>
        <v>0</v>
      </c>
      <c r="O9">
        <f>(I9*21)/100</f>
        <v>0</v>
      </c>
      <c r="P9" t="s">
        <v>23</v>
      </c>
    </row>
    <row r="10" spans="1:5" ht="12.75">
      <c r="A10" s="26" t="s">
        <v>50</v>
      </c>
      <c r="E10" s="27" t="s">
        <v>913</v>
      </c>
    </row>
    <row r="11" spans="1:5" ht="12.75">
      <c r="A11" s="28" t="s">
        <v>51</v>
      </c>
      <c r="E11" s="29" t="s">
        <v>1372</v>
      </c>
    </row>
    <row r="12" spans="1:5" ht="38.25">
      <c r="A12" t="s">
        <v>52</v>
      </c>
      <c r="E12" s="27" t="s">
        <v>915</v>
      </c>
    </row>
    <row r="13" spans="1:16" ht="12.75">
      <c r="A13" s="17" t="s">
        <v>45</v>
      </c>
      <c r="B13" s="21" t="s">
        <v>23</v>
      </c>
      <c r="C13" s="21" t="s">
        <v>916</v>
      </c>
      <c r="D13" s="17" t="s">
        <v>47</v>
      </c>
      <c r="E13" s="22" t="s">
        <v>917</v>
      </c>
      <c r="F13" s="23" t="s">
        <v>75</v>
      </c>
      <c r="G13" s="24">
        <v>5.19</v>
      </c>
      <c r="H13" s="25">
        <v>0</v>
      </c>
      <c r="I13" s="25">
        <f>ROUND(ROUND(H13,2)*ROUND(G13,3),2)</f>
        <v>0</v>
      </c>
      <c r="O13">
        <f>(I13*21)/100</f>
        <v>0</v>
      </c>
      <c r="P13" t="s">
        <v>23</v>
      </c>
    </row>
    <row r="14" spans="1:5" ht="12.75">
      <c r="A14" s="26" t="s">
        <v>50</v>
      </c>
      <c r="E14" s="27" t="s">
        <v>918</v>
      </c>
    </row>
    <row r="15" spans="1:5" ht="38.25">
      <c r="A15" s="28" t="s">
        <v>51</v>
      </c>
      <c r="E15" s="29" t="s">
        <v>1373</v>
      </c>
    </row>
    <row r="16" spans="1:5" ht="38.25">
      <c r="A16" t="s">
        <v>52</v>
      </c>
      <c r="E16" s="27" t="s">
        <v>920</v>
      </c>
    </row>
    <row r="17" spans="1:16" ht="12.75">
      <c r="A17" s="17" t="s">
        <v>45</v>
      </c>
      <c r="B17" s="21" t="s">
        <v>22</v>
      </c>
      <c r="C17" s="21" t="s">
        <v>929</v>
      </c>
      <c r="D17" s="17" t="s">
        <v>47</v>
      </c>
      <c r="E17" s="22" t="s">
        <v>930</v>
      </c>
      <c r="F17" s="23" t="s">
        <v>75</v>
      </c>
      <c r="G17" s="24">
        <v>18.165</v>
      </c>
      <c r="H17" s="25">
        <v>0</v>
      </c>
      <c r="I17" s="25">
        <f>ROUND(ROUND(H17,2)*ROUND(G17,3),2)</f>
        <v>0</v>
      </c>
      <c r="O17">
        <f>(I17*21)/100</f>
        <v>0</v>
      </c>
      <c r="P17" t="s">
        <v>23</v>
      </c>
    </row>
    <row r="18" spans="1:5" ht="25.5">
      <c r="A18" s="26" t="s">
        <v>50</v>
      </c>
      <c r="E18" s="27" t="s">
        <v>931</v>
      </c>
    </row>
    <row r="19" spans="1:5" ht="51">
      <c r="A19" s="28" t="s">
        <v>51</v>
      </c>
      <c r="E19" s="29" t="s">
        <v>1374</v>
      </c>
    </row>
    <row r="20" spans="1:5" ht="318.75">
      <c r="A20" t="s">
        <v>52</v>
      </c>
      <c r="E20" s="27" t="s">
        <v>639</v>
      </c>
    </row>
    <row r="21" spans="1:16" ht="12.75">
      <c r="A21" s="17" t="s">
        <v>45</v>
      </c>
      <c r="B21" s="21" t="s">
        <v>33</v>
      </c>
      <c r="C21" s="21" t="s">
        <v>180</v>
      </c>
      <c r="D21" s="17" t="s">
        <v>47</v>
      </c>
      <c r="E21" s="22" t="s">
        <v>181</v>
      </c>
      <c r="F21" s="23" t="s">
        <v>75</v>
      </c>
      <c r="G21" s="24">
        <v>23.355</v>
      </c>
      <c r="H21" s="25">
        <v>0</v>
      </c>
      <c r="I21" s="25">
        <f>ROUND(ROUND(H21,2)*ROUND(G21,3),2)</f>
        <v>0</v>
      </c>
      <c r="O21">
        <f>(I21*21)/100</f>
        <v>0</v>
      </c>
      <c r="P21" t="s">
        <v>23</v>
      </c>
    </row>
    <row r="22" spans="1:5" ht="12.75">
      <c r="A22" s="26" t="s">
        <v>50</v>
      </c>
      <c r="E22" s="27" t="s">
        <v>47</v>
      </c>
    </row>
    <row r="23" spans="1:5" ht="63.75">
      <c r="A23" s="28" t="s">
        <v>51</v>
      </c>
      <c r="E23" s="29" t="s">
        <v>1375</v>
      </c>
    </row>
    <row r="24" spans="1:5" ht="191.25">
      <c r="A24" t="s">
        <v>52</v>
      </c>
      <c r="E24" s="27" t="s">
        <v>654</v>
      </c>
    </row>
    <row r="25" spans="1:16" ht="12.75">
      <c r="A25" s="17" t="s">
        <v>45</v>
      </c>
      <c r="B25" s="21" t="s">
        <v>35</v>
      </c>
      <c r="C25" s="21" t="s">
        <v>1178</v>
      </c>
      <c r="D25" s="17" t="s">
        <v>114</v>
      </c>
      <c r="E25" s="22" t="s">
        <v>1179</v>
      </c>
      <c r="F25" s="23" t="s">
        <v>75</v>
      </c>
      <c r="G25" s="24">
        <v>4.984</v>
      </c>
      <c r="H25" s="25">
        <v>0</v>
      </c>
      <c r="I25" s="25">
        <f>ROUND(ROUND(H25,2)*ROUND(G25,3),2)</f>
        <v>0</v>
      </c>
      <c r="O25">
        <f>(I25*21)/100</f>
        <v>0</v>
      </c>
      <c r="P25" t="s">
        <v>23</v>
      </c>
    </row>
    <row r="26" spans="1:5" ht="25.5">
      <c r="A26" s="26" t="s">
        <v>50</v>
      </c>
      <c r="E26" s="27" t="s">
        <v>1180</v>
      </c>
    </row>
    <row r="27" spans="1:5" ht="25.5">
      <c r="A27" s="28" t="s">
        <v>51</v>
      </c>
      <c r="E27" s="29" t="s">
        <v>1376</v>
      </c>
    </row>
    <row r="28" spans="1:5" ht="229.5">
      <c r="A28" t="s">
        <v>52</v>
      </c>
      <c r="E28" s="27" t="s">
        <v>1182</v>
      </c>
    </row>
    <row r="29" spans="1:16" ht="12.75">
      <c r="A29" s="17" t="s">
        <v>45</v>
      </c>
      <c r="B29" s="21" t="s">
        <v>37</v>
      </c>
      <c r="C29" s="21" t="s">
        <v>943</v>
      </c>
      <c r="D29" s="17" t="s">
        <v>47</v>
      </c>
      <c r="E29" s="22" t="s">
        <v>944</v>
      </c>
      <c r="F29" s="23" t="s">
        <v>75</v>
      </c>
      <c r="G29" s="24">
        <v>4.215</v>
      </c>
      <c r="H29" s="25">
        <v>0</v>
      </c>
      <c r="I29" s="25">
        <f>ROUND(ROUND(H29,2)*ROUND(G29,3),2)</f>
        <v>0</v>
      </c>
      <c r="O29">
        <f>(I29*21)/100</f>
        <v>0</v>
      </c>
      <c r="P29" t="s">
        <v>23</v>
      </c>
    </row>
    <row r="30" spans="1:5" ht="25.5">
      <c r="A30" s="26" t="s">
        <v>50</v>
      </c>
      <c r="E30" s="27" t="s">
        <v>945</v>
      </c>
    </row>
    <row r="31" spans="1:5" ht="165.75">
      <c r="A31" s="28" t="s">
        <v>51</v>
      </c>
      <c r="E31" s="29" t="s">
        <v>1377</v>
      </c>
    </row>
    <row r="32" spans="1:5" ht="229.5">
      <c r="A32" t="s">
        <v>52</v>
      </c>
      <c r="E32" s="27" t="s">
        <v>947</v>
      </c>
    </row>
    <row r="33" spans="1:16" ht="12.75">
      <c r="A33" s="17" t="s">
        <v>45</v>
      </c>
      <c r="B33" s="21" t="s">
        <v>488</v>
      </c>
      <c r="C33" s="21" t="s">
        <v>948</v>
      </c>
      <c r="D33" s="17" t="s">
        <v>47</v>
      </c>
      <c r="E33" s="22" t="s">
        <v>949</v>
      </c>
      <c r="F33" s="23" t="s">
        <v>75</v>
      </c>
      <c r="G33" s="24">
        <v>6.747</v>
      </c>
      <c r="H33" s="25">
        <v>0</v>
      </c>
      <c r="I33" s="25">
        <f>ROUND(ROUND(H33,2)*ROUND(G33,3),2)</f>
        <v>0</v>
      </c>
      <c r="O33">
        <f>(I33*21)/100</f>
        <v>0</v>
      </c>
      <c r="P33" t="s">
        <v>23</v>
      </c>
    </row>
    <row r="34" spans="1:5" ht="12.75">
      <c r="A34" s="26" t="s">
        <v>50</v>
      </c>
      <c r="E34" s="27" t="s">
        <v>950</v>
      </c>
    </row>
    <row r="35" spans="1:5" ht="25.5">
      <c r="A35" s="28" t="s">
        <v>51</v>
      </c>
      <c r="E35" s="29" t="s">
        <v>1378</v>
      </c>
    </row>
    <row r="36" spans="1:5" ht="293.25">
      <c r="A36" t="s">
        <v>52</v>
      </c>
      <c r="E36" s="27" t="s">
        <v>952</v>
      </c>
    </row>
    <row r="37" spans="1:16" ht="12.75">
      <c r="A37" s="17" t="s">
        <v>45</v>
      </c>
      <c r="B37" s="21" t="s">
        <v>148</v>
      </c>
      <c r="C37" s="21" t="s">
        <v>953</v>
      </c>
      <c r="D37" s="17" t="s">
        <v>47</v>
      </c>
      <c r="E37" s="22" t="s">
        <v>954</v>
      </c>
      <c r="F37" s="23" t="s">
        <v>86</v>
      </c>
      <c r="G37" s="24">
        <v>17.3</v>
      </c>
      <c r="H37" s="25">
        <v>0</v>
      </c>
      <c r="I37" s="25">
        <f>ROUND(ROUND(H37,2)*ROUND(G37,3),2)</f>
        <v>0</v>
      </c>
      <c r="O37">
        <f>(I37*21)/100</f>
        <v>0</v>
      </c>
      <c r="P37" t="s">
        <v>23</v>
      </c>
    </row>
    <row r="38" spans="1:5" ht="12.75">
      <c r="A38" s="26" t="s">
        <v>50</v>
      </c>
      <c r="E38" s="27" t="s">
        <v>47</v>
      </c>
    </row>
    <row r="39" spans="1:5" ht="25.5">
      <c r="A39" s="28" t="s">
        <v>51</v>
      </c>
      <c r="E39" s="29" t="s">
        <v>1379</v>
      </c>
    </row>
    <row r="40" spans="1:5" ht="25.5">
      <c r="A40" t="s">
        <v>52</v>
      </c>
      <c r="E40" s="27" t="s">
        <v>956</v>
      </c>
    </row>
    <row r="41" spans="1:18" ht="12.75" customHeight="1">
      <c r="A41" s="5" t="s">
        <v>43</v>
      </c>
      <c r="B41" s="5"/>
      <c r="C41" s="31" t="s">
        <v>23</v>
      </c>
      <c r="D41" s="5"/>
      <c r="E41" s="19" t="s">
        <v>209</v>
      </c>
      <c r="F41" s="5"/>
      <c r="G41" s="5"/>
      <c r="H41" s="5"/>
      <c r="I41" s="32">
        <f>0+Q41</f>
        <v>0</v>
      </c>
      <c r="O41">
        <f>0+R41</f>
        <v>0</v>
      </c>
      <c r="Q41">
        <f>0+I42</f>
        <v>0</v>
      </c>
      <c r="R41">
        <f>0+O42</f>
        <v>0</v>
      </c>
    </row>
    <row r="42" spans="1:16" ht="12.75">
      <c r="A42" s="17" t="s">
        <v>45</v>
      </c>
      <c r="B42" s="21" t="s">
        <v>40</v>
      </c>
      <c r="C42" s="21" t="s">
        <v>957</v>
      </c>
      <c r="D42" s="17" t="s">
        <v>47</v>
      </c>
      <c r="E42" s="22" t="s">
        <v>958</v>
      </c>
      <c r="F42" s="23" t="s">
        <v>146</v>
      </c>
      <c r="G42" s="24">
        <v>17.3</v>
      </c>
      <c r="H42" s="25">
        <v>0</v>
      </c>
      <c r="I42" s="25">
        <f>ROUND(ROUND(H42,2)*ROUND(G42,3),2)</f>
        <v>0</v>
      </c>
      <c r="O42">
        <f>(I42*21)/100</f>
        <v>0</v>
      </c>
      <c r="P42" t="s">
        <v>23</v>
      </c>
    </row>
    <row r="43" spans="1:5" ht="12.75">
      <c r="A43" s="26" t="s">
        <v>50</v>
      </c>
      <c r="E43" s="27" t="s">
        <v>47</v>
      </c>
    </row>
    <row r="44" spans="1:5" ht="25.5">
      <c r="A44" s="28" t="s">
        <v>51</v>
      </c>
      <c r="E44" s="29" t="s">
        <v>1380</v>
      </c>
    </row>
    <row r="45" spans="1:5" ht="165.75">
      <c r="A45" t="s">
        <v>52</v>
      </c>
      <c r="E45" s="27" t="s">
        <v>960</v>
      </c>
    </row>
    <row r="46" spans="1:18" ht="12.75" customHeight="1">
      <c r="A46" s="5" t="s">
        <v>43</v>
      </c>
      <c r="B46" s="5"/>
      <c r="C46" s="31" t="s">
        <v>33</v>
      </c>
      <c r="D46" s="5"/>
      <c r="E46" s="19" t="s">
        <v>222</v>
      </c>
      <c r="F46" s="5"/>
      <c r="G46" s="5"/>
      <c r="H46" s="5"/>
      <c r="I46" s="32">
        <f>0+Q46</f>
        <v>0</v>
      </c>
      <c r="O46">
        <f>0+R46</f>
        <v>0</v>
      </c>
      <c r="Q46">
        <f>0+I47+I51</f>
        <v>0</v>
      </c>
      <c r="R46">
        <f>0+O47+O51</f>
        <v>0</v>
      </c>
    </row>
    <row r="47" spans="1:16" ht="12.75">
      <c r="A47" s="17" t="s">
        <v>45</v>
      </c>
      <c r="B47" s="21" t="s">
        <v>42</v>
      </c>
      <c r="C47" s="21" t="s">
        <v>1188</v>
      </c>
      <c r="D47" s="17" t="s">
        <v>47</v>
      </c>
      <c r="E47" s="22" t="s">
        <v>1189</v>
      </c>
      <c r="F47" s="23" t="s">
        <v>75</v>
      </c>
      <c r="G47" s="24">
        <v>0.489</v>
      </c>
      <c r="H47" s="25">
        <v>0</v>
      </c>
      <c r="I47" s="25">
        <f>ROUND(ROUND(H47,2)*ROUND(G47,3),2)</f>
        <v>0</v>
      </c>
      <c r="O47">
        <f>(I47*21)/100</f>
        <v>0</v>
      </c>
      <c r="P47" t="s">
        <v>23</v>
      </c>
    </row>
    <row r="48" spans="1:5" ht="12.75">
      <c r="A48" s="26" t="s">
        <v>50</v>
      </c>
      <c r="E48" s="27" t="s">
        <v>1190</v>
      </c>
    </row>
    <row r="49" spans="1:5" ht="76.5">
      <c r="A49" s="28" t="s">
        <v>51</v>
      </c>
      <c r="E49" s="29" t="s">
        <v>1381</v>
      </c>
    </row>
    <row r="50" spans="1:5" ht="369.75">
      <c r="A50" t="s">
        <v>52</v>
      </c>
      <c r="E50" s="27" t="s">
        <v>981</v>
      </c>
    </row>
    <row r="51" spans="1:16" ht="12.75">
      <c r="A51" s="17" t="s">
        <v>45</v>
      </c>
      <c r="B51" s="21" t="s">
        <v>383</v>
      </c>
      <c r="C51" s="21" t="s">
        <v>229</v>
      </c>
      <c r="D51" s="17" t="s">
        <v>47</v>
      </c>
      <c r="E51" s="22" t="s">
        <v>230</v>
      </c>
      <c r="F51" s="23" t="s">
        <v>75</v>
      </c>
      <c r="G51" s="24">
        <v>1.73</v>
      </c>
      <c r="H51" s="25">
        <v>0</v>
      </c>
      <c r="I51" s="25">
        <f>ROUND(ROUND(H51,2)*ROUND(G51,3),2)</f>
        <v>0</v>
      </c>
      <c r="O51">
        <f>(I51*21)/100</f>
        <v>0</v>
      </c>
      <c r="P51" t="s">
        <v>23</v>
      </c>
    </row>
    <row r="52" spans="1:5" ht="12.75">
      <c r="A52" s="26" t="s">
        <v>50</v>
      </c>
      <c r="E52" s="27" t="s">
        <v>1297</v>
      </c>
    </row>
    <row r="53" spans="1:5" ht="25.5">
      <c r="A53" s="28" t="s">
        <v>51</v>
      </c>
      <c r="E53" s="29" t="s">
        <v>1382</v>
      </c>
    </row>
    <row r="54" spans="1:5" ht="38.25">
      <c r="A54" t="s">
        <v>52</v>
      </c>
      <c r="E54" s="27" t="s">
        <v>669</v>
      </c>
    </row>
    <row r="55" spans="1:18" ht="12.75" customHeight="1">
      <c r="A55" s="5" t="s">
        <v>43</v>
      </c>
      <c r="B55" s="5"/>
      <c r="C55" s="31" t="s">
        <v>148</v>
      </c>
      <c r="D55" s="5"/>
      <c r="E55" s="19" t="s">
        <v>306</v>
      </c>
      <c r="F55" s="5"/>
      <c r="G55" s="5"/>
      <c r="H55" s="5"/>
      <c r="I55" s="32">
        <f>0+Q55</f>
        <v>0</v>
      </c>
      <c r="O55">
        <f>0+R55</f>
        <v>0</v>
      </c>
      <c r="Q55">
        <f>0+I56+I60+I64+I68+I72+I76+I80+I84+I88+I92+I96+I100</f>
        <v>0</v>
      </c>
      <c r="R55">
        <f>0+O56+O60+O64+O68+O72+O76+O80+O84+O88+O92+O96+O100</f>
        <v>0</v>
      </c>
    </row>
    <row r="56" spans="1:16" ht="12.75">
      <c r="A56" s="17" t="s">
        <v>45</v>
      </c>
      <c r="B56" s="21" t="s">
        <v>362</v>
      </c>
      <c r="C56" s="21" t="s">
        <v>1383</v>
      </c>
      <c r="D56" s="17" t="s">
        <v>767</v>
      </c>
      <c r="E56" s="22" t="s">
        <v>1384</v>
      </c>
      <c r="F56" s="23" t="s">
        <v>146</v>
      </c>
      <c r="G56" s="24">
        <v>17.3</v>
      </c>
      <c r="H56" s="25">
        <v>0</v>
      </c>
      <c r="I56" s="25">
        <f>ROUND(ROUND(H56,2)*ROUND(G56,3),2)</f>
        <v>0</v>
      </c>
      <c r="O56">
        <f>(I56*21)/100</f>
        <v>0</v>
      </c>
      <c r="P56" t="s">
        <v>23</v>
      </c>
    </row>
    <row r="57" spans="1:5" ht="89.25">
      <c r="A57" s="26" t="s">
        <v>50</v>
      </c>
      <c r="E57" s="27" t="s">
        <v>1385</v>
      </c>
    </row>
    <row r="58" spans="1:5" ht="25.5">
      <c r="A58" s="28" t="s">
        <v>51</v>
      </c>
      <c r="E58" s="29" t="s">
        <v>1386</v>
      </c>
    </row>
    <row r="59" spans="1:5" ht="255">
      <c r="A59" t="s">
        <v>52</v>
      </c>
      <c r="E59" s="27" t="s">
        <v>1002</v>
      </c>
    </row>
    <row r="60" spans="1:16" ht="12.75">
      <c r="A60" s="17" t="s">
        <v>45</v>
      </c>
      <c r="B60" s="21" t="s">
        <v>133</v>
      </c>
      <c r="C60" s="21" t="s">
        <v>1331</v>
      </c>
      <c r="D60" s="17" t="s">
        <v>47</v>
      </c>
      <c r="E60" s="22" t="s">
        <v>1332</v>
      </c>
      <c r="F60" s="23" t="s">
        <v>66</v>
      </c>
      <c r="G60" s="24">
        <v>1</v>
      </c>
      <c r="H60" s="25">
        <v>0</v>
      </c>
      <c r="I60" s="25">
        <f>ROUND(ROUND(H60,2)*ROUND(G60,3),2)</f>
        <v>0</v>
      </c>
      <c r="O60">
        <f>(I60*21)/100</f>
        <v>0</v>
      </c>
      <c r="P60" t="s">
        <v>23</v>
      </c>
    </row>
    <row r="61" spans="1:5" ht="12.75">
      <c r="A61" s="26" t="s">
        <v>50</v>
      </c>
      <c r="E61" s="27" t="s">
        <v>1387</v>
      </c>
    </row>
    <row r="62" spans="1:5" ht="25.5">
      <c r="A62" s="28" t="s">
        <v>51</v>
      </c>
      <c r="E62" s="29" t="s">
        <v>1388</v>
      </c>
    </row>
    <row r="63" spans="1:5" ht="25.5">
      <c r="A63" t="s">
        <v>52</v>
      </c>
      <c r="E63" s="27" t="s">
        <v>1020</v>
      </c>
    </row>
    <row r="64" spans="1:16" ht="12.75">
      <c r="A64" s="17" t="s">
        <v>45</v>
      </c>
      <c r="B64" s="21" t="s">
        <v>170</v>
      </c>
      <c r="C64" s="21" t="s">
        <v>1389</v>
      </c>
      <c r="D64" s="17" t="s">
        <v>767</v>
      </c>
      <c r="E64" s="22" t="s">
        <v>1390</v>
      </c>
      <c r="F64" s="23" t="s">
        <v>66</v>
      </c>
      <c r="G64" s="24">
        <v>4</v>
      </c>
      <c r="H64" s="25">
        <v>0</v>
      </c>
      <c r="I64" s="25">
        <f>ROUND(ROUND(H64,2)*ROUND(G64,3),2)</f>
        <v>0</v>
      </c>
      <c r="O64">
        <f>(I64*21)/100</f>
        <v>0</v>
      </c>
      <c r="P64" t="s">
        <v>23</v>
      </c>
    </row>
    <row r="65" spans="1:5" ht="63.75">
      <c r="A65" s="26" t="s">
        <v>50</v>
      </c>
      <c r="E65" s="27" t="s">
        <v>1391</v>
      </c>
    </row>
    <row r="66" spans="1:5" ht="25.5">
      <c r="A66" s="28" t="s">
        <v>51</v>
      </c>
      <c r="E66" s="29" t="s">
        <v>1392</v>
      </c>
    </row>
    <row r="67" spans="1:5" ht="25.5">
      <c r="A67" t="s">
        <v>52</v>
      </c>
      <c r="E67" s="27" t="s">
        <v>1020</v>
      </c>
    </row>
    <row r="68" spans="1:16" ht="12.75">
      <c r="A68" s="17" t="s">
        <v>45</v>
      </c>
      <c r="B68" s="21" t="s">
        <v>216</v>
      </c>
      <c r="C68" s="21" t="s">
        <v>1393</v>
      </c>
      <c r="D68" s="17" t="s">
        <v>47</v>
      </c>
      <c r="E68" s="22" t="s">
        <v>1394</v>
      </c>
      <c r="F68" s="23" t="s">
        <v>66</v>
      </c>
      <c r="G68" s="24">
        <v>1</v>
      </c>
      <c r="H68" s="25">
        <v>0</v>
      </c>
      <c r="I68" s="25">
        <f>ROUND(ROUND(H68,2)*ROUND(G68,3),2)</f>
        <v>0</v>
      </c>
      <c r="O68">
        <f>(I68*21)/100</f>
        <v>0</v>
      </c>
      <c r="P68" t="s">
        <v>23</v>
      </c>
    </row>
    <row r="69" spans="1:5" ht="12.75">
      <c r="A69" s="26" t="s">
        <v>50</v>
      </c>
      <c r="E69" s="27" t="s">
        <v>47</v>
      </c>
    </row>
    <row r="70" spans="1:5" ht="25.5">
      <c r="A70" s="28" t="s">
        <v>51</v>
      </c>
      <c r="E70" s="29" t="s">
        <v>1388</v>
      </c>
    </row>
    <row r="71" spans="1:5" ht="25.5">
      <c r="A71" t="s">
        <v>52</v>
      </c>
      <c r="E71" s="27" t="s">
        <v>1020</v>
      </c>
    </row>
    <row r="72" spans="1:16" ht="12.75">
      <c r="A72" s="17" t="s">
        <v>45</v>
      </c>
      <c r="B72" s="21" t="s">
        <v>210</v>
      </c>
      <c r="C72" s="21" t="s">
        <v>1395</v>
      </c>
      <c r="D72" s="17" t="s">
        <v>47</v>
      </c>
      <c r="E72" s="22" t="s">
        <v>1396</v>
      </c>
      <c r="F72" s="23" t="s">
        <v>66</v>
      </c>
      <c r="G72" s="24">
        <v>1</v>
      </c>
      <c r="H72" s="25">
        <v>0</v>
      </c>
      <c r="I72" s="25">
        <f>ROUND(ROUND(H72,2)*ROUND(G72,3),2)</f>
        <v>0</v>
      </c>
      <c r="O72">
        <f>(I72*21)/100</f>
        <v>0</v>
      </c>
      <c r="P72" t="s">
        <v>23</v>
      </c>
    </row>
    <row r="73" spans="1:5" ht="12.75">
      <c r="A73" s="26" t="s">
        <v>50</v>
      </c>
      <c r="E73" s="27" t="s">
        <v>47</v>
      </c>
    </row>
    <row r="74" spans="1:5" ht="25.5">
      <c r="A74" s="28" t="s">
        <v>51</v>
      </c>
      <c r="E74" s="29" t="s">
        <v>1388</v>
      </c>
    </row>
    <row r="75" spans="1:5" ht="25.5">
      <c r="A75" t="s">
        <v>52</v>
      </c>
      <c r="E75" s="27" t="s">
        <v>1020</v>
      </c>
    </row>
    <row r="76" spans="1:16" ht="12.75">
      <c r="A76" s="17" t="s">
        <v>45</v>
      </c>
      <c r="B76" s="21" t="s">
        <v>179</v>
      </c>
      <c r="C76" s="21" t="s">
        <v>1397</v>
      </c>
      <c r="D76" s="17" t="s">
        <v>47</v>
      </c>
      <c r="E76" s="22" t="s">
        <v>1398</v>
      </c>
      <c r="F76" s="23" t="s">
        <v>66</v>
      </c>
      <c r="G76" s="24">
        <v>1</v>
      </c>
      <c r="H76" s="25">
        <v>0</v>
      </c>
      <c r="I76" s="25">
        <f>ROUND(ROUND(H76,2)*ROUND(G76,3),2)</f>
        <v>0</v>
      </c>
      <c r="O76">
        <f>(I76*21)/100</f>
        <v>0</v>
      </c>
      <c r="P76" t="s">
        <v>23</v>
      </c>
    </row>
    <row r="77" spans="1:5" ht="25.5">
      <c r="A77" s="26" t="s">
        <v>50</v>
      </c>
      <c r="E77" s="27" t="s">
        <v>1399</v>
      </c>
    </row>
    <row r="78" spans="1:5" ht="25.5">
      <c r="A78" s="28" t="s">
        <v>51</v>
      </c>
      <c r="E78" s="29" t="s">
        <v>1388</v>
      </c>
    </row>
    <row r="79" spans="1:5" ht="25.5">
      <c r="A79" t="s">
        <v>52</v>
      </c>
      <c r="E79" s="27" t="s">
        <v>1020</v>
      </c>
    </row>
    <row r="80" spans="1:16" ht="12.75">
      <c r="A80" s="17" t="s">
        <v>45</v>
      </c>
      <c r="B80" s="21" t="s">
        <v>175</v>
      </c>
      <c r="C80" s="21" t="s">
        <v>1347</v>
      </c>
      <c r="D80" s="17" t="s">
        <v>767</v>
      </c>
      <c r="E80" s="22" t="s">
        <v>1348</v>
      </c>
      <c r="F80" s="23" t="s">
        <v>66</v>
      </c>
      <c r="G80" s="24">
        <v>1</v>
      </c>
      <c r="H80" s="25">
        <v>0</v>
      </c>
      <c r="I80" s="25">
        <f>ROUND(ROUND(H80,2)*ROUND(G80,3),2)</f>
        <v>0</v>
      </c>
      <c r="O80">
        <f>(I80*21)/100</f>
        <v>0</v>
      </c>
      <c r="P80" t="s">
        <v>23</v>
      </c>
    </row>
    <row r="81" spans="1:5" ht="12.75">
      <c r="A81" s="26" t="s">
        <v>50</v>
      </c>
      <c r="E81" s="27" t="s">
        <v>47</v>
      </c>
    </row>
    <row r="82" spans="1:5" ht="25.5">
      <c r="A82" s="28" t="s">
        <v>51</v>
      </c>
      <c r="E82" s="29" t="s">
        <v>1400</v>
      </c>
    </row>
    <row r="83" spans="1:5" ht="51">
      <c r="A83" t="s">
        <v>52</v>
      </c>
      <c r="E83" s="27" t="s">
        <v>1350</v>
      </c>
    </row>
    <row r="84" spans="1:16" ht="12.75">
      <c r="A84" s="17" t="s">
        <v>45</v>
      </c>
      <c r="B84" s="21" t="s">
        <v>107</v>
      </c>
      <c r="C84" s="21" t="s">
        <v>1239</v>
      </c>
      <c r="D84" s="17" t="s">
        <v>47</v>
      </c>
      <c r="E84" s="22" t="s">
        <v>1240</v>
      </c>
      <c r="F84" s="23" t="s">
        <v>146</v>
      </c>
      <c r="G84" s="24">
        <v>32.3</v>
      </c>
      <c r="H84" s="25">
        <v>0</v>
      </c>
      <c r="I84" s="25">
        <f>ROUND(ROUND(H84,2)*ROUND(G84,3),2)</f>
        <v>0</v>
      </c>
      <c r="O84">
        <f>(I84*21)/100</f>
        <v>0</v>
      </c>
      <c r="P84" t="s">
        <v>23</v>
      </c>
    </row>
    <row r="85" spans="1:5" ht="12.75">
      <c r="A85" s="26" t="s">
        <v>50</v>
      </c>
      <c r="E85" s="27" t="s">
        <v>47</v>
      </c>
    </row>
    <row r="86" spans="1:5" ht="25.5">
      <c r="A86" s="28" t="s">
        <v>51</v>
      </c>
      <c r="E86" s="29" t="s">
        <v>1401</v>
      </c>
    </row>
    <row r="87" spans="1:5" ht="51">
      <c r="A87" t="s">
        <v>52</v>
      </c>
      <c r="E87" s="27" t="s">
        <v>1242</v>
      </c>
    </row>
    <row r="88" spans="1:16" ht="12.75">
      <c r="A88" s="17" t="s">
        <v>45</v>
      </c>
      <c r="B88" s="21" t="s">
        <v>200</v>
      </c>
      <c r="C88" s="21" t="s">
        <v>1243</v>
      </c>
      <c r="D88" s="17" t="s">
        <v>47</v>
      </c>
      <c r="E88" s="22" t="s">
        <v>1244</v>
      </c>
      <c r="F88" s="23" t="s">
        <v>146</v>
      </c>
      <c r="G88" s="24">
        <v>17.3</v>
      </c>
      <c r="H88" s="25">
        <v>0</v>
      </c>
      <c r="I88" s="25">
        <f>ROUND(ROUND(H88,2)*ROUND(G88,3),2)</f>
        <v>0</v>
      </c>
      <c r="O88">
        <f>(I88*21)/100</f>
        <v>0</v>
      </c>
      <c r="P88" t="s">
        <v>23</v>
      </c>
    </row>
    <row r="89" spans="1:5" ht="12.75">
      <c r="A89" s="26" t="s">
        <v>50</v>
      </c>
      <c r="E89" s="27" t="s">
        <v>47</v>
      </c>
    </row>
    <row r="90" spans="1:5" ht="25.5">
      <c r="A90" s="28" t="s">
        <v>51</v>
      </c>
      <c r="E90" s="29" t="s">
        <v>1380</v>
      </c>
    </row>
    <row r="91" spans="1:5" ht="38.25">
      <c r="A91" t="s">
        <v>52</v>
      </c>
      <c r="E91" s="27" t="s">
        <v>1078</v>
      </c>
    </row>
    <row r="92" spans="1:16" ht="12.75">
      <c r="A92" s="17" t="s">
        <v>45</v>
      </c>
      <c r="B92" s="21" t="s">
        <v>203</v>
      </c>
      <c r="C92" s="21" t="s">
        <v>1402</v>
      </c>
      <c r="D92" s="17" t="s">
        <v>47</v>
      </c>
      <c r="E92" s="22" t="s">
        <v>1403</v>
      </c>
      <c r="F92" s="23" t="s">
        <v>146</v>
      </c>
      <c r="G92" s="24">
        <v>17.3</v>
      </c>
      <c r="H92" s="25">
        <v>0</v>
      </c>
      <c r="I92" s="25">
        <f>ROUND(ROUND(H92,2)*ROUND(G92,3),2)</f>
        <v>0</v>
      </c>
      <c r="O92">
        <f>(I92*21)/100</f>
        <v>0</v>
      </c>
      <c r="P92" t="s">
        <v>23</v>
      </c>
    </row>
    <row r="93" spans="1:5" ht="12.75">
      <c r="A93" s="26" t="s">
        <v>50</v>
      </c>
      <c r="E93" s="27" t="s">
        <v>47</v>
      </c>
    </row>
    <row r="94" spans="1:5" ht="25.5">
      <c r="A94" s="28" t="s">
        <v>51</v>
      </c>
      <c r="E94" s="29" t="s">
        <v>1380</v>
      </c>
    </row>
    <row r="95" spans="1:5" ht="63.75">
      <c r="A95" t="s">
        <v>52</v>
      </c>
      <c r="E95" s="27" t="s">
        <v>1084</v>
      </c>
    </row>
    <row r="96" spans="1:16" ht="12.75">
      <c r="A96" s="17" t="s">
        <v>45</v>
      </c>
      <c r="B96" s="21" t="s">
        <v>195</v>
      </c>
      <c r="C96" s="21" t="s">
        <v>1404</v>
      </c>
      <c r="D96" s="17" t="s">
        <v>47</v>
      </c>
      <c r="E96" s="22" t="s">
        <v>1405</v>
      </c>
      <c r="F96" s="23" t="s">
        <v>146</v>
      </c>
      <c r="G96" s="24">
        <v>17.3</v>
      </c>
      <c r="H96" s="25">
        <v>0</v>
      </c>
      <c r="I96" s="25">
        <f>ROUND(ROUND(H96,2)*ROUND(G96,3),2)</f>
        <v>0</v>
      </c>
      <c r="O96">
        <f>(I96*21)/100</f>
        <v>0</v>
      </c>
      <c r="P96" t="s">
        <v>23</v>
      </c>
    </row>
    <row r="97" spans="1:5" ht="12.75">
      <c r="A97" s="26" t="s">
        <v>50</v>
      </c>
      <c r="E97" s="27" t="s">
        <v>47</v>
      </c>
    </row>
    <row r="98" spans="1:5" ht="25.5">
      <c r="A98" s="28" t="s">
        <v>51</v>
      </c>
      <c r="E98" s="29" t="s">
        <v>1380</v>
      </c>
    </row>
    <row r="99" spans="1:5" ht="25.5">
      <c r="A99" t="s">
        <v>52</v>
      </c>
      <c r="E99" s="27" t="s">
        <v>1357</v>
      </c>
    </row>
    <row r="100" spans="1:16" ht="12.75">
      <c r="A100" s="17" t="s">
        <v>45</v>
      </c>
      <c r="B100" s="21" t="s">
        <v>184</v>
      </c>
      <c r="C100" s="21" t="s">
        <v>1101</v>
      </c>
      <c r="D100" s="17" t="s">
        <v>47</v>
      </c>
      <c r="E100" s="22" t="s">
        <v>1360</v>
      </c>
      <c r="F100" s="23" t="s">
        <v>66</v>
      </c>
      <c r="G100" s="24">
        <v>1</v>
      </c>
      <c r="H100" s="25">
        <v>0</v>
      </c>
      <c r="I100" s="25">
        <f>ROUND(ROUND(H100,2)*ROUND(G100,3),2)</f>
        <v>0</v>
      </c>
      <c r="O100">
        <f>(I100*21)/100</f>
        <v>0</v>
      </c>
      <c r="P100" t="s">
        <v>23</v>
      </c>
    </row>
    <row r="101" spans="1:5" ht="12.75">
      <c r="A101" s="26" t="s">
        <v>50</v>
      </c>
      <c r="E101" s="27" t="s">
        <v>47</v>
      </c>
    </row>
    <row r="102" spans="1:5" ht="25.5">
      <c r="A102" s="28" t="s">
        <v>51</v>
      </c>
      <c r="E102" s="29" t="s">
        <v>1388</v>
      </c>
    </row>
    <row r="103" spans="1:5" ht="12.75">
      <c r="A103" t="s">
        <v>52</v>
      </c>
      <c r="E103" s="27" t="s">
        <v>1105</v>
      </c>
    </row>
  </sheetData>
  <sheetProtection/>
  <mergeCells count="10">
    <mergeCell ref="E5:E6"/>
    <mergeCell ref="F5:F6"/>
    <mergeCell ref="G5:G6"/>
    <mergeCell ref="H5:I5"/>
    <mergeCell ref="C3:D3"/>
    <mergeCell ref="C4:D4"/>
    <mergeCell ref="A5:A6"/>
    <mergeCell ref="B5:B6"/>
    <mergeCell ref="C5:C6"/>
    <mergeCell ref="D5:D6"/>
  </mergeCells>
  <printOptions/>
  <pageMargins left="0.75" right="0.75" top="1" bottom="1" header="0.5" footer="0.5"/>
  <pageSetup fitToHeight="0" fitToWidth="1" horizontalDpi="300" verticalDpi="300" orientation="portrait" paperSize="9"/>
  <drawing r:id="rId1"/>
</worksheet>
</file>

<file path=xl/worksheets/sheet23.xml><?xml version="1.0" encoding="utf-8"?>
<worksheet xmlns="http://schemas.openxmlformats.org/spreadsheetml/2006/main" xmlns:r="http://schemas.openxmlformats.org/officeDocument/2006/relationships">
  <sheetPr>
    <pageSetUpPr fitToPage="1"/>
  </sheetPr>
  <dimension ref="A1:R237"/>
  <sheetViews>
    <sheetView zoomScalePageLayoutView="0"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5"/>
      <c r="I2" s="5"/>
      <c r="O2">
        <f>0+O8+O13+O22+O95+O144+O161</f>
        <v>0</v>
      </c>
      <c r="P2" t="s">
        <v>22</v>
      </c>
    </row>
    <row r="3" spans="1:16" ht="15" customHeight="1">
      <c r="A3" t="s">
        <v>12</v>
      </c>
      <c r="B3" s="9" t="s">
        <v>14</v>
      </c>
      <c r="C3" s="36" t="s">
        <v>15</v>
      </c>
      <c r="D3" s="33"/>
      <c r="E3" s="10" t="s">
        <v>16</v>
      </c>
      <c r="F3" s="1"/>
      <c r="G3" s="8"/>
      <c r="H3" s="7" t="s">
        <v>1406</v>
      </c>
      <c r="I3" s="30">
        <f>0+I8+I13+I22+I95+I144+I161</f>
        <v>0</v>
      </c>
      <c r="O3" t="s">
        <v>19</v>
      </c>
      <c r="P3" t="s">
        <v>23</v>
      </c>
    </row>
    <row r="4" spans="1:16" ht="15" customHeight="1">
      <c r="A4" t="s">
        <v>17</v>
      </c>
      <c r="B4" s="12" t="s">
        <v>18</v>
      </c>
      <c r="C4" s="37" t="s">
        <v>1406</v>
      </c>
      <c r="D4" s="38"/>
      <c r="E4" s="13" t="s">
        <v>1407</v>
      </c>
      <c r="F4" s="5"/>
      <c r="G4" s="5"/>
      <c r="H4" s="14"/>
      <c r="I4" s="14"/>
      <c r="O4" t="s">
        <v>20</v>
      </c>
      <c r="P4" t="s">
        <v>23</v>
      </c>
    </row>
    <row r="5" spans="1:16" ht="12.75" customHeight="1">
      <c r="A5" s="39" t="s">
        <v>26</v>
      </c>
      <c r="B5" s="39" t="s">
        <v>28</v>
      </c>
      <c r="C5" s="39" t="s">
        <v>30</v>
      </c>
      <c r="D5" s="39" t="s">
        <v>31</v>
      </c>
      <c r="E5" s="39" t="s">
        <v>32</v>
      </c>
      <c r="F5" s="39" t="s">
        <v>34</v>
      </c>
      <c r="G5" s="39" t="s">
        <v>36</v>
      </c>
      <c r="H5" s="39" t="s">
        <v>38</v>
      </c>
      <c r="I5" s="39"/>
      <c r="O5" t="s">
        <v>21</v>
      </c>
      <c r="P5" t="s">
        <v>23</v>
      </c>
    </row>
    <row r="6" spans="1:9" ht="12.75" customHeight="1">
      <c r="A6" s="39"/>
      <c r="B6" s="39"/>
      <c r="C6" s="39"/>
      <c r="D6" s="39"/>
      <c r="E6" s="39"/>
      <c r="F6" s="39"/>
      <c r="G6" s="39"/>
      <c r="H6" s="11" t="s">
        <v>39</v>
      </c>
      <c r="I6" s="11" t="s">
        <v>41</v>
      </c>
    </row>
    <row r="7" spans="1:9" ht="12.75" customHeight="1">
      <c r="A7" s="11" t="s">
        <v>27</v>
      </c>
      <c r="B7" s="11" t="s">
        <v>29</v>
      </c>
      <c r="C7" s="11" t="s">
        <v>23</v>
      </c>
      <c r="D7" s="11" t="s">
        <v>22</v>
      </c>
      <c r="E7" s="11" t="s">
        <v>33</v>
      </c>
      <c r="F7" s="11" t="s">
        <v>35</v>
      </c>
      <c r="G7" s="11" t="s">
        <v>37</v>
      </c>
      <c r="H7" s="11" t="s">
        <v>40</v>
      </c>
      <c r="I7" s="11" t="s">
        <v>42</v>
      </c>
    </row>
    <row r="8" spans="1:18" ht="12.75" customHeight="1">
      <c r="A8" s="14" t="s">
        <v>43</v>
      </c>
      <c r="B8" s="14"/>
      <c r="C8" s="18" t="s">
        <v>1408</v>
      </c>
      <c r="D8" s="14"/>
      <c r="E8" s="19" t="s">
        <v>1409</v>
      </c>
      <c r="F8" s="14"/>
      <c r="G8" s="14"/>
      <c r="H8" s="14"/>
      <c r="I8" s="20">
        <f>0+Q8</f>
        <v>0</v>
      </c>
      <c r="O8">
        <f>0+R8</f>
        <v>0</v>
      </c>
      <c r="Q8">
        <f>0+I9</f>
        <v>0</v>
      </c>
      <c r="R8">
        <f>0+O9</f>
        <v>0</v>
      </c>
    </row>
    <row r="9" spans="1:16" ht="12.75">
      <c r="A9" s="17" t="s">
        <v>45</v>
      </c>
      <c r="B9" s="21" t="s">
        <v>29</v>
      </c>
      <c r="C9" s="21" t="s">
        <v>1410</v>
      </c>
      <c r="D9" s="17" t="s">
        <v>47</v>
      </c>
      <c r="E9" s="22" t="s">
        <v>1411</v>
      </c>
      <c r="F9" s="23" t="s">
        <v>710</v>
      </c>
      <c r="G9" s="24">
        <v>152</v>
      </c>
      <c r="H9" s="25">
        <v>0</v>
      </c>
      <c r="I9" s="25">
        <f>ROUND(ROUND(H9,2)*ROUND(G9,3),2)</f>
        <v>0</v>
      </c>
      <c r="O9">
        <f>(I9*21)/100</f>
        <v>0</v>
      </c>
      <c r="P9" t="s">
        <v>23</v>
      </c>
    </row>
    <row r="10" spans="1:5" ht="12.75">
      <c r="A10" s="26" t="s">
        <v>50</v>
      </c>
      <c r="E10" s="27" t="s">
        <v>47</v>
      </c>
    </row>
    <row r="11" spans="1:5" ht="12.75">
      <c r="A11" s="28" t="s">
        <v>51</v>
      </c>
      <c r="E11" s="29" t="s">
        <v>47</v>
      </c>
    </row>
    <row r="12" spans="1:5" ht="12.75">
      <c r="A12" t="s">
        <v>52</v>
      </c>
      <c r="E12" s="27" t="s">
        <v>47</v>
      </c>
    </row>
    <row r="13" spans="1:18" ht="12.75" customHeight="1">
      <c r="A13" s="5" t="s">
        <v>43</v>
      </c>
      <c r="B13" s="5"/>
      <c r="C13" s="31" t="s">
        <v>1412</v>
      </c>
      <c r="D13" s="5"/>
      <c r="E13" s="19" t="s">
        <v>1409</v>
      </c>
      <c r="F13" s="5"/>
      <c r="G13" s="5"/>
      <c r="H13" s="5"/>
      <c r="I13" s="32">
        <f>0+Q13</f>
        <v>0</v>
      </c>
      <c r="O13">
        <f>0+R13</f>
        <v>0</v>
      </c>
      <c r="Q13">
        <f>0+I14+I18</f>
        <v>0</v>
      </c>
      <c r="R13">
        <f>0+O14+O18</f>
        <v>0</v>
      </c>
    </row>
    <row r="14" spans="1:16" ht="12.75">
      <c r="A14" s="17" t="s">
        <v>45</v>
      </c>
      <c r="B14" s="21" t="s">
        <v>262</v>
      </c>
      <c r="C14" s="21" t="s">
        <v>1413</v>
      </c>
      <c r="D14" s="17" t="s">
        <v>47</v>
      </c>
      <c r="E14" s="22" t="s">
        <v>1414</v>
      </c>
      <c r="F14" s="23" t="s">
        <v>710</v>
      </c>
      <c r="G14" s="24">
        <v>15.2</v>
      </c>
      <c r="H14" s="25">
        <v>0</v>
      </c>
      <c r="I14" s="25">
        <f>ROUND(ROUND(H14,2)*ROUND(G14,3),2)</f>
        <v>0</v>
      </c>
      <c r="O14">
        <f>(I14*21)/100</f>
        <v>0</v>
      </c>
      <c r="P14" t="s">
        <v>23</v>
      </c>
    </row>
    <row r="15" spans="1:5" ht="12.75">
      <c r="A15" s="26" t="s">
        <v>50</v>
      </c>
      <c r="E15" s="27" t="s">
        <v>47</v>
      </c>
    </row>
    <row r="16" spans="1:5" ht="12.75">
      <c r="A16" s="28" t="s">
        <v>51</v>
      </c>
      <c r="E16" s="29" t="s">
        <v>47</v>
      </c>
    </row>
    <row r="17" spans="1:5" ht="12.75">
      <c r="A17" t="s">
        <v>52</v>
      </c>
      <c r="E17" s="27" t="s">
        <v>47</v>
      </c>
    </row>
    <row r="18" spans="1:16" ht="12.75">
      <c r="A18" s="17" t="s">
        <v>45</v>
      </c>
      <c r="B18" s="21" t="s">
        <v>265</v>
      </c>
      <c r="C18" s="21" t="s">
        <v>1415</v>
      </c>
      <c r="D18" s="17" t="s">
        <v>47</v>
      </c>
      <c r="E18" s="22" t="s">
        <v>1416</v>
      </c>
      <c r="F18" s="23" t="s">
        <v>710</v>
      </c>
      <c r="G18" s="24">
        <v>15.2</v>
      </c>
      <c r="H18" s="25">
        <v>0</v>
      </c>
      <c r="I18" s="25">
        <f>ROUND(ROUND(H18,2)*ROUND(G18,3),2)</f>
        <v>0</v>
      </c>
      <c r="O18">
        <f>(I18*21)/100</f>
        <v>0</v>
      </c>
      <c r="P18" t="s">
        <v>23</v>
      </c>
    </row>
    <row r="19" spans="1:5" ht="12.75">
      <c r="A19" s="26" t="s">
        <v>50</v>
      </c>
      <c r="E19" s="27" t="s">
        <v>47</v>
      </c>
    </row>
    <row r="20" spans="1:5" ht="12.75">
      <c r="A20" s="28" t="s">
        <v>51</v>
      </c>
      <c r="E20" s="29" t="s">
        <v>47</v>
      </c>
    </row>
    <row r="21" spans="1:5" ht="12.75">
      <c r="A21" t="s">
        <v>52</v>
      </c>
      <c r="E21" s="27" t="s">
        <v>47</v>
      </c>
    </row>
    <row r="22" spans="1:18" ht="12.75" customHeight="1">
      <c r="A22" s="5" t="s">
        <v>43</v>
      </c>
      <c r="B22" s="5"/>
      <c r="C22" s="31" t="s">
        <v>1417</v>
      </c>
      <c r="D22" s="5"/>
      <c r="E22" s="19" t="s">
        <v>1418</v>
      </c>
      <c r="F22" s="5"/>
      <c r="G22" s="5"/>
      <c r="H22" s="5"/>
      <c r="I22" s="32">
        <f>0+Q22</f>
        <v>0</v>
      </c>
      <c r="O22">
        <f>0+R22</f>
        <v>0</v>
      </c>
      <c r="Q22">
        <f>0+I23+I27+I31+I35+I39+I43+I47+I51+I55+I59+I63+I67+I71+I75+I79+I83+I87+I91</f>
        <v>0</v>
      </c>
      <c r="R22">
        <f>0+O23+O27+O31+O35+O39+O43+O47+O51+O55+O59+O63+O67+O71+O75+O79+O83+O87+O91</f>
        <v>0</v>
      </c>
    </row>
    <row r="23" spans="1:16" ht="12.75">
      <c r="A23" s="17" t="s">
        <v>45</v>
      </c>
      <c r="B23" s="21" t="s">
        <v>175</v>
      </c>
      <c r="C23" s="21" t="s">
        <v>1419</v>
      </c>
      <c r="D23" s="17" t="s">
        <v>47</v>
      </c>
      <c r="E23" s="22" t="s">
        <v>1420</v>
      </c>
      <c r="F23" s="23" t="s">
        <v>1421</v>
      </c>
      <c r="G23" s="24">
        <v>3</v>
      </c>
      <c r="H23" s="25">
        <v>0</v>
      </c>
      <c r="I23" s="25">
        <f>ROUND(ROUND(H23,2)*ROUND(G23,3),2)</f>
        <v>0</v>
      </c>
      <c r="O23">
        <f>(I23*21)/100</f>
        <v>0</v>
      </c>
      <c r="P23" t="s">
        <v>23</v>
      </c>
    </row>
    <row r="24" spans="1:5" ht="12.75">
      <c r="A24" s="26" t="s">
        <v>50</v>
      </c>
      <c r="E24" s="27" t="s">
        <v>47</v>
      </c>
    </row>
    <row r="25" spans="1:5" ht="12.75">
      <c r="A25" s="28" t="s">
        <v>51</v>
      </c>
      <c r="E25" s="29" t="s">
        <v>47</v>
      </c>
    </row>
    <row r="26" spans="1:5" ht="12.75">
      <c r="A26" t="s">
        <v>52</v>
      </c>
      <c r="E26" s="27" t="s">
        <v>47</v>
      </c>
    </row>
    <row r="27" spans="1:16" ht="12.75">
      <c r="A27" s="17" t="s">
        <v>45</v>
      </c>
      <c r="B27" s="21" t="s">
        <v>23</v>
      </c>
      <c r="C27" s="21" t="s">
        <v>1422</v>
      </c>
      <c r="D27" s="17" t="s">
        <v>47</v>
      </c>
      <c r="E27" s="22" t="s">
        <v>1423</v>
      </c>
      <c r="F27" s="23" t="s">
        <v>66</v>
      </c>
      <c r="G27" s="24">
        <v>156</v>
      </c>
      <c r="H27" s="25">
        <v>0</v>
      </c>
      <c r="I27" s="25">
        <f>ROUND(ROUND(H27,2)*ROUND(G27,3),2)</f>
        <v>0</v>
      </c>
      <c r="O27">
        <f>(I27*21)/100</f>
        <v>0</v>
      </c>
      <c r="P27" t="s">
        <v>23</v>
      </c>
    </row>
    <row r="28" spans="1:5" ht="12.75">
      <c r="A28" s="26" t="s">
        <v>50</v>
      </c>
      <c r="E28" s="27" t="s">
        <v>47</v>
      </c>
    </row>
    <row r="29" spans="1:5" ht="12.75">
      <c r="A29" s="28" t="s">
        <v>51</v>
      </c>
      <c r="E29" s="29" t="s">
        <v>47</v>
      </c>
    </row>
    <row r="30" spans="1:5" ht="12.75">
      <c r="A30" t="s">
        <v>52</v>
      </c>
      <c r="E30" s="27" t="s">
        <v>47</v>
      </c>
    </row>
    <row r="31" spans="1:16" ht="12.75">
      <c r="A31" s="17" t="s">
        <v>45</v>
      </c>
      <c r="B31" s="21" t="s">
        <v>170</v>
      </c>
      <c r="C31" s="21" t="s">
        <v>1424</v>
      </c>
      <c r="D31" s="17" t="s">
        <v>47</v>
      </c>
      <c r="E31" s="22" t="s">
        <v>1425</v>
      </c>
      <c r="F31" s="23" t="s">
        <v>66</v>
      </c>
      <c r="G31" s="24">
        <v>48</v>
      </c>
      <c r="H31" s="25">
        <v>0</v>
      </c>
      <c r="I31" s="25">
        <f>ROUND(ROUND(H31,2)*ROUND(G31,3),2)</f>
        <v>0</v>
      </c>
      <c r="O31">
        <f>(I31*21)/100</f>
        <v>0</v>
      </c>
      <c r="P31" t="s">
        <v>23</v>
      </c>
    </row>
    <row r="32" spans="1:5" ht="12.75">
      <c r="A32" s="26" t="s">
        <v>50</v>
      </c>
      <c r="E32" s="27" t="s">
        <v>47</v>
      </c>
    </row>
    <row r="33" spans="1:5" ht="12.75">
      <c r="A33" s="28" t="s">
        <v>51</v>
      </c>
      <c r="E33" s="29" t="s">
        <v>47</v>
      </c>
    </row>
    <row r="34" spans="1:5" ht="12.75">
      <c r="A34" t="s">
        <v>52</v>
      </c>
      <c r="E34" s="27" t="s">
        <v>47</v>
      </c>
    </row>
    <row r="35" spans="1:16" ht="12.75">
      <c r="A35" s="17" t="s">
        <v>45</v>
      </c>
      <c r="B35" s="21" t="s">
        <v>22</v>
      </c>
      <c r="C35" s="21" t="s">
        <v>1426</v>
      </c>
      <c r="D35" s="17" t="s">
        <v>47</v>
      </c>
      <c r="E35" s="22" t="s">
        <v>1427</v>
      </c>
      <c r="F35" s="23" t="s">
        <v>66</v>
      </c>
      <c r="G35" s="24">
        <v>2</v>
      </c>
      <c r="H35" s="25">
        <v>0</v>
      </c>
      <c r="I35" s="25">
        <f>ROUND(ROUND(H35,2)*ROUND(G35,3),2)</f>
        <v>0</v>
      </c>
      <c r="O35">
        <f>(I35*21)/100</f>
        <v>0</v>
      </c>
      <c r="P35" t="s">
        <v>23</v>
      </c>
    </row>
    <row r="36" spans="1:5" ht="12.75">
      <c r="A36" s="26" t="s">
        <v>50</v>
      </c>
      <c r="E36" s="27" t="s">
        <v>47</v>
      </c>
    </row>
    <row r="37" spans="1:5" ht="12.75">
      <c r="A37" s="28" t="s">
        <v>51</v>
      </c>
      <c r="E37" s="29" t="s">
        <v>47</v>
      </c>
    </row>
    <row r="38" spans="1:5" ht="12.75">
      <c r="A38" t="s">
        <v>52</v>
      </c>
      <c r="E38" s="27" t="s">
        <v>47</v>
      </c>
    </row>
    <row r="39" spans="1:16" ht="12.75">
      <c r="A39" s="17" t="s">
        <v>45</v>
      </c>
      <c r="B39" s="21" t="s">
        <v>33</v>
      </c>
      <c r="C39" s="21" t="s">
        <v>1428</v>
      </c>
      <c r="D39" s="17" t="s">
        <v>47</v>
      </c>
      <c r="E39" s="22" t="s">
        <v>1429</v>
      </c>
      <c r="F39" s="23" t="s">
        <v>66</v>
      </c>
      <c r="G39" s="24">
        <v>24</v>
      </c>
      <c r="H39" s="25">
        <v>0</v>
      </c>
      <c r="I39" s="25">
        <f>ROUND(ROUND(H39,2)*ROUND(G39,3),2)</f>
        <v>0</v>
      </c>
      <c r="O39">
        <f>(I39*21)/100</f>
        <v>0</v>
      </c>
      <c r="P39" t="s">
        <v>23</v>
      </c>
    </row>
    <row r="40" spans="1:5" ht="12.75">
      <c r="A40" s="26" t="s">
        <v>50</v>
      </c>
      <c r="E40" s="27" t="s">
        <v>47</v>
      </c>
    </row>
    <row r="41" spans="1:5" ht="12.75">
      <c r="A41" s="28" t="s">
        <v>51</v>
      </c>
      <c r="E41" s="29" t="s">
        <v>47</v>
      </c>
    </row>
    <row r="42" spans="1:5" ht="12.75">
      <c r="A42" t="s">
        <v>52</v>
      </c>
      <c r="E42" s="27" t="s">
        <v>47</v>
      </c>
    </row>
    <row r="43" spans="1:16" ht="12.75">
      <c r="A43" s="17" t="s">
        <v>45</v>
      </c>
      <c r="B43" s="21" t="s">
        <v>216</v>
      </c>
      <c r="C43" s="21" t="s">
        <v>1430</v>
      </c>
      <c r="D43" s="17" t="s">
        <v>47</v>
      </c>
      <c r="E43" s="22" t="s">
        <v>1431</v>
      </c>
      <c r="F43" s="23" t="s">
        <v>66</v>
      </c>
      <c r="G43" s="24">
        <v>24</v>
      </c>
      <c r="H43" s="25">
        <v>0</v>
      </c>
      <c r="I43" s="25">
        <f>ROUND(ROUND(H43,2)*ROUND(G43,3),2)</f>
        <v>0</v>
      </c>
      <c r="O43">
        <f>(I43*21)/100</f>
        <v>0</v>
      </c>
      <c r="P43" t="s">
        <v>23</v>
      </c>
    </row>
    <row r="44" spans="1:5" ht="12.75">
      <c r="A44" s="26" t="s">
        <v>50</v>
      </c>
      <c r="E44" s="27" t="s">
        <v>47</v>
      </c>
    </row>
    <row r="45" spans="1:5" ht="12.75">
      <c r="A45" s="28" t="s">
        <v>51</v>
      </c>
      <c r="E45" s="29" t="s">
        <v>47</v>
      </c>
    </row>
    <row r="46" spans="1:5" ht="12.75">
      <c r="A46" t="s">
        <v>52</v>
      </c>
      <c r="E46" s="27" t="s">
        <v>47</v>
      </c>
    </row>
    <row r="47" spans="1:16" ht="12.75">
      <c r="A47" s="17" t="s">
        <v>45</v>
      </c>
      <c r="B47" s="21" t="s">
        <v>35</v>
      </c>
      <c r="C47" s="21" t="s">
        <v>1432</v>
      </c>
      <c r="D47" s="17" t="s">
        <v>47</v>
      </c>
      <c r="E47" s="22" t="s">
        <v>1433</v>
      </c>
      <c r="F47" s="23" t="s">
        <v>66</v>
      </c>
      <c r="G47" s="24">
        <v>24</v>
      </c>
      <c r="H47" s="25">
        <v>0</v>
      </c>
      <c r="I47" s="25">
        <f>ROUND(ROUND(H47,2)*ROUND(G47,3),2)</f>
        <v>0</v>
      </c>
      <c r="O47">
        <f>(I47*21)/100</f>
        <v>0</v>
      </c>
      <c r="P47" t="s">
        <v>23</v>
      </c>
    </row>
    <row r="48" spans="1:5" ht="12.75">
      <c r="A48" s="26" t="s">
        <v>50</v>
      </c>
      <c r="E48" s="27" t="s">
        <v>47</v>
      </c>
    </row>
    <row r="49" spans="1:5" ht="12.75">
      <c r="A49" s="28" t="s">
        <v>51</v>
      </c>
      <c r="E49" s="29" t="s">
        <v>47</v>
      </c>
    </row>
    <row r="50" spans="1:5" ht="12.75">
      <c r="A50" t="s">
        <v>52</v>
      </c>
      <c r="E50" s="27" t="s">
        <v>47</v>
      </c>
    </row>
    <row r="51" spans="1:16" ht="12.75">
      <c r="A51" s="17" t="s">
        <v>45</v>
      </c>
      <c r="B51" s="21" t="s">
        <v>37</v>
      </c>
      <c r="C51" s="21" t="s">
        <v>1434</v>
      </c>
      <c r="D51" s="17" t="s">
        <v>47</v>
      </c>
      <c r="E51" s="22" t="s">
        <v>1435</v>
      </c>
      <c r="F51" s="23" t="s">
        <v>66</v>
      </c>
      <c r="G51" s="24">
        <v>24</v>
      </c>
      <c r="H51" s="25">
        <v>0</v>
      </c>
      <c r="I51" s="25">
        <f>ROUND(ROUND(H51,2)*ROUND(G51,3),2)</f>
        <v>0</v>
      </c>
      <c r="O51">
        <f>(I51*21)/100</f>
        <v>0</v>
      </c>
      <c r="P51" t="s">
        <v>23</v>
      </c>
    </row>
    <row r="52" spans="1:5" ht="12.75">
      <c r="A52" s="26" t="s">
        <v>50</v>
      </c>
      <c r="E52" s="27" t="s">
        <v>47</v>
      </c>
    </row>
    <row r="53" spans="1:5" ht="12.75">
      <c r="A53" s="28" t="s">
        <v>51</v>
      </c>
      <c r="E53" s="29" t="s">
        <v>47</v>
      </c>
    </row>
    <row r="54" spans="1:5" ht="12.75">
      <c r="A54" t="s">
        <v>52</v>
      </c>
      <c r="E54" s="27" t="s">
        <v>47</v>
      </c>
    </row>
    <row r="55" spans="1:16" ht="12.75">
      <c r="A55" s="17" t="s">
        <v>45</v>
      </c>
      <c r="B55" s="21" t="s">
        <v>210</v>
      </c>
      <c r="C55" s="21" t="s">
        <v>1436</v>
      </c>
      <c r="D55" s="17" t="s">
        <v>47</v>
      </c>
      <c r="E55" s="22" t="s">
        <v>1437</v>
      </c>
      <c r="F55" s="23" t="s">
        <v>66</v>
      </c>
      <c r="G55" s="24">
        <v>3</v>
      </c>
      <c r="H55" s="25">
        <v>0</v>
      </c>
      <c r="I55" s="25">
        <f>ROUND(ROUND(H55,2)*ROUND(G55,3),2)</f>
        <v>0</v>
      </c>
      <c r="O55">
        <f>(I55*21)/100</f>
        <v>0</v>
      </c>
      <c r="P55" t="s">
        <v>23</v>
      </c>
    </row>
    <row r="56" spans="1:5" ht="12.75">
      <c r="A56" s="26" t="s">
        <v>50</v>
      </c>
      <c r="E56" s="27" t="s">
        <v>47</v>
      </c>
    </row>
    <row r="57" spans="1:5" ht="12.75">
      <c r="A57" s="28" t="s">
        <v>51</v>
      </c>
      <c r="E57" s="29" t="s">
        <v>47</v>
      </c>
    </row>
    <row r="58" spans="1:5" ht="12.75">
      <c r="A58" t="s">
        <v>52</v>
      </c>
      <c r="E58" s="27" t="s">
        <v>47</v>
      </c>
    </row>
    <row r="59" spans="1:16" ht="12.75">
      <c r="A59" s="17" t="s">
        <v>45</v>
      </c>
      <c r="B59" s="21" t="s">
        <v>488</v>
      </c>
      <c r="C59" s="21" t="s">
        <v>1438</v>
      </c>
      <c r="D59" s="17" t="s">
        <v>47</v>
      </c>
      <c r="E59" s="22" t="s">
        <v>1439</v>
      </c>
      <c r="F59" s="23" t="s">
        <v>146</v>
      </c>
      <c r="G59" s="24">
        <v>811</v>
      </c>
      <c r="H59" s="25">
        <v>0</v>
      </c>
      <c r="I59" s="25">
        <f>ROUND(ROUND(H59,2)*ROUND(G59,3),2)</f>
        <v>0</v>
      </c>
      <c r="O59">
        <f>(I59*21)/100</f>
        <v>0</v>
      </c>
      <c r="P59" t="s">
        <v>23</v>
      </c>
    </row>
    <row r="60" spans="1:5" ht="12.75">
      <c r="A60" s="26" t="s">
        <v>50</v>
      </c>
      <c r="E60" s="27" t="s">
        <v>47</v>
      </c>
    </row>
    <row r="61" spans="1:5" ht="12.75">
      <c r="A61" s="28" t="s">
        <v>51</v>
      </c>
      <c r="E61" s="29" t="s">
        <v>47</v>
      </c>
    </row>
    <row r="62" spans="1:5" ht="12.75">
      <c r="A62" t="s">
        <v>52</v>
      </c>
      <c r="E62" s="27" t="s">
        <v>47</v>
      </c>
    </row>
    <row r="63" spans="1:16" ht="12.75">
      <c r="A63" s="17" t="s">
        <v>45</v>
      </c>
      <c r="B63" s="21" t="s">
        <v>148</v>
      </c>
      <c r="C63" s="21" t="s">
        <v>1440</v>
      </c>
      <c r="D63" s="17" t="s">
        <v>47</v>
      </c>
      <c r="E63" s="22" t="s">
        <v>1441</v>
      </c>
      <c r="F63" s="23" t="s">
        <v>66</v>
      </c>
      <c r="G63" s="24">
        <v>60</v>
      </c>
      <c r="H63" s="25">
        <v>0</v>
      </c>
      <c r="I63" s="25">
        <f>ROUND(ROUND(H63,2)*ROUND(G63,3),2)</f>
        <v>0</v>
      </c>
      <c r="O63">
        <f>(I63*21)/100</f>
        <v>0</v>
      </c>
      <c r="P63" t="s">
        <v>23</v>
      </c>
    </row>
    <row r="64" spans="1:5" ht="12.75">
      <c r="A64" s="26" t="s">
        <v>50</v>
      </c>
      <c r="E64" s="27" t="s">
        <v>47</v>
      </c>
    </row>
    <row r="65" spans="1:5" ht="12.75">
      <c r="A65" s="28" t="s">
        <v>51</v>
      </c>
      <c r="E65" s="29" t="s">
        <v>47</v>
      </c>
    </row>
    <row r="66" spans="1:5" ht="12.75">
      <c r="A66" t="s">
        <v>52</v>
      </c>
      <c r="E66" s="27" t="s">
        <v>47</v>
      </c>
    </row>
    <row r="67" spans="1:16" ht="25.5">
      <c r="A67" s="17" t="s">
        <v>45</v>
      </c>
      <c r="B67" s="21" t="s">
        <v>40</v>
      </c>
      <c r="C67" s="21" t="s">
        <v>1442</v>
      </c>
      <c r="D67" s="17" t="s">
        <v>47</v>
      </c>
      <c r="E67" s="22" t="s">
        <v>1443</v>
      </c>
      <c r="F67" s="23" t="s">
        <v>66</v>
      </c>
      <c r="G67" s="24">
        <v>26</v>
      </c>
      <c r="H67" s="25">
        <v>0</v>
      </c>
      <c r="I67" s="25">
        <f>ROUND(ROUND(H67,2)*ROUND(G67,3),2)</f>
        <v>0</v>
      </c>
      <c r="O67">
        <f>(I67*21)/100</f>
        <v>0</v>
      </c>
      <c r="P67" t="s">
        <v>23</v>
      </c>
    </row>
    <row r="68" spans="1:5" ht="12.75">
      <c r="A68" s="26" t="s">
        <v>50</v>
      </c>
      <c r="E68" s="27" t="s">
        <v>47</v>
      </c>
    </row>
    <row r="69" spans="1:5" ht="12.75">
      <c r="A69" s="28" t="s">
        <v>51</v>
      </c>
      <c r="E69" s="29" t="s">
        <v>47</v>
      </c>
    </row>
    <row r="70" spans="1:5" ht="12.75">
      <c r="A70" t="s">
        <v>52</v>
      </c>
      <c r="E70" s="27" t="s">
        <v>47</v>
      </c>
    </row>
    <row r="71" spans="1:16" ht="12.75">
      <c r="A71" s="17" t="s">
        <v>45</v>
      </c>
      <c r="B71" s="21" t="s">
        <v>42</v>
      </c>
      <c r="C71" s="21" t="s">
        <v>1444</v>
      </c>
      <c r="D71" s="17" t="s">
        <v>47</v>
      </c>
      <c r="E71" s="22" t="s">
        <v>1445</v>
      </c>
      <c r="F71" s="23" t="s">
        <v>146</v>
      </c>
      <c r="G71" s="24">
        <v>156</v>
      </c>
      <c r="H71" s="25">
        <v>0</v>
      </c>
      <c r="I71" s="25">
        <f>ROUND(ROUND(H71,2)*ROUND(G71,3),2)</f>
        <v>0</v>
      </c>
      <c r="O71">
        <f>(I71*21)/100</f>
        <v>0</v>
      </c>
      <c r="P71" t="s">
        <v>23</v>
      </c>
    </row>
    <row r="72" spans="1:5" ht="12.75">
      <c r="A72" s="26" t="s">
        <v>50</v>
      </c>
      <c r="E72" s="27" t="s">
        <v>47</v>
      </c>
    </row>
    <row r="73" spans="1:5" ht="12.75">
      <c r="A73" s="28" t="s">
        <v>51</v>
      </c>
      <c r="E73" s="29" t="s">
        <v>47</v>
      </c>
    </row>
    <row r="74" spans="1:5" ht="12.75">
      <c r="A74" t="s">
        <v>52</v>
      </c>
      <c r="E74" s="27" t="s">
        <v>47</v>
      </c>
    </row>
    <row r="75" spans="1:16" ht="12.75">
      <c r="A75" s="17" t="s">
        <v>45</v>
      </c>
      <c r="B75" s="21" t="s">
        <v>383</v>
      </c>
      <c r="C75" s="21" t="s">
        <v>1446</v>
      </c>
      <c r="D75" s="17" t="s">
        <v>47</v>
      </c>
      <c r="E75" s="22" t="s">
        <v>1447</v>
      </c>
      <c r="F75" s="23" t="s">
        <v>146</v>
      </c>
      <c r="G75" s="24">
        <v>30</v>
      </c>
      <c r="H75" s="25">
        <v>0</v>
      </c>
      <c r="I75" s="25">
        <f>ROUND(ROUND(H75,2)*ROUND(G75,3),2)</f>
        <v>0</v>
      </c>
      <c r="O75">
        <f>(I75*21)/100</f>
        <v>0</v>
      </c>
      <c r="P75" t="s">
        <v>23</v>
      </c>
    </row>
    <row r="76" spans="1:5" ht="12.75">
      <c r="A76" s="26" t="s">
        <v>50</v>
      </c>
      <c r="E76" s="27" t="s">
        <v>47</v>
      </c>
    </row>
    <row r="77" spans="1:5" ht="12.75">
      <c r="A77" s="28" t="s">
        <v>51</v>
      </c>
      <c r="E77" s="29" t="s">
        <v>47</v>
      </c>
    </row>
    <row r="78" spans="1:5" ht="12.75">
      <c r="A78" t="s">
        <v>52</v>
      </c>
      <c r="E78" s="27" t="s">
        <v>47</v>
      </c>
    </row>
    <row r="79" spans="1:16" ht="12.75">
      <c r="A79" s="17" t="s">
        <v>45</v>
      </c>
      <c r="B79" s="21" t="s">
        <v>362</v>
      </c>
      <c r="C79" s="21" t="s">
        <v>1448</v>
      </c>
      <c r="D79" s="17" t="s">
        <v>47</v>
      </c>
      <c r="E79" s="22" t="s">
        <v>1449</v>
      </c>
      <c r="F79" s="23" t="s">
        <v>146</v>
      </c>
      <c r="G79" s="24">
        <v>900</v>
      </c>
      <c r="H79" s="25">
        <v>0</v>
      </c>
      <c r="I79" s="25">
        <f>ROUND(ROUND(H79,2)*ROUND(G79,3),2)</f>
        <v>0</v>
      </c>
      <c r="O79">
        <f>(I79*21)/100</f>
        <v>0</v>
      </c>
      <c r="P79" t="s">
        <v>23</v>
      </c>
    </row>
    <row r="80" spans="1:5" ht="12.75">
      <c r="A80" s="26" t="s">
        <v>50</v>
      </c>
      <c r="E80" s="27" t="s">
        <v>47</v>
      </c>
    </row>
    <row r="81" spans="1:5" ht="12.75">
      <c r="A81" s="28" t="s">
        <v>51</v>
      </c>
      <c r="E81" s="29" t="s">
        <v>47</v>
      </c>
    </row>
    <row r="82" spans="1:5" ht="12.75">
      <c r="A82" t="s">
        <v>52</v>
      </c>
      <c r="E82" s="27" t="s">
        <v>47</v>
      </c>
    </row>
    <row r="83" spans="1:16" ht="12.75">
      <c r="A83" s="17" t="s">
        <v>45</v>
      </c>
      <c r="B83" s="21" t="s">
        <v>133</v>
      </c>
      <c r="C83" s="21" t="s">
        <v>1450</v>
      </c>
      <c r="D83" s="17" t="s">
        <v>47</v>
      </c>
      <c r="E83" s="22" t="s">
        <v>1451</v>
      </c>
      <c r="F83" s="23" t="s">
        <v>146</v>
      </c>
      <c r="G83" s="24">
        <v>930</v>
      </c>
      <c r="H83" s="25">
        <v>0</v>
      </c>
      <c r="I83" s="25">
        <f>ROUND(ROUND(H83,2)*ROUND(G83,3),2)</f>
        <v>0</v>
      </c>
      <c r="O83">
        <f>(I83*21)/100</f>
        <v>0</v>
      </c>
      <c r="P83" t="s">
        <v>23</v>
      </c>
    </row>
    <row r="84" spans="1:5" ht="12.75">
      <c r="A84" s="26" t="s">
        <v>50</v>
      </c>
      <c r="E84" s="27" t="s">
        <v>47</v>
      </c>
    </row>
    <row r="85" spans="1:5" ht="12.75">
      <c r="A85" s="28" t="s">
        <v>51</v>
      </c>
      <c r="E85" s="29" t="s">
        <v>47</v>
      </c>
    </row>
    <row r="86" spans="1:5" ht="12.75">
      <c r="A86" t="s">
        <v>52</v>
      </c>
      <c r="E86" s="27" t="s">
        <v>47</v>
      </c>
    </row>
    <row r="87" spans="1:16" ht="12.75">
      <c r="A87" s="17" t="s">
        <v>45</v>
      </c>
      <c r="B87" s="21" t="s">
        <v>107</v>
      </c>
      <c r="C87" s="21" t="s">
        <v>1452</v>
      </c>
      <c r="D87" s="17" t="s">
        <v>47</v>
      </c>
      <c r="E87" s="22" t="s">
        <v>1453</v>
      </c>
      <c r="F87" s="23" t="s">
        <v>1454</v>
      </c>
      <c r="G87" s="24">
        <v>1</v>
      </c>
      <c r="H87" s="25">
        <v>0</v>
      </c>
      <c r="I87" s="25">
        <f>ROUND(ROUND(H87,2)*ROUND(G87,3),2)</f>
        <v>0</v>
      </c>
      <c r="O87">
        <f>(I87*21)/100</f>
        <v>0</v>
      </c>
      <c r="P87" t="s">
        <v>23</v>
      </c>
    </row>
    <row r="88" spans="1:5" ht="12.75">
      <c r="A88" s="26" t="s">
        <v>50</v>
      </c>
      <c r="E88" s="27" t="s">
        <v>47</v>
      </c>
    </row>
    <row r="89" spans="1:5" ht="12.75">
      <c r="A89" s="28" t="s">
        <v>51</v>
      </c>
      <c r="E89" s="29" t="s">
        <v>47</v>
      </c>
    </row>
    <row r="90" spans="1:5" ht="12.75">
      <c r="A90" t="s">
        <v>52</v>
      </c>
      <c r="E90" s="27" t="s">
        <v>47</v>
      </c>
    </row>
    <row r="91" spans="1:16" ht="12.75">
      <c r="A91" s="17" t="s">
        <v>45</v>
      </c>
      <c r="B91" s="21" t="s">
        <v>179</v>
      </c>
      <c r="C91" s="21" t="s">
        <v>1455</v>
      </c>
      <c r="D91" s="17" t="s">
        <v>47</v>
      </c>
      <c r="E91" s="22" t="s">
        <v>1456</v>
      </c>
      <c r="F91" s="23" t="s">
        <v>1457</v>
      </c>
      <c r="G91" s="24">
        <v>15</v>
      </c>
      <c r="H91" s="25">
        <v>0</v>
      </c>
      <c r="I91" s="25">
        <f>ROUND(ROUND(H91,2)*ROUND(G91,3),2)</f>
        <v>0</v>
      </c>
      <c r="O91">
        <f>(I91*21)/100</f>
        <v>0</v>
      </c>
      <c r="P91" t="s">
        <v>23</v>
      </c>
    </row>
    <row r="92" spans="1:5" ht="12.75">
      <c r="A92" s="26" t="s">
        <v>50</v>
      </c>
      <c r="E92" s="27" t="s">
        <v>47</v>
      </c>
    </row>
    <row r="93" spans="1:5" ht="12.75">
      <c r="A93" s="28" t="s">
        <v>51</v>
      </c>
      <c r="E93" s="29" t="s">
        <v>47</v>
      </c>
    </row>
    <row r="94" spans="1:5" ht="12.75">
      <c r="A94" t="s">
        <v>52</v>
      </c>
      <c r="E94" s="27" t="s">
        <v>47</v>
      </c>
    </row>
    <row r="95" spans="1:18" ht="12.75" customHeight="1">
      <c r="A95" s="5" t="s">
        <v>43</v>
      </c>
      <c r="B95" s="5"/>
      <c r="C95" s="31" t="s">
        <v>1458</v>
      </c>
      <c r="D95" s="5"/>
      <c r="E95" s="19" t="s">
        <v>1459</v>
      </c>
      <c r="F95" s="5"/>
      <c r="G95" s="5"/>
      <c r="H95" s="5"/>
      <c r="I95" s="32">
        <f>0+Q95</f>
        <v>0</v>
      </c>
      <c r="O95">
        <f>0+R95</f>
        <v>0</v>
      </c>
      <c r="Q95">
        <f>0+I96+I100+I104+I108+I112+I116+I120+I124+I128+I132+I136+I140</f>
        <v>0</v>
      </c>
      <c r="R95">
        <f>0+O96+O100+O104+O108+O112+O116+O120+O124+O128+O132+O136+O140</f>
        <v>0</v>
      </c>
    </row>
    <row r="96" spans="1:16" ht="25.5">
      <c r="A96" s="17" t="s">
        <v>45</v>
      </c>
      <c r="B96" s="21" t="s">
        <v>200</v>
      </c>
      <c r="C96" s="21" t="s">
        <v>1460</v>
      </c>
      <c r="D96" s="17" t="s">
        <v>47</v>
      </c>
      <c r="E96" s="22" t="s">
        <v>1461</v>
      </c>
      <c r="F96" s="23" t="s">
        <v>66</v>
      </c>
      <c r="G96" s="24">
        <v>24</v>
      </c>
      <c r="H96" s="25">
        <v>0</v>
      </c>
      <c r="I96" s="25">
        <f>ROUND(ROUND(H96,2)*ROUND(G96,3),2)</f>
        <v>0</v>
      </c>
      <c r="O96">
        <f>(I96*21)/100</f>
        <v>0</v>
      </c>
      <c r="P96" t="s">
        <v>23</v>
      </c>
    </row>
    <row r="97" spans="1:5" ht="12.75">
      <c r="A97" s="26" t="s">
        <v>50</v>
      </c>
      <c r="E97" s="27" t="s">
        <v>47</v>
      </c>
    </row>
    <row r="98" spans="1:5" ht="12.75">
      <c r="A98" s="28" t="s">
        <v>51</v>
      </c>
      <c r="E98" s="29" t="s">
        <v>47</v>
      </c>
    </row>
    <row r="99" spans="1:5" ht="12.75">
      <c r="A99" t="s">
        <v>52</v>
      </c>
      <c r="E99" s="27" t="s">
        <v>47</v>
      </c>
    </row>
    <row r="100" spans="1:16" ht="12.75">
      <c r="A100" s="17" t="s">
        <v>45</v>
      </c>
      <c r="B100" s="21" t="s">
        <v>203</v>
      </c>
      <c r="C100" s="21" t="s">
        <v>1462</v>
      </c>
      <c r="D100" s="17" t="s">
        <v>47</v>
      </c>
      <c r="E100" s="22" t="s">
        <v>1463</v>
      </c>
      <c r="F100" s="23" t="s">
        <v>66</v>
      </c>
      <c r="G100" s="24">
        <v>24</v>
      </c>
      <c r="H100" s="25">
        <v>0</v>
      </c>
      <c r="I100" s="25">
        <f>ROUND(ROUND(H100,2)*ROUND(G100,3),2)</f>
        <v>0</v>
      </c>
      <c r="O100">
        <f>(I100*21)/100</f>
        <v>0</v>
      </c>
      <c r="P100" t="s">
        <v>23</v>
      </c>
    </row>
    <row r="101" spans="1:5" ht="12.75">
      <c r="A101" s="26" t="s">
        <v>50</v>
      </c>
      <c r="E101" s="27" t="s">
        <v>47</v>
      </c>
    </row>
    <row r="102" spans="1:5" ht="12.75">
      <c r="A102" s="28" t="s">
        <v>51</v>
      </c>
      <c r="E102" s="29" t="s">
        <v>47</v>
      </c>
    </row>
    <row r="103" spans="1:5" ht="12.75">
      <c r="A103" t="s">
        <v>52</v>
      </c>
      <c r="E103" s="27" t="s">
        <v>47</v>
      </c>
    </row>
    <row r="104" spans="1:16" ht="12.75">
      <c r="A104" s="17" t="s">
        <v>45</v>
      </c>
      <c r="B104" s="21" t="s">
        <v>195</v>
      </c>
      <c r="C104" s="21" t="s">
        <v>1464</v>
      </c>
      <c r="D104" s="17" t="s">
        <v>47</v>
      </c>
      <c r="E104" s="22" t="s">
        <v>1465</v>
      </c>
      <c r="F104" s="23" t="s">
        <v>66</v>
      </c>
      <c r="G104" s="24">
        <v>24</v>
      </c>
      <c r="H104" s="25">
        <v>0</v>
      </c>
      <c r="I104" s="25">
        <f>ROUND(ROUND(H104,2)*ROUND(G104,3),2)</f>
        <v>0</v>
      </c>
      <c r="O104">
        <f>(I104*21)/100</f>
        <v>0</v>
      </c>
      <c r="P104" t="s">
        <v>23</v>
      </c>
    </row>
    <row r="105" spans="1:5" ht="12.75">
      <c r="A105" s="26" t="s">
        <v>50</v>
      </c>
      <c r="E105" s="27" t="s">
        <v>47</v>
      </c>
    </row>
    <row r="106" spans="1:5" ht="12.75">
      <c r="A106" s="28" t="s">
        <v>51</v>
      </c>
      <c r="E106" s="29" t="s">
        <v>47</v>
      </c>
    </row>
    <row r="107" spans="1:5" ht="12.75">
      <c r="A107" t="s">
        <v>52</v>
      </c>
      <c r="E107" s="27" t="s">
        <v>47</v>
      </c>
    </row>
    <row r="108" spans="1:16" ht="12.75">
      <c r="A108" s="17" t="s">
        <v>45</v>
      </c>
      <c r="B108" s="21" t="s">
        <v>184</v>
      </c>
      <c r="C108" s="21" t="s">
        <v>1466</v>
      </c>
      <c r="D108" s="17" t="s">
        <v>47</v>
      </c>
      <c r="E108" s="22" t="s">
        <v>1467</v>
      </c>
      <c r="F108" s="23" t="s">
        <v>146</v>
      </c>
      <c r="G108" s="24">
        <v>156</v>
      </c>
      <c r="H108" s="25">
        <v>0</v>
      </c>
      <c r="I108" s="25">
        <f>ROUND(ROUND(H108,2)*ROUND(G108,3),2)</f>
        <v>0</v>
      </c>
      <c r="O108">
        <f>(I108*21)/100</f>
        <v>0</v>
      </c>
      <c r="P108" t="s">
        <v>23</v>
      </c>
    </row>
    <row r="109" spans="1:5" ht="12.75">
      <c r="A109" s="26" t="s">
        <v>50</v>
      </c>
      <c r="E109" s="27" t="s">
        <v>47</v>
      </c>
    </row>
    <row r="110" spans="1:5" ht="12.75">
      <c r="A110" s="28" t="s">
        <v>51</v>
      </c>
      <c r="E110" s="29" t="s">
        <v>47</v>
      </c>
    </row>
    <row r="111" spans="1:5" ht="12.75">
      <c r="A111" t="s">
        <v>52</v>
      </c>
      <c r="E111" s="27" t="s">
        <v>47</v>
      </c>
    </row>
    <row r="112" spans="1:16" ht="12.75">
      <c r="A112" s="17" t="s">
        <v>45</v>
      </c>
      <c r="B112" s="21" t="s">
        <v>155</v>
      </c>
      <c r="C112" s="21" t="s">
        <v>1468</v>
      </c>
      <c r="D112" s="17" t="s">
        <v>47</v>
      </c>
      <c r="E112" s="22" t="s">
        <v>1469</v>
      </c>
      <c r="F112" s="23" t="s">
        <v>146</v>
      </c>
      <c r="G112" s="24">
        <v>30</v>
      </c>
      <c r="H112" s="25">
        <v>0</v>
      </c>
      <c r="I112" s="25">
        <f>ROUND(ROUND(H112,2)*ROUND(G112,3),2)</f>
        <v>0</v>
      </c>
      <c r="O112">
        <f>(I112*21)/100</f>
        <v>0</v>
      </c>
      <c r="P112" t="s">
        <v>23</v>
      </c>
    </row>
    <row r="113" spans="1:5" ht="12.75">
      <c r="A113" s="26" t="s">
        <v>50</v>
      </c>
      <c r="E113" s="27" t="s">
        <v>47</v>
      </c>
    </row>
    <row r="114" spans="1:5" ht="12.75">
      <c r="A114" s="28" t="s">
        <v>51</v>
      </c>
      <c r="E114" s="29" t="s">
        <v>47</v>
      </c>
    </row>
    <row r="115" spans="1:5" ht="12.75">
      <c r="A115" t="s">
        <v>52</v>
      </c>
      <c r="E115" s="27" t="s">
        <v>47</v>
      </c>
    </row>
    <row r="116" spans="1:16" ht="12.75">
      <c r="A116" s="17" t="s">
        <v>45</v>
      </c>
      <c r="B116" s="21" t="s">
        <v>158</v>
      </c>
      <c r="C116" s="21" t="s">
        <v>1470</v>
      </c>
      <c r="D116" s="17" t="s">
        <v>47</v>
      </c>
      <c r="E116" s="22" t="s">
        <v>1471</v>
      </c>
      <c r="F116" s="23" t="s">
        <v>146</v>
      </c>
      <c r="G116" s="24">
        <v>900</v>
      </c>
      <c r="H116" s="25">
        <v>0</v>
      </c>
      <c r="I116" s="25">
        <f>ROUND(ROUND(H116,2)*ROUND(G116,3),2)</f>
        <v>0</v>
      </c>
      <c r="O116">
        <f>(I116*21)/100</f>
        <v>0</v>
      </c>
      <c r="P116" t="s">
        <v>23</v>
      </c>
    </row>
    <row r="117" spans="1:5" ht="12.75">
      <c r="A117" s="26" t="s">
        <v>50</v>
      </c>
      <c r="E117" s="27" t="s">
        <v>47</v>
      </c>
    </row>
    <row r="118" spans="1:5" ht="12.75">
      <c r="A118" s="28" t="s">
        <v>51</v>
      </c>
      <c r="E118" s="29" t="s">
        <v>47</v>
      </c>
    </row>
    <row r="119" spans="1:5" ht="12.75">
      <c r="A119" t="s">
        <v>52</v>
      </c>
      <c r="E119" s="27" t="s">
        <v>47</v>
      </c>
    </row>
    <row r="120" spans="1:16" ht="12.75">
      <c r="A120" s="17" t="s">
        <v>45</v>
      </c>
      <c r="B120" s="21" t="s">
        <v>164</v>
      </c>
      <c r="C120" s="21" t="s">
        <v>1472</v>
      </c>
      <c r="D120" s="17" t="s">
        <v>47</v>
      </c>
      <c r="E120" s="22" t="s">
        <v>1473</v>
      </c>
      <c r="F120" s="23" t="s">
        <v>769</v>
      </c>
      <c r="G120" s="24">
        <v>25</v>
      </c>
      <c r="H120" s="25">
        <v>0</v>
      </c>
      <c r="I120" s="25">
        <f>ROUND(ROUND(H120,2)*ROUND(G120,3),2)</f>
        <v>0</v>
      </c>
      <c r="O120">
        <f>(I120*21)/100</f>
        <v>0</v>
      </c>
      <c r="P120" t="s">
        <v>23</v>
      </c>
    </row>
    <row r="121" spans="1:5" ht="12.75">
      <c r="A121" s="26" t="s">
        <v>50</v>
      </c>
      <c r="E121" s="27" t="s">
        <v>47</v>
      </c>
    </row>
    <row r="122" spans="1:5" ht="12.75">
      <c r="A122" s="28" t="s">
        <v>51</v>
      </c>
      <c r="E122" s="29" t="s">
        <v>47</v>
      </c>
    </row>
    <row r="123" spans="1:5" ht="12.75">
      <c r="A123" t="s">
        <v>52</v>
      </c>
      <c r="E123" s="27" t="s">
        <v>47</v>
      </c>
    </row>
    <row r="124" spans="1:16" ht="12.75">
      <c r="A124" s="17" t="s">
        <v>45</v>
      </c>
      <c r="B124" s="21" t="s">
        <v>161</v>
      </c>
      <c r="C124" s="21" t="s">
        <v>1474</v>
      </c>
      <c r="D124" s="17" t="s">
        <v>47</v>
      </c>
      <c r="E124" s="22" t="s">
        <v>1475</v>
      </c>
      <c r="F124" s="23" t="s">
        <v>146</v>
      </c>
      <c r="G124" s="24">
        <v>13</v>
      </c>
      <c r="H124" s="25">
        <v>0</v>
      </c>
      <c r="I124" s="25">
        <f>ROUND(ROUND(H124,2)*ROUND(G124,3),2)</f>
        <v>0</v>
      </c>
      <c r="O124">
        <f>(I124*21)/100</f>
        <v>0</v>
      </c>
      <c r="P124" t="s">
        <v>23</v>
      </c>
    </row>
    <row r="125" spans="1:5" ht="12.75">
      <c r="A125" s="26" t="s">
        <v>50</v>
      </c>
      <c r="E125" s="27" t="s">
        <v>47</v>
      </c>
    </row>
    <row r="126" spans="1:5" ht="12.75">
      <c r="A126" s="28" t="s">
        <v>51</v>
      </c>
      <c r="E126" s="29" t="s">
        <v>47</v>
      </c>
    </row>
    <row r="127" spans="1:5" ht="12.75">
      <c r="A127" t="s">
        <v>52</v>
      </c>
      <c r="E127" s="27" t="s">
        <v>47</v>
      </c>
    </row>
    <row r="128" spans="1:16" ht="12.75">
      <c r="A128" s="17" t="s">
        <v>45</v>
      </c>
      <c r="B128" s="21" t="s">
        <v>113</v>
      </c>
      <c r="C128" s="21" t="s">
        <v>1476</v>
      </c>
      <c r="D128" s="17" t="s">
        <v>47</v>
      </c>
      <c r="E128" s="22" t="s">
        <v>1477</v>
      </c>
      <c r="F128" s="23" t="s">
        <v>769</v>
      </c>
      <c r="G128" s="24">
        <v>24</v>
      </c>
      <c r="H128" s="25">
        <v>0</v>
      </c>
      <c r="I128" s="25">
        <f>ROUND(ROUND(H128,2)*ROUND(G128,3),2)</f>
        <v>0</v>
      </c>
      <c r="O128">
        <f>(I128*21)/100</f>
        <v>0</v>
      </c>
      <c r="P128" t="s">
        <v>23</v>
      </c>
    </row>
    <row r="129" spans="1:5" ht="12.75">
      <c r="A129" s="26" t="s">
        <v>50</v>
      </c>
      <c r="E129" s="27" t="s">
        <v>47</v>
      </c>
    </row>
    <row r="130" spans="1:5" ht="12.75">
      <c r="A130" s="28" t="s">
        <v>51</v>
      </c>
      <c r="E130" s="29" t="s">
        <v>47</v>
      </c>
    </row>
    <row r="131" spans="1:5" ht="12.75">
      <c r="A131" t="s">
        <v>52</v>
      </c>
      <c r="E131" s="27" t="s">
        <v>47</v>
      </c>
    </row>
    <row r="132" spans="1:16" ht="12.75">
      <c r="A132" s="17" t="s">
        <v>45</v>
      </c>
      <c r="B132" s="21" t="s">
        <v>190</v>
      </c>
      <c r="C132" s="21" t="s">
        <v>1478</v>
      </c>
      <c r="D132" s="17" t="s">
        <v>47</v>
      </c>
      <c r="E132" s="22" t="s">
        <v>1479</v>
      </c>
      <c r="F132" s="23" t="s">
        <v>66</v>
      </c>
      <c r="G132" s="24">
        <v>2</v>
      </c>
      <c r="H132" s="25">
        <v>0</v>
      </c>
      <c r="I132" s="25">
        <f>ROUND(ROUND(H132,2)*ROUND(G132,3),2)</f>
        <v>0</v>
      </c>
      <c r="O132">
        <f>(I132*21)/100</f>
        <v>0</v>
      </c>
      <c r="P132" t="s">
        <v>23</v>
      </c>
    </row>
    <row r="133" spans="1:5" ht="12.75">
      <c r="A133" s="26" t="s">
        <v>50</v>
      </c>
      <c r="E133" s="27" t="s">
        <v>47</v>
      </c>
    </row>
    <row r="134" spans="1:5" ht="12.75">
      <c r="A134" s="28" t="s">
        <v>51</v>
      </c>
      <c r="E134" s="29" t="s">
        <v>47</v>
      </c>
    </row>
    <row r="135" spans="1:5" ht="12.75">
      <c r="A135" t="s">
        <v>52</v>
      </c>
      <c r="E135" s="27" t="s">
        <v>47</v>
      </c>
    </row>
    <row r="136" spans="1:16" ht="12.75">
      <c r="A136" s="17" t="s">
        <v>45</v>
      </c>
      <c r="B136" s="21" t="s">
        <v>234</v>
      </c>
      <c r="C136" s="21" t="s">
        <v>1480</v>
      </c>
      <c r="D136" s="17" t="s">
        <v>47</v>
      </c>
      <c r="E136" s="22" t="s">
        <v>1481</v>
      </c>
      <c r="F136" s="23" t="s">
        <v>769</v>
      </c>
      <c r="G136" s="24">
        <v>1</v>
      </c>
      <c r="H136" s="25">
        <v>0</v>
      </c>
      <c r="I136" s="25">
        <f>ROUND(ROUND(H136,2)*ROUND(G136,3),2)</f>
        <v>0</v>
      </c>
      <c r="O136">
        <f>(I136*21)/100</f>
        <v>0</v>
      </c>
      <c r="P136" t="s">
        <v>23</v>
      </c>
    </row>
    <row r="137" spans="1:5" ht="12.75">
      <c r="A137" s="26" t="s">
        <v>50</v>
      </c>
      <c r="E137" s="27" t="s">
        <v>47</v>
      </c>
    </row>
    <row r="138" spans="1:5" ht="12.75">
      <c r="A138" s="28" t="s">
        <v>51</v>
      </c>
      <c r="E138" s="29" t="s">
        <v>47</v>
      </c>
    </row>
    <row r="139" spans="1:5" ht="12.75">
      <c r="A139" t="s">
        <v>52</v>
      </c>
      <c r="E139" s="27" t="s">
        <v>47</v>
      </c>
    </row>
    <row r="140" spans="1:16" ht="12.75">
      <c r="A140" s="17" t="s">
        <v>45</v>
      </c>
      <c r="B140" s="21" t="s">
        <v>344</v>
      </c>
      <c r="C140" s="21" t="s">
        <v>1482</v>
      </c>
      <c r="D140" s="17" t="s">
        <v>47</v>
      </c>
      <c r="E140" s="22" t="s">
        <v>1483</v>
      </c>
      <c r="F140" s="23" t="s">
        <v>66</v>
      </c>
      <c r="G140" s="24">
        <v>3</v>
      </c>
      <c r="H140" s="25">
        <v>0</v>
      </c>
      <c r="I140" s="25">
        <f>ROUND(ROUND(H140,2)*ROUND(G140,3),2)</f>
        <v>0</v>
      </c>
      <c r="O140">
        <f>(I140*21)/100</f>
        <v>0</v>
      </c>
      <c r="P140" t="s">
        <v>23</v>
      </c>
    </row>
    <row r="141" spans="1:5" ht="12.75">
      <c r="A141" s="26" t="s">
        <v>50</v>
      </c>
      <c r="E141" s="27" t="s">
        <v>47</v>
      </c>
    </row>
    <row r="142" spans="1:5" ht="12.75">
      <c r="A142" s="28" t="s">
        <v>51</v>
      </c>
      <c r="E142" s="29" t="s">
        <v>47</v>
      </c>
    </row>
    <row r="143" spans="1:5" ht="12.75">
      <c r="A143" t="s">
        <v>52</v>
      </c>
      <c r="E143" s="27" t="s">
        <v>47</v>
      </c>
    </row>
    <row r="144" spans="1:18" ht="12.75" customHeight="1">
      <c r="A144" s="5" t="s">
        <v>43</v>
      </c>
      <c r="B144" s="5"/>
      <c r="C144" s="31" t="s">
        <v>1484</v>
      </c>
      <c r="D144" s="5"/>
      <c r="E144" s="19" t="s">
        <v>1485</v>
      </c>
      <c r="F144" s="5"/>
      <c r="G144" s="5"/>
      <c r="H144" s="5"/>
      <c r="I144" s="32">
        <f>0+Q144</f>
        <v>0</v>
      </c>
      <c r="O144">
        <f>0+R144</f>
        <v>0</v>
      </c>
      <c r="Q144">
        <f>0+I145+I149+I153+I157</f>
        <v>0</v>
      </c>
      <c r="R144">
        <f>0+O145+O149+O153+O157</f>
        <v>0</v>
      </c>
    </row>
    <row r="145" spans="1:16" ht="12.75">
      <c r="A145" s="17" t="s">
        <v>45</v>
      </c>
      <c r="B145" s="21" t="s">
        <v>300</v>
      </c>
      <c r="C145" s="21" t="s">
        <v>1486</v>
      </c>
      <c r="D145" s="17" t="s">
        <v>47</v>
      </c>
      <c r="E145" s="22" t="s">
        <v>1487</v>
      </c>
      <c r="F145" s="23" t="s">
        <v>66</v>
      </c>
      <c r="G145" s="24">
        <v>22</v>
      </c>
      <c r="H145" s="25">
        <v>0</v>
      </c>
      <c r="I145" s="25">
        <f>ROUND(ROUND(H145,2)*ROUND(G145,3),2)</f>
        <v>0</v>
      </c>
      <c r="O145">
        <f>(I145*21)/100</f>
        <v>0</v>
      </c>
      <c r="P145" t="s">
        <v>23</v>
      </c>
    </row>
    <row r="146" spans="1:5" ht="12.75">
      <c r="A146" s="26" t="s">
        <v>50</v>
      </c>
      <c r="E146" s="27" t="s">
        <v>47</v>
      </c>
    </row>
    <row r="147" spans="1:5" ht="12.75">
      <c r="A147" s="28" t="s">
        <v>51</v>
      </c>
      <c r="E147" s="29" t="s">
        <v>47</v>
      </c>
    </row>
    <row r="148" spans="1:5" ht="12.75">
      <c r="A148" t="s">
        <v>52</v>
      </c>
      <c r="E148" s="27" t="s">
        <v>47</v>
      </c>
    </row>
    <row r="149" spans="1:16" ht="12.75">
      <c r="A149" s="17" t="s">
        <v>45</v>
      </c>
      <c r="B149" s="21" t="s">
        <v>350</v>
      </c>
      <c r="C149" s="21" t="s">
        <v>1432</v>
      </c>
      <c r="D149" s="17" t="s">
        <v>47</v>
      </c>
      <c r="E149" s="22" t="s">
        <v>1433</v>
      </c>
      <c r="F149" s="23" t="s">
        <v>66</v>
      </c>
      <c r="G149" s="24">
        <v>22</v>
      </c>
      <c r="H149" s="25">
        <v>0</v>
      </c>
      <c r="I149" s="25">
        <f>ROUND(ROUND(H149,2)*ROUND(G149,3),2)</f>
        <v>0</v>
      </c>
      <c r="O149">
        <f>(I149*21)/100</f>
        <v>0</v>
      </c>
      <c r="P149" t="s">
        <v>23</v>
      </c>
    </row>
    <row r="150" spans="1:5" ht="12.75">
      <c r="A150" s="26" t="s">
        <v>50</v>
      </c>
      <c r="E150" s="27" t="s">
        <v>47</v>
      </c>
    </row>
    <row r="151" spans="1:5" ht="12.75">
      <c r="A151" s="28" t="s">
        <v>51</v>
      </c>
      <c r="E151" s="29" t="s">
        <v>47</v>
      </c>
    </row>
    <row r="152" spans="1:5" ht="12.75">
      <c r="A152" t="s">
        <v>52</v>
      </c>
      <c r="E152" s="27" t="s">
        <v>47</v>
      </c>
    </row>
    <row r="153" spans="1:16" ht="12.75">
      <c r="A153" s="17" t="s">
        <v>45</v>
      </c>
      <c r="B153" s="21" t="s">
        <v>353</v>
      </c>
      <c r="C153" s="21" t="s">
        <v>1434</v>
      </c>
      <c r="D153" s="17" t="s">
        <v>47</v>
      </c>
      <c r="E153" s="22" t="s">
        <v>1435</v>
      </c>
      <c r="F153" s="23" t="s">
        <v>66</v>
      </c>
      <c r="G153" s="24">
        <v>22</v>
      </c>
      <c r="H153" s="25">
        <v>0</v>
      </c>
      <c r="I153" s="25">
        <f>ROUND(ROUND(H153,2)*ROUND(G153,3),2)</f>
        <v>0</v>
      </c>
      <c r="O153">
        <f>(I153*21)/100</f>
        <v>0</v>
      </c>
      <c r="P153" t="s">
        <v>23</v>
      </c>
    </row>
    <row r="154" spans="1:5" ht="12.75">
      <c r="A154" s="26" t="s">
        <v>50</v>
      </c>
      <c r="E154" s="27" t="s">
        <v>47</v>
      </c>
    </row>
    <row r="155" spans="1:5" ht="12.75">
      <c r="A155" s="28" t="s">
        <v>51</v>
      </c>
      <c r="E155" s="29" t="s">
        <v>47</v>
      </c>
    </row>
    <row r="156" spans="1:5" ht="12.75">
      <c r="A156" t="s">
        <v>52</v>
      </c>
      <c r="E156" s="27" t="s">
        <v>47</v>
      </c>
    </row>
    <row r="157" spans="1:16" ht="12.75">
      <c r="A157" s="17" t="s">
        <v>45</v>
      </c>
      <c r="B157" s="21" t="s">
        <v>318</v>
      </c>
      <c r="C157" s="21" t="s">
        <v>1488</v>
      </c>
      <c r="D157" s="17" t="s">
        <v>47</v>
      </c>
      <c r="E157" s="22" t="s">
        <v>1489</v>
      </c>
      <c r="F157" s="23" t="s">
        <v>66</v>
      </c>
      <c r="G157" s="24">
        <v>3</v>
      </c>
      <c r="H157" s="25">
        <v>0</v>
      </c>
      <c r="I157" s="25">
        <f>ROUND(ROUND(H157,2)*ROUND(G157,3),2)</f>
        <v>0</v>
      </c>
      <c r="O157">
        <f>(I157*21)/100</f>
        <v>0</v>
      </c>
      <c r="P157" t="s">
        <v>23</v>
      </c>
    </row>
    <row r="158" spans="1:5" ht="12.75">
      <c r="A158" s="26" t="s">
        <v>50</v>
      </c>
      <c r="E158" s="27" t="s">
        <v>47</v>
      </c>
    </row>
    <row r="159" spans="1:5" ht="12.75">
      <c r="A159" s="28" t="s">
        <v>51</v>
      </c>
      <c r="E159" s="29" t="s">
        <v>47</v>
      </c>
    </row>
    <row r="160" spans="1:5" ht="12.75">
      <c r="A160" t="s">
        <v>52</v>
      </c>
      <c r="E160" s="27" t="s">
        <v>47</v>
      </c>
    </row>
    <row r="161" spans="1:18" ht="12.75" customHeight="1">
      <c r="A161" s="5" t="s">
        <v>43</v>
      </c>
      <c r="B161" s="5"/>
      <c r="C161" s="31" t="s">
        <v>1490</v>
      </c>
      <c r="D161" s="5"/>
      <c r="E161" s="19" t="s">
        <v>1491</v>
      </c>
      <c r="F161" s="5"/>
      <c r="G161" s="5"/>
      <c r="H161" s="5"/>
      <c r="I161" s="32">
        <f>0+Q161</f>
        <v>0</v>
      </c>
      <c r="O161">
        <f>0+R161</f>
        <v>0</v>
      </c>
      <c r="Q161">
        <f>0+I162+I166+I170+I174+I178+I182+I186+I190+I194+I198+I202+I206+I210+I214+I218+I222+I226+I230+I234</f>
        <v>0</v>
      </c>
      <c r="R161">
        <f>0+O162+O166+O170+O174+O178+O182+O186+O190+O194+O198+O202+O206+O210+O214+O218+O222+O226+O230+O234</f>
        <v>0</v>
      </c>
    </row>
    <row r="162" spans="1:16" ht="12.75">
      <c r="A162" s="17" t="s">
        <v>45</v>
      </c>
      <c r="B162" s="21" t="s">
        <v>246</v>
      </c>
      <c r="C162" s="21" t="s">
        <v>1492</v>
      </c>
      <c r="D162" s="17" t="s">
        <v>47</v>
      </c>
      <c r="E162" s="22" t="s">
        <v>1493</v>
      </c>
      <c r="F162" s="23" t="s">
        <v>710</v>
      </c>
      <c r="G162" s="24">
        <v>70</v>
      </c>
      <c r="H162" s="25">
        <v>0</v>
      </c>
      <c r="I162" s="25">
        <f>ROUND(ROUND(H162,2)*ROUND(G162,3),2)</f>
        <v>0</v>
      </c>
      <c r="O162">
        <f>(I162*21)/100</f>
        <v>0</v>
      </c>
      <c r="P162" t="s">
        <v>23</v>
      </c>
    </row>
    <row r="163" spans="1:5" ht="12.75">
      <c r="A163" s="26" t="s">
        <v>50</v>
      </c>
      <c r="E163" s="27" t="s">
        <v>47</v>
      </c>
    </row>
    <row r="164" spans="1:5" ht="12.75">
      <c r="A164" s="28" t="s">
        <v>51</v>
      </c>
      <c r="E164" s="29" t="s">
        <v>47</v>
      </c>
    </row>
    <row r="165" spans="1:5" ht="12.75">
      <c r="A165" t="s">
        <v>52</v>
      </c>
      <c r="E165" s="27" t="s">
        <v>47</v>
      </c>
    </row>
    <row r="166" spans="1:16" ht="12.75">
      <c r="A166" s="17" t="s">
        <v>45</v>
      </c>
      <c r="B166" s="21" t="s">
        <v>359</v>
      </c>
      <c r="C166" s="21" t="s">
        <v>1494</v>
      </c>
      <c r="D166" s="17" t="s">
        <v>47</v>
      </c>
      <c r="E166" s="22" t="s">
        <v>1495</v>
      </c>
      <c r="F166" s="23" t="s">
        <v>1496</v>
      </c>
      <c r="G166" s="24">
        <v>0.7</v>
      </c>
      <c r="H166" s="25">
        <v>0</v>
      </c>
      <c r="I166" s="25">
        <f>ROUND(ROUND(H166,2)*ROUND(G166,3),2)</f>
        <v>0</v>
      </c>
      <c r="O166">
        <f>(I166*21)/100</f>
        <v>0</v>
      </c>
      <c r="P166" t="s">
        <v>23</v>
      </c>
    </row>
    <row r="167" spans="1:5" ht="12.75">
      <c r="A167" s="26" t="s">
        <v>50</v>
      </c>
      <c r="E167" s="27" t="s">
        <v>47</v>
      </c>
    </row>
    <row r="168" spans="1:5" ht="12.75">
      <c r="A168" s="28" t="s">
        <v>51</v>
      </c>
      <c r="E168" s="29" t="s">
        <v>47</v>
      </c>
    </row>
    <row r="169" spans="1:5" ht="12.75">
      <c r="A169" t="s">
        <v>52</v>
      </c>
      <c r="E169" s="27" t="s">
        <v>47</v>
      </c>
    </row>
    <row r="170" spans="1:16" ht="12.75">
      <c r="A170" s="17" t="s">
        <v>45</v>
      </c>
      <c r="B170" s="21" t="s">
        <v>333</v>
      </c>
      <c r="C170" s="21" t="s">
        <v>1497</v>
      </c>
      <c r="D170" s="17" t="s">
        <v>47</v>
      </c>
      <c r="E170" s="22" t="s">
        <v>1498</v>
      </c>
      <c r="F170" s="23" t="s">
        <v>75</v>
      </c>
      <c r="G170" s="24">
        <v>10</v>
      </c>
      <c r="H170" s="25">
        <v>0</v>
      </c>
      <c r="I170" s="25">
        <f>ROUND(ROUND(H170,2)*ROUND(G170,3),2)</f>
        <v>0</v>
      </c>
      <c r="O170">
        <f>(I170*21)/100</f>
        <v>0</v>
      </c>
      <c r="P170" t="s">
        <v>23</v>
      </c>
    </row>
    <row r="171" spans="1:5" ht="12.75">
      <c r="A171" s="26" t="s">
        <v>50</v>
      </c>
      <c r="E171" s="27" t="s">
        <v>47</v>
      </c>
    </row>
    <row r="172" spans="1:5" ht="12.75">
      <c r="A172" s="28" t="s">
        <v>51</v>
      </c>
      <c r="E172" s="29" t="s">
        <v>47</v>
      </c>
    </row>
    <row r="173" spans="1:5" ht="12.75">
      <c r="A173" t="s">
        <v>52</v>
      </c>
      <c r="E173" s="27" t="s">
        <v>47</v>
      </c>
    </row>
    <row r="174" spans="1:16" ht="25.5">
      <c r="A174" s="17" t="s">
        <v>45</v>
      </c>
      <c r="B174" s="21" t="s">
        <v>324</v>
      </c>
      <c r="C174" s="21" t="s">
        <v>1499</v>
      </c>
      <c r="D174" s="17" t="s">
        <v>47</v>
      </c>
      <c r="E174" s="22" t="s">
        <v>1500</v>
      </c>
      <c r="F174" s="23" t="s">
        <v>75</v>
      </c>
      <c r="G174" s="24">
        <v>2.4</v>
      </c>
      <c r="H174" s="25">
        <v>0</v>
      </c>
      <c r="I174" s="25">
        <f>ROUND(ROUND(H174,2)*ROUND(G174,3),2)</f>
        <v>0</v>
      </c>
      <c r="O174">
        <f>(I174*21)/100</f>
        <v>0</v>
      </c>
      <c r="P174" t="s">
        <v>23</v>
      </c>
    </row>
    <row r="175" spans="1:5" ht="12.75">
      <c r="A175" s="26" t="s">
        <v>50</v>
      </c>
      <c r="E175" s="27" t="s">
        <v>47</v>
      </c>
    </row>
    <row r="176" spans="1:5" ht="12.75">
      <c r="A176" s="28" t="s">
        <v>51</v>
      </c>
      <c r="E176" s="29" t="s">
        <v>47</v>
      </c>
    </row>
    <row r="177" spans="1:5" ht="12.75">
      <c r="A177" t="s">
        <v>52</v>
      </c>
      <c r="E177" s="27" t="s">
        <v>47</v>
      </c>
    </row>
    <row r="178" spans="1:16" ht="12.75">
      <c r="A178" s="17" t="s">
        <v>45</v>
      </c>
      <c r="B178" s="21" t="s">
        <v>327</v>
      </c>
      <c r="C178" s="21" t="s">
        <v>1501</v>
      </c>
      <c r="D178" s="17" t="s">
        <v>47</v>
      </c>
      <c r="E178" s="22" t="s">
        <v>1502</v>
      </c>
      <c r="F178" s="23" t="s">
        <v>75</v>
      </c>
      <c r="G178" s="24">
        <v>7</v>
      </c>
      <c r="H178" s="25">
        <v>0</v>
      </c>
      <c r="I178" s="25">
        <f>ROUND(ROUND(H178,2)*ROUND(G178,3),2)</f>
        <v>0</v>
      </c>
      <c r="O178">
        <f>(I178*21)/100</f>
        <v>0</v>
      </c>
      <c r="P178" t="s">
        <v>23</v>
      </c>
    </row>
    <row r="179" spans="1:5" ht="12.75">
      <c r="A179" s="26" t="s">
        <v>50</v>
      </c>
      <c r="E179" s="27" t="s">
        <v>47</v>
      </c>
    </row>
    <row r="180" spans="1:5" ht="12.75">
      <c r="A180" s="28" t="s">
        <v>51</v>
      </c>
      <c r="E180" s="29" t="s">
        <v>47</v>
      </c>
    </row>
    <row r="181" spans="1:5" ht="12.75">
      <c r="A181" t="s">
        <v>52</v>
      </c>
      <c r="E181" s="27" t="s">
        <v>47</v>
      </c>
    </row>
    <row r="182" spans="1:16" ht="12.75">
      <c r="A182" s="17" t="s">
        <v>45</v>
      </c>
      <c r="B182" s="21" t="s">
        <v>307</v>
      </c>
      <c r="C182" s="21" t="s">
        <v>1503</v>
      </c>
      <c r="D182" s="17" t="s">
        <v>47</v>
      </c>
      <c r="E182" s="22" t="s">
        <v>1504</v>
      </c>
      <c r="F182" s="23" t="s">
        <v>66</v>
      </c>
      <c r="G182" s="24">
        <v>24</v>
      </c>
      <c r="H182" s="25">
        <v>0</v>
      </c>
      <c r="I182" s="25">
        <f>ROUND(ROUND(H182,2)*ROUND(G182,3),2)</f>
        <v>0</v>
      </c>
      <c r="O182">
        <f>(I182*21)/100</f>
        <v>0</v>
      </c>
      <c r="P182" t="s">
        <v>23</v>
      </c>
    </row>
    <row r="183" spans="1:5" ht="12.75">
      <c r="A183" s="26" t="s">
        <v>50</v>
      </c>
      <c r="E183" s="27" t="s">
        <v>47</v>
      </c>
    </row>
    <row r="184" spans="1:5" ht="12.75">
      <c r="A184" s="28" t="s">
        <v>51</v>
      </c>
      <c r="E184" s="29" t="s">
        <v>47</v>
      </c>
    </row>
    <row r="185" spans="1:5" ht="12.75">
      <c r="A185" t="s">
        <v>52</v>
      </c>
      <c r="E185" s="27" t="s">
        <v>47</v>
      </c>
    </row>
    <row r="186" spans="1:16" ht="12.75">
      <c r="A186" s="17" t="s">
        <v>45</v>
      </c>
      <c r="B186" s="21" t="s">
        <v>313</v>
      </c>
      <c r="C186" s="21" t="s">
        <v>1505</v>
      </c>
      <c r="D186" s="17" t="s">
        <v>47</v>
      </c>
      <c r="E186" s="22" t="s">
        <v>1506</v>
      </c>
      <c r="F186" s="23" t="s">
        <v>66</v>
      </c>
      <c r="G186" s="24">
        <v>28</v>
      </c>
      <c r="H186" s="25">
        <v>0</v>
      </c>
      <c r="I186" s="25">
        <f>ROUND(ROUND(H186,2)*ROUND(G186,3),2)</f>
        <v>0</v>
      </c>
      <c r="O186">
        <f>(I186*21)/100</f>
        <v>0</v>
      </c>
      <c r="P186" t="s">
        <v>23</v>
      </c>
    </row>
    <row r="187" spans="1:5" ht="12.75">
      <c r="A187" s="26" t="s">
        <v>50</v>
      </c>
      <c r="E187" s="27" t="s">
        <v>47</v>
      </c>
    </row>
    <row r="188" spans="1:5" ht="12.75">
      <c r="A188" s="28" t="s">
        <v>51</v>
      </c>
      <c r="E188" s="29" t="s">
        <v>47</v>
      </c>
    </row>
    <row r="189" spans="1:5" ht="12.75">
      <c r="A189" t="s">
        <v>52</v>
      </c>
      <c r="E189" s="27" t="s">
        <v>47</v>
      </c>
    </row>
    <row r="190" spans="1:16" ht="12.75">
      <c r="A190" s="17" t="s">
        <v>45</v>
      </c>
      <c r="B190" s="21" t="s">
        <v>377</v>
      </c>
      <c r="C190" s="21" t="s">
        <v>1507</v>
      </c>
      <c r="D190" s="17" t="s">
        <v>47</v>
      </c>
      <c r="E190" s="22" t="s">
        <v>1508</v>
      </c>
      <c r="F190" s="23" t="s">
        <v>146</v>
      </c>
      <c r="G190" s="24">
        <v>721</v>
      </c>
      <c r="H190" s="25">
        <v>0</v>
      </c>
      <c r="I190" s="25">
        <f>ROUND(ROUND(H190,2)*ROUND(G190,3),2)</f>
        <v>0</v>
      </c>
      <c r="O190">
        <f>(I190*21)/100</f>
        <v>0</v>
      </c>
      <c r="P190" t="s">
        <v>23</v>
      </c>
    </row>
    <row r="191" spans="1:5" ht="12.75">
      <c r="A191" s="26" t="s">
        <v>50</v>
      </c>
      <c r="E191" s="27" t="s">
        <v>47</v>
      </c>
    </row>
    <row r="192" spans="1:5" ht="12.75">
      <c r="A192" s="28" t="s">
        <v>51</v>
      </c>
      <c r="E192" s="29" t="s">
        <v>47</v>
      </c>
    </row>
    <row r="193" spans="1:5" ht="12.75">
      <c r="A193" t="s">
        <v>52</v>
      </c>
      <c r="E193" s="27" t="s">
        <v>47</v>
      </c>
    </row>
    <row r="194" spans="1:16" ht="12.75">
      <c r="A194" s="17" t="s">
        <v>45</v>
      </c>
      <c r="B194" s="21" t="s">
        <v>228</v>
      </c>
      <c r="C194" s="21" t="s">
        <v>1509</v>
      </c>
      <c r="D194" s="17" t="s">
        <v>47</v>
      </c>
      <c r="E194" s="22" t="s">
        <v>1510</v>
      </c>
      <c r="F194" s="23" t="s">
        <v>146</v>
      </c>
      <c r="G194" s="24">
        <v>16</v>
      </c>
      <c r="H194" s="25">
        <v>0</v>
      </c>
      <c r="I194" s="25">
        <f>ROUND(ROUND(H194,2)*ROUND(G194,3),2)</f>
        <v>0</v>
      </c>
      <c r="O194">
        <f>(I194*21)/100</f>
        <v>0</v>
      </c>
      <c r="P194" t="s">
        <v>23</v>
      </c>
    </row>
    <row r="195" spans="1:5" ht="12.75">
      <c r="A195" s="26" t="s">
        <v>50</v>
      </c>
      <c r="E195" s="27" t="s">
        <v>47</v>
      </c>
    </row>
    <row r="196" spans="1:5" ht="12.75">
      <c r="A196" s="28" t="s">
        <v>51</v>
      </c>
      <c r="E196" s="29" t="s">
        <v>47</v>
      </c>
    </row>
    <row r="197" spans="1:5" ht="12.75">
      <c r="A197" t="s">
        <v>52</v>
      </c>
      <c r="E197" s="27" t="s">
        <v>47</v>
      </c>
    </row>
    <row r="198" spans="1:16" ht="25.5">
      <c r="A198" s="17" t="s">
        <v>45</v>
      </c>
      <c r="B198" s="21" t="s">
        <v>296</v>
      </c>
      <c r="C198" s="21" t="s">
        <v>1511</v>
      </c>
      <c r="D198" s="17" t="s">
        <v>47</v>
      </c>
      <c r="E198" s="22" t="s">
        <v>1512</v>
      </c>
      <c r="F198" s="23" t="s">
        <v>66</v>
      </c>
      <c r="G198" s="24">
        <v>1</v>
      </c>
      <c r="H198" s="25">
        <v>0</v>
      </c>
      <c r="I198" s="25">
        <f>ROUND(ROUND(H198,2)*ROUND(G198,3),2)</f>
        <v>0</v>
      </c>
      <c r="O198">
        <f>(I198*21)/100</f>
        <v>0</v>
      </c>
      <c r="P198" t="s">
        <v>23</v>
      </c>
    </row>
    <row r="199" spans="1:5" ht="12.75">
      <c r="A199" s="26" t="s">
        <v>50</v>
      </c>
      <c r="E199" s="27" t="s">
        <v>47</v>
      </c>
    </row>
    <row r="200" spans="1:5" ht="12.75">
      <c r="A200" s="28" t="s">
        <v>51</v>
      </c>
      <c r="E200" s="29" t="s">
        <v>47</v>
      </c>
    </row>
    <row r="201" spans="1:5" ht="12.75">
      <c r="A201" t="s">
        <v>52</v>
      </c>
      <c r="E201" s="27" t="s">
        <v>47</v>
      </c>
    </row>
    <row r="202" spans="1:16" ht="12.75">
      <c r="A202" s="17" t="s">
        <v>45</v>
      </c>
      <c r="B202" s="21" t="s">
        <v>252</v>
      </c>
      <c r="C202" s="21" t="s">
        <v>1513</v>
      </c>
      <c r="D202" s="17" t="s">
        <v>47</v>
      </c>
      <c r="E202" s="22" t="s">
        <v>1514</v>
      </c>
      <c r="F202" s="23" t="s">
        <v>146</v>
      </c>
      <c r="G202" s="24">
        <v>721</v>
      </c>
      <c r="H202" s="25">
        <v>0</v>
      </c>
      <c r="I202" s="25">
        <f>ROUND(ROUND(H202,2)*ROUND(G202,3),2)</f>
        <v>0</v>
      </c>
      <c r="O202">
        <f>(I202*21)/100</f>
        <v>0</v>
      </c>
      <c r="P202" t="s">
        <v>23</v>
      </c>
    </row>
    <row r="203" spans="1:5" ht="12.75">
      <c r="A203" s="26" t="s">
        <v>50</v>
      </c>
      <c r="E203" s="27" t="s">
        <v>47</v>
      </c>
    </row>
    <row r="204" spans="1:5" ht="12.75">
      <c r="A204" s="28" t="s">
        <v>51</v>
      </c>
      <c r="E204" s="29" t="s">
        <v>47</v>
      </c>
    </row>
    <row r="205" spans="1:5" ht="12.75">
      <c r="A205" t="s">
        <v>52</v>
      </c>
      <c r="E205" s="27" t="s">
        <v>47</v>
      </c>
    </row>
    <row r="206" spans="1:16" ht="12.75">
      <c r="A206" s="17" t="s">
        <v>45</v>
      </c>
      <c r="B206" s="21" t="s">
        <v>257</v>
      </c>
      <c r="C206" s="21" t="s">
        <v>1515</v>
      </c>
      <c r="D206" s="17" t="s">
        <v>47</v>
      </c>
      <c r="E206" s="22" t="s">
        <v>1516</v>
      </c>
      <c r="F206" s="23" t="s">
        <v>146</v>
      </c>
      <c r="G206" s="24">
        <v>16</v>
      </c>
      <c r="H206" s="25">
        <v>0</v>
      </c>
      <c r="I206" s="25">
        <f>ROUND(ROUND(H206,2)*ROUND(G206,3),2)</f>
        <v>0</v>
      </c>
      <c r="O206">
        <f>(I206*21)/100</f>
        <v>0</v>
      </c>
      <c r="P206" t="s">
        <v>23</v>
      </c>
    </row>
    <row r="207" spans="1:5" ht="12.75">
      <c r="A207" s="26" t="s">
        <v>50</v>
      </c>
      <c r="E207" s="27" t="s">
        <v>47</v>
      </c>
    </row>
    <row r="208" spans="1:5" ht="12.75">
      <c r="A208" s="28" t="s">
        <v>51</v>
      </c>
      <c r="E208" s="29" t="s">
        <v>47</v>
      </c>
    </row>
    <row r="209" spans="1:5" ht="12.75">
      <c r="A209" t="s">
        <v>52</v>
      </c>
      <c r="E209" s="27" t="s">
        <v>47</v>
      </c>
    </row>
    <row r="210" spans="1:16" ht="12.75">
      <c r="A210" s="17" t="s">
        <v>45</v>
      </c>
      <c r="B210" s="21" t="s">
        <v>280</v>
      </c>
      <c r="C210" s="21" t="s">
        <v>1517</v>
      </c>
      <c r="D210" s="17" t="s">
        <v>47</v>
      </c>
      <c r="E210" s="22" t="s">
        <v>1518</v>
      </c>
      <c r="F210" s="23" t="s">
        <v>146</v>
      </c>
      <c r="G210" s="24">
        <v>737</v>
      </c>
      <c r="H210" s="25">
        <v>0</v>
      </c>
      <c r="I210" s="25">
        <f>ROUND(ROUND(H210,2)*ROUND(G210,3),2)</f>
        <v>0</v>
      </c>
      <c r="O210">
        <f>(I210*21)/100</f>
        <v>0</v>
      </c>
      <c r="P210" t="s">
        <v>23</v>
      </c>
    </row>
    <row r="211" spans="1:5" ht="12.75">
      <c r="A211" s="26" t="s">
        <v>50</v>
      </c>
      <c r="E211" s="27" t="s">
        <v>47</v>
      </c>
    </row>
    <row r="212" spans="1:5" ht="12.75">
      <c r="A212" s="28" t="s">
        <v>51</v>
      </c>
      <c r="E212" s="29" t="s">
        <v>47</v>
      </c>
    </row>
    <row r="213" spans="1:5" ht="12.75">
      <c r="A213" t="s">
        <v>52</v>
      </c>
      <c r="E213" s="27" t="s">
        <v>47</v>
      </c>
    </row>
    <row r="214" spans="1:16" ht="12.75">
      <c r="A214" s="17" t="s">
        <v>45</v>
      </c>
      <c r="B214" s="21" t="s">
        <v>240</v>
      </c>
      <c r="C214" s="21" t="s">
        <v>1519</v>
      </c>
      <c r="D214" s="17" t="s">
        <v>47</v>
      </c>
      <c r="E214" s="22" t="s">
        <v>1520</v>
      </c>
      <c r="F214" s="23" t="s">
        <v>146</v>
      </c>
      <c r="G214" s="24">
        <v>822</v>
      </c>
      <c r="H214" s="25">
        <v>0</v>
      </c>
      <c r="I214" s="25">
        <f>ROUND(ROUND(H214,2)*ROUND(G214,3),2)</f>
        <v>0</v>
      </c>
      <c r="O214">
        <f>(I214*21)/100</f>
        <v>0</v>
      </c>
      <c r="P214" t="s">
        <v>23</v>
      </c>
    </row>
    <row r="215" spans="1:5" ht="12.75">
      <c r="A215" s="26" t="s">
        <v>50</v>
      </c>
      <c r="E215" s="27" t="s">
        <v>47</v>
      </c>
    </row>
    <row r="216" spans="1:5" ht="12.75">
      <c r="A216" s="28" t="s">
        <v>51</v>
      </c>
      <c r="E216" s="29" t="s">
        <v>47</v>
      </c>
    </row>
    <row r="217" spans="1:5" ht="12.75">
      <c r="A217" t="s">
        <v>52</v>
      </c>
      <c r="E217" s="27" t="s">
        <v>47</v>
      </c>
    </row>
    <row r="218" spans="1:16" ht="12.75">
      <c r="A218" s="17" t="s">
        <v>45</v>
      </c>
      <c r="B218" s="21" t="s">
        <v>367</v>
      </c>
      <c r="C218" s="21" t="s">
        <v>1521</v>
      </c>
      <c r="D218" s="17" t="s">
        <v>47</v>
      </c>
      <c r="E218" s="22" t="s">
        <v>1522</v>
      </c>
      <c r="F218" s="23" t="s">
        <v>146</v>
      </c>
      <c r="G218" s="24">
        <v>42</v>
      </c>
      <c r="H218" s="25">
        <v>0</v>
      </c>
      <c r="I218" s="25">
        <f>ROUND(ROUND(H218,2)*ROUND(G218,3),2)</f>
        <v>0</v>
      </c>
      <c r="O218">
        <f>(I218*21)/100</f>
        <v>0</v>
      </c>
      <c r="P218" t="s">
        <v>23</v>
      </c>
    </row>
    <row r="219" spans="1:5" ht="12.75">
      <c r="A219" s="26" t="s">
        <v>50</v>
      </c>
      <c r="E219" s="27" t="s">
        <v>47</v>
      </c>
    </row>
    <row r="220" spans="1:5" ht="12.75">
      <c r="A220" s="28" t="s">
        <v>51</v>
      </c>
      <c r="E220" s="29" t="s">
        <v>47</v>
      </c>
    </row>
    <row r="221" spans="1:5" ht="12.75">
      <c r="A221" t="s">
        <v>52</v>
      </c>
      <c r="E221" s="27" t="s">
        <v>47</v>
      </c>
    </row>
    <row r="222" spans="1:16" ht="12.75">
      <c r="A222" s="17" t="s">
        <v>45</v>
      </c>
      <c r="B222" s="21" t="s">
        <v>276</v>
      </c>
      <c r="C222" s="21" t="s">
        <v>1523</v>
      </c>
      <c r="D222" s="17" t="s">
        <v>47</v>
      </c>
      <c r="E222" s="22" t="s">
        <v>1524</v>
      </c>
      <c r="F222" s="23" t="s">
        <v>146</v>
      </c>
      <c r="G222" s="24">
        <v>721</v>
      </c>
      <c r="H222" s="25">
        <v>0</v>
      </c>
      <c r="I222" s="25">
        <f>ROUND(ROUND(H222,2)*ROUND(G222,3),2)</f>
        <v>0</v>
      </c>
      <c r="O222">
        <f>(I222*21)/100</f>
        <v>0</v>
      </c>
      <c r="P222" t="s">
        <v>23</v>
      </c>
    </row>
    <row r="223" spans="1:5" ht="12.75">
      <c r="A223" s="26" t="s">
        <v>50</v>
      </c>
      <c r="E223" s="27" t="s">
        <v>47</v>
      </c>
    </row>
    <row r="224" spans="1:5" ht="12.75">
      <c r="A224" s="28" t="s">
        <v>51</v>
      </c>
      <c r="E224" s="29" t="s">
        <v>47</v>
      </c>
    </row>
    <row r="225" spans="1:5" ht="12.75">
      <c r="A225" t="s">
        <v>52</v>
      </c>
      <c r="E225" s="27" t="s">
        <v>47</v>
      </c>
    </row>
    <row r="226" spans="1:16" ht="12.75">
      <c r="A226" s="17" t="s">
        <v>45</v>
      </c>
      <c r="B226" s="21" t="s">
        <v>270</v>
      </c>
      <c r="C226" s="21" t="s">
        <v>1525</v>
      </c>
      <c r="D226" s="17" t="s">
        <v>47</v>
      </c>
      <c r="E226" s="22" t="s">
        <v>1526</v>
      </c>
      <c r="F226" s="23" t="s">
        <v>146</v>
      </c>
      <c r="G226" s="24">
        <v>16</v>
      </c>
      <c r="H226" s="25">
        <v>0</v>
      </c>
      <c r="I226" s="25">
        <f>ROUND(ROUND(H226,2)*ROUND(G226,3),2)</f>
        <v>0</v>
      </c>
      <c r="O226">
        <f>(I226*21)/100</f>
        <v>0</v>
      </c>
      <c r="P226" t="s">
        <v>23</v>
      </c>
    </row>
    <row r="227" spans="1:5" ht="12.75">
      <c r="A227" s="26" t="s">
        <v>50</v>
      </c>
      <c r="E227" s="27" t="s">
        <v>47</v>
      </c>
    </row>
    <row r="228" spans="1:5" ht="12.75">
      <c r="A228" s="28" t="s">
        <v>51</v>
      </c>
      <c r="E228" s="29" t="s">
        <v>47</v>
      </c>
    </row>
    <row r="229" spans="1:5" ht="12.75">
      <c r="A229" t="s">
        <v>52</v>
      </c>
      <c r="E229" s="27" t="s">
        <v>47</v>
      </c>
    </row>
    <row r="230" spans="1:16" ht="12.75">
      <c r="A230" s="17" t="s">
        <v>45</v>
      </c>
      <c r="B230" s="21" t="s">
        <v>290</v>
      </c>
      <c r="C230" s="21" t="s">
        <v>1527</v>
      </c>
      <c r="D230" s="17" t="s">
        <v>47</v>
      </c>
      <c r="E230" s="22" t="s">
        <v>1528</v>
      </c>
      <c r="F230" s="23" t="s">
        <v>75</v>
      </c>
      <c r="G230" s="24">
        <v>38.7</v>
      </c>
      <c r="H230" s="25">
        <v>0</v>
      </c>
      <c r="I230" s="25">
        <f>ROUND(ROUND(H230,2)*ROUND(G230,3),2)</f>
        <v>0</v>
      </c>
      <c r="O230">
        <f>(I230*21)/100</f>
        <v>0</v>
      </c>
      <c r="P230" t="s">
        <v>23</v>
      </c>
    </row>
    <row r="231" spans="1:5" ht="12.75">
      <c r="A231" s="26" t="s">
        <v>50</v>
      </c>
      <c r="E231" s="27" t="s">
        <v>47</v>
      </c>
    </row>
    <row r="232" spans="1:5" ht="12.75">
      <c r="A232" s="28" t="s">
        <v>51</v>
      </c>
      <c r="E232" s="29" t="s">
        <v>47</v>
      </c>
    </row>
    <row r="233" spans="1:5" ht="12.75">
      <c r="A233" t="s">
        <v>52</v>
      </c>
      <c r="E233" s="27" t="s">
        <v>47</v>
      </c>
    </row>
    <row r="234" spans="1:16" ht="12.75">
      <c r="A234" s="17" t="s">
        <v>45</v>
      </c>
      <c r="B234" s="21" t="s">
        <v>285</v>
      </c>
      <c r="C234" s="21" t="s">
        <v>1529</v>
      </c>
      <c r="D234" s="17" t="s">
        <v>47</v>
      </c>
      <c r="E234" s="22" t="s">
        <v>1530</v>
      </c>
      <c r="F234" s="23" t="s">
        <v>66</v>
      </c>
      <c r="G234" s="24">
        <v>1</v>
      </c>
      <c r="H234" s="25">
        <v>0</v>
      </c>
      <c r="I234" s="25">
        <f>ROUND(ROUND(H234,2)*ROUND(G234,3),2)</f>
        <v>0</v>
      </c>
      <c r="O234">
        <f>(I234*21)/100</f>
        <v>0</v>
      </c>
      <c r="P234" t="s">
        <v>23</v>
      </c>
    </row>
    <row r="235" spans="1:5" ht="12.75">
      <c r="A235" s="26" t="s">
        <v>50</v>
      </c>
      <c r="E235" s="27" t="s">
        <v>47</v>
      </c>
    </row>
    <row r="236" spans="1:5" ht="12.75">
      <c r="A236" s="28" t="s">
        <v>51</v>
      </c>
      <c r="E236" s="29" t="s">
        <v>47</v>
      </c>
    </row>
    <row r="237" spans="1:5" ht="12.75">
      <c r="A237" t="s">
        <v>52</v>
      </c>
      <c r="E237" s="27" t="s">
        <v>47</v>
      </c>
    </row>
  </sheetData>
  <sheetProtection/>
  <mergeCells count="10">
    <mergeCell ref="E5:E6"/>
    <mergeCell ref="F5:F6"/>
    <mergeCell ref="G5:G6"/>
    <mergeCell ref="H5:I5"/>
    <mergeCell ref="C3:D3"/>
    <mergeCell ref="C4:D4"/>
    <mergeCell ref="A5:A6"/>
    <mergeCell ref="B5:B6"/>
    <mergeCell ref="C5:C6"/>
    <mergeCell ref="D5:D6"/>
  </mergeCells>
  <printOptions/>
  <pageMargins left="0.75" right="0.75" top="1" bottom="1" header="0.5" footer="0.5"/>
  <pageSetup fitToHeight="0" fitToWidth="1" horizontalDpi="300" verticalDpi="300" orientation="portrait" paperSize="9"/>
  <drawing r:id="rId1"/>
</worksheet>
</file>

<file path=xl/worksheets/sheet24.xml><?xml version="1.0" encoding="utf-8"?>
<worksheet xmlns="http://schemas.openxmlformats.org/spreadsheetml/2006/main" xmlns:r="http://schemas.openxmlformats.org/officeDocument/2006/relationships">
  <sheetPr>
    <pageSetUpPr fitToPage="1"/>
  </sheetPr>
  <dimension ref="A1:R193"/>
  <sheetViews>
    <sheetView zoomScalePageLayoutView="0"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5"/>
      <c r="I2" s="5"/>
      <c r="O2">
        <f>0+O8+O13+O22+O83+O124+O137</f>
        <v>0</v>
      </c>
      <c r="P2" t="s">
        <v>22</v>
      </c>
    </row>
    <row r="3" spans="1:16" ht="15" customHeight="1">
      <c r="A3" t="s">
        <v>12</v>
      </c>
      <c r="B3" s="9" t="s">
        <v>14</v>
      </c>
      <c r="C3" s="36" t="s">
        <v>15</v>
      </c>
      <c r="D3" s="33"/>
      <c r="E3" s="10" t="s">
        <v>16</v>
      </c>
      <c r="F3" s="1"/>
      <c r="G3" s="8"/>
      <c r="H3" s="7" t="s">
        <v>1531</v>
      </c>
      <c r="I3" s="30">
        <f>0+I8+I13+I22+I83+I124+I137</f>
        <v>0</v>
      </c>
      <c r="O3" t="s">
        <v>19</v>
      </c>
      <c r="P3" t="s">
        <v>23</v>
      </c>
    </row>
    <row r="4" spans="1:16" ht="15" customHeight="1">
      <c r="A4" t="s">
        <v>17</v>
      </c>
      <c r="B4" s="12" t="s">
        <v>18</v>
      </c>
      <c r="C4" s="37" t="s">
        <v>1531</v>
      </c>
      <c r="D4" s="38"/>
      <c r="E4" s="13" t="s">
        <v>1532</v>
      </c>
      <c r="F4" s="5"/>
      <c r="G4" s="5"/>
      <c r="H4" s="14"/>
      <c r="I4" s="14"/>
      <c r="O4" t="s">
        <v>20</v>
      </c>
      <c r="P4" t="s">
        <v>23</v>
      </c>
    </row>
    <row r="5" spans="1:16" ht="12.75" customHeight="1">
      <c r="A5" s="39" t="s">
        <v>26</v>
      </c>
      <c r="B5" s="39" t="s">
        <v>28</v>
      </c>
      <c r="C5" s="39" t="s">
        <v>30</v>
      </c>
      <c r="D5" s="39" t="s">
        <v>31</v>
      </c>
      <c r="E5" s="39" t="s">
        <v>32</v>
      </c>
      <c r="F5" s="39" t="s">
        <v>34</v>
      </c>
      <c r="G5" s="39" t="s">
        <v>36</v>
      </c>
      <c r="H5" s="39" t="s">
        <v>38</v>
      </c>
      <c r="I5" s="39"/>
      <c r="O5" t="s">
        <v>21</v>
      </c>
      <c r="P5" t="s">
        <v>23</v>
      </c>
    </row>
    <row r="6" spans="1:9" ht="12.75" customHeight="1">
      <c r="A6" s="39"/>
      <c r="B6" s="39"/>
      <c r="C6" s="39"/>
      <c r="D6" s="39"/>
      <c r="E6" s="39"/>
      <c r="F6" s="39"/>
      <c r="G6" s="39"/>
      <c r="H6" s="11" t="s">
        <v>39</v>
      </c>
      <c r="I6" s="11" t="s">
        <v>41</v>
      </c>
    </row>
    <row r="7" spans="1:9" ht="12.75" customHeight="1">
      <c r="A7" s="11" t="s">
        <v>27</v>
      </c>
      <c r="B7" s="11" t="s">
        <v>29</v>
      </c>
      <c r="C7" s="11" t="s">
        <v>23</v>
      </c>
      <c r="D7" s="11" t="s">
        <v>22</v>
      </c>
      <c r="E7" s="11" t="s">
        <v>33</v>
      </c>
      <c r="F7" s="11" t="s">
        <v>35</v>
      </c>
      <c r="G7" s="11" t="s">
        <v>37</v>
      </c>
      <c r="H7" s="11" t="s">
        <v>40</v>
      </c>
      <c r="I7" s="11" t="s">
        <v>42</v>
      </c>
    </row>
    <row r="8" spans="1:18" ht="12.75" customHeight="1">
      <c r="A8" s="14" t="s">
        <v>43</v>
      </c>
      <c r="B8" s="14"/>
      <c r="C8" s="18" t="s">
        <v>1408</v>
      </c>
      <c r="D8" s="14"/>
      <c r="E8" s="19" t="s">
        <v>1409</v>
      </c>
      <c r="F8" s="14"/>
      <c r="G8" s="14"/>
      <c r="H8" s="14"/>
      <c r="I8" s="20">
        <f>0+Q8</f>
        <v>0</v>
      </c>
      <c r="O8">
        <f>0+R8</f>
        <v>0</v>
      </c>
      <c r="Q8">
        <f>0+I9</f>
        <v>0</v>
      </c>
      <c r="R8">
        <f>0+O9</f>
        <v>0</v>
      </c>
    </row>
    <row r="9" spans="1:16" ht="12.75">
      <c r="A9" s="17" t="s">
        <v>45</v>
      </c>
      <c r="B9" s="21" t="s">
        <v>29</v>
      </c>
      <c r="C9" s="21" t="s">
        <v>1410</v>
      </c>
      <c r="D9" s="17" t="s">
        <v>47</v>
      </c>
      <c r="E9" s="22" t="s">
        <v>1411</v>
      </c>
      <c r="F9" s="23" t="s">
        <v>710</v>
      </c>
      <c r="G9" s="24">
        <v>24</v>
      </c>
      <c r="H9" s="25">
        <v>0</v>
      </c>
      <c r="I9" s="25">
        <f>ROUND(ROUND(H9,2)*ROUND(G9,3),2)</f>
        <v>0</v>
      </c>
      <c r="O9">
        <f>(I9*21)/100</f>
        <v>0</v>
      </c>
      <c r="P9" t="s">
        <v>23</v>
      </c>
    </row>
    <row r="10" spans="1:5" ht="12.75">
      <c r="A10" s="26" t="s">
        <v>50</v>
      </c>
      <c r="E10" s="27" t="s">
        <v>47</v>
      </c>
    </row>
    <row r="11" spans="1:5" ht="12.75">
      <c r="A11" s="28" t="s">
        <v>51</v>
      </c>
      <c r="E11" s="29" t="s">
        <v>47</v>
      </c>
    </row>
    <row r="12" spans="1:5" ht="12.75">
      <c r="A12" t="s">
        <v>52</v>
      </c>
      <c r="E12" s="27" t="s">
        <v>47</v>
      </c>
    </row>
    <row r="13" spans="1:18" ht="12.75" customHeight="1">
      <c r="A13" s="5" t="s">
        <v>43</v>
      </c>
      <c r="B13" s="5"/>
      <c r="C13" s="31" t="s">
        <v>1412</v>
      </c>
      <c r="D13" s="5"/>
      <c r="E13" s="19" t="s">
        <v>1409</v>
      </c>
      <c r="F13" s="5"/>
      <c r="G13" s="5"/>
      <c r="H13" s="5"/>
      <c r="I13" s="32">
        <f>0+Q13</f>
        <v>0</v>
      </c>
      <c r="O13">
        <f>0+R13</f>
        <v>0</v>
      </c>
      <c r="Q13">
        <f>0+I14+I18</f>
        <v>0</v>
      </c>
      <c r="R13">
        <f>0+O14+O18</f>
        <v>0</v>
      </c>
    </row>
    <row r="14" spans="1:16" ht="12.75">
      <c r="A14" s="17" t="s">
        <v>45</v>
      </c>
      <c r="B14" s="21" t="s">
        <v>252</v>
      </c>
      <c r="C14" s="21" t="s">
        <v>1413</v>
      </c>
      <c r="D14" s="17" t="s">
        <v>47</v>
      </c>
      <c r="E14" s="22" t="s">
        <v>1414</v>
      </c>
      <c r="F14" s="23" t="s">
        <v>710</v>
      </c>
      <c r="G14" s="24">
        <v>5.5</v>
      </c>
      <c r="H14" s="25">
        <v>0</v>
      </c>
      <c r="I14" s="25">
        <f>ROUND(ROUND(H14,2)*ROUND(G14,3),2)</f>
        <v>0</v>
      </c>
      <c r="O14">
        <f>(I14*21)/100</f>
        <v>0</v>
      </c>
      <c r="P14" t="s">
        <v>23</v>
      </c>
    </row>
    <row r="15" spans="1:5" ht="12.75">
      <c r="A15" s="26" t="s">
        <v>50</v>
      </c>
      <c r="E15" s="27" t="s">
        <v>47</v>
      </c>
    </row>
    <row r="16" spans="1:5" ht="12.75">
      <c r="A16" s="28" t="s">
        <v>51</v>
      </c>
      <c r="E16" s="29" t="s">
        <v>47</v>
      </c>
    </row>
    <row r="17" spans="1:5" ht="12.75">
      <c r="A17" t="s">
        <v>52</v>
      </c>
      <c r="E17" s="27" t="s">
        <v>47</v>
      </c>
    </row>
    <row r="18" spans="1:16" ht="12.75">
      <c r="A18" s="17" t="s">
        <v>45</v>
      </c>
      <c r="B18" s="21" t="s">
        <v>257</v>
      </c>
      <c r="C18" s="21" t="s">
        <v>1415</v>
      </c>
      <c r="D18" s="17" t="s">
        <v>47</v>
      </c>
      <c r="E18" s="22" t="s">
        <v>1416</v>
      </c>
      <c r="F18" s="23" t="s">
        <v>710</v>
      </c>
      <c r="G18" s="24">
        <v>5.5</v>
      </c>
      <c r="H18" s="25">
        <v>0</v>
      </c>
      <c r="I18" s="25">
        <f>ROUND(ROUND(H18,2)*ROUND(G18,3),2)</f>
        <v>0</v>
      </c>
      <c r="O18">
        <f>(I18*21)/100</f>
        <v>0</v>
      </c>
      <c r="P18" t="s">
        <v>23</v>
      </c>
    </row>
    <row r="19" spans="1:5" ht="12.75">
      <c r="A19" s="26" t="s">
        <v>50</v>
      </c>
      <c r="E19" s="27" t="s">
        <v>47</v>
      </c>
    </row>
    <row r="20" spans="1:5" ht="12.75">
      <c r="A20" s="28" t="s">
        <v>51</v>
      </c>
      <c r="E20" s="29" t="s">
        <v>47</v>
      </c>
    </row>
    <row r="21" spans="1:5" ht="12.75">
      <c r="A21" t="s">
        <v>52</v>
      </c>
      <c r="E21" s="27" t="s">
        <v>47</v>
      </c>
    </row>
    <row r="22" spans="1:18" ht="12.75" customHeight="1">
      <c r="A22" s="5" t="s">
        <v>43</v>
      </c>
      <c r="B22" s="5"/>
      <c r="C22" s="31" t="s">
        <v>1417</v>
      </c>
      <c r="D22" s="5"/>
      <c r="E22" s="19" t="s">
        <v>1418</v>
      </c>
      <c r="F22" s="5"/>
      <c r="G22" s="5"/>
      <c r="H22" s="5"/>
      <c r="I22" s="32">
        <f>0+Q22</f>
        <v>0</v>
      </c>
      <c r="O22">
        <f>0+R22</f>
        <v>0</v>
      </c>
      <c r="Q22">
        <f>0+I23+I27+I31+I35+I39+I43+I47+I51+I55+I59+I63+I67+I71+I75+I79</f>
        <v>0</v>
      </c>
      <c r="R22">
        <f>0+O23+O27+O31+O35+O39+O43+O47+O51+O55+O59+O63+O67+O71+O75+O79</f>
        <v>0</v>
      </c>
    </row>
    <row r="23" spans="1:16" ht="12.75">
      <c r="A23" s="17" t="s">
        <v>45</v>
      </c>
      <c r="B23" s="21" t="s">
        <v>23</v>
      </c>
      <c r="C23" s="21" t="s">
        <v>1422</v>
      </c>
      <c r="D23" s="17" t="s">
        <v>47</v>
      </c>
      <c r="E23" s="22" t="s">
        <v>1423</v>
      </c>
      <c r="F23" s="23" t="s">
        <v>66</v>
      </c>
      <c r="G23" s="24">
        <v>126</v>
      </c>
      <c r="H23" s="25">
        <v>0</v>
      </c>
      <c r="I23" s="25">
        <f>ROUND(ROUND(H23,2)*ROUND(G23,3),2)</f>
        <v>0</v>
      </c>
      <c r="O23">
        <f>(I23*21)/100</f>
        <v>0</v>
      </c>
      <c r="P23" t="s">
        <v>23</v>
      </c>
    </row>
    <row r="24" spans="1:5" ht="12.75">
      <c r="A24" s="26" t="s">
        <v>50</v>
      </c>
      <c r="E24" s="27" t="s">
        <v>47</v>
      </c>
    </row>
    <row r="25" spans="1:5" ht="12.75">
      <c r="A25" s="28" t="s">
        <v>51</v>
      </c>
      <c r="E25" s="29" t="s">
        <v>47</v>
      </c>
    </row>
    <row r="26" spans="1:5" ht="12.75">
      <c r="A26" t="s">
        <v>52</v>
      </c>
      <c r="E26" s="27" t="s">
        <v>47</v>
      </c>
    </row>
    <row r="27" spans="1:16" ht="12.75">
      <c r="A27" s="17" t="s">
        <v>45</v>
      </c>
      <c r="B27" s="21" t="s">
        <v>133</v>
      </c>
      <c r="C27" s="21" t="s">
        <v>1424</v>
      </c>
      <c r="D27" s="17" t="s">
        <v>47</v>
      </c>
      <c r="E27" s="22" t="s">
        <v>1425</v>
      </c>
      <c r="F27" s="23" t="s">
        <v>66</v>
      </c>
      <c r="G27" s="24">
        <v>42</v>
      </c>
      <c r="H27" s="25">
        <v>0</v>
      </c>
      <c r="I27" s="25">
        <f>ROUND(ROUND(H27,2)*ROUND(G27,3),2)</f>
        <v>0</v>
      </c>
      <c r="O27">
        <f>(I27*21)/100</f>
        <v>0</v>
      </c>
      <c r="P27" t="s">
        <v>23</v>
      </c>
    </row>
    <row r="28" spans="1:5" ht="12.75">
      <c r="A28" s="26" t="s">
        <v>50</v>
      </c>
      <c r="E28" s="27" t="s">
        <v>47</v>
      </c>
    </row>
    <row r="29" spans="1:5" ht="12.75">
      <c r="A29" s="28" t="s">
        <v>51</v>
      </c>
      <c r="E29" s="29" t="s">
        <v>47</v>
      </c>
    </row>
    <row r="30" spans="1:5" ht="12.75">
      <c r="A30" t="s">
        <v>52</v>
      </c>
      <c r="E30" s="27" t="s">
        <v>47</v>
      </c>
    </row>
    <row r="31" spans="1:16" ht="12.75">
      <c r="A31" s="17" t="s">
        <v>45</v>
      </c>
      <c r="B31" s="21" t="s">
        <v>22</v>
      </c>
      <c r="C31" s="21" t="s">
        <v>1426</v>
      </c>
      <c r="D31" s="17" t="s">
        <v>47</v>
      </c>
      <c r="E31" s="22" t="s">
        <v>1427</v>
      </c>
      <c r="F31" s="23" t="s">
        <v>66</v>
      </c>
      <c r="G31" s="24">
        <v>1</v>
      </c>
      <c r="H31" s="25">
        <v>0</v>
      </c>
      <c r="I31" s="25">
        <f>ROUND(ROUND(H31,2)*ROUND(G31,3),2)</f>
        <v>0</v>
      </c>
      <c r="O31">
        <f>(I31*21)/100</f>
        <v>0</v>
      </c>
      <c r="P31" t="s">
        <v>23</v>
      </c>
    </row>
    <row r="32" spans="1:5" ht="12.75">
      <c r="A32" s="26" t="s">
        <v>50</v>
      </c>
      <c r="E32" s="27" t="s">
        <v>47</v>
      </c>
    </row>
    <row r="33" spans="1:5" ht="12.75">
      <c r="A33" s="28" t="s">
        <v>51</v>
      </c>
      <c r="E33" s="29" t="s">
        <v>47</v>
      </c>
    </row>
    <row r="34" spans="1:5" ht="12.75">
      <c r="A34" t="s">
        <v>52</v>
      </c>
      <c r="E34" s="27" t="s">
        <v>47</v>
      </c>
    </row>
    <row r="35" spans="1:16" ht="12.75">
      <c r="A35" s="17" t="s">
        <v>45</v>
      </c>
      <c r="B35" s="21" t="s">
        <v>33</v>
      </c>
      <c r="C35" s="21" t="s">
        <v>1428</v>
      </c>
      <c r="D35" s="17" t="s">
        <v>47</v>
      </c>
      <c r="E35" s="22" t="s">
        <v>1429</v>
      </c>
      <c r="F35" s="23" t="s">
        <v>66</v>
      </c>
      <c r="G35" s="24">
        <v>21</v>
      </c>
      <c r="H35" s="25">
        <v>0</v>
      </c>
      <c r="I35" s="25">
        <f>ROUND(ROUND(H35,2)*ROUND(G35,3),2)</f>
        <v>0</v>
      </c>
      <c r="O35">
        <f>(I35*21)/100</f>
        <v>0</v>
      </c>
      <c r="P35" t="s">
        <v>23</v>
      </c>
    </row>
    <row r="36" spans="1:5" ht="12.75">
      <c r="A36" s="26" t="s">
        <v>50</v>
      </c>
      <c r="E36" s="27" t="s">
        <v>47</v>
      </c>
    </row>
    <row r="37" spans="1:5" ht="12.75">
      <c r="A37" s="28" t="s">
        <v>51</v>
      </c>
      <c r="E37" s="29" t="s">
        <v>47</v>
      </c>
    </row>
    <row r="38" spans="1:5" ht="12.75">
      <c r="A38" t="s">
        <v>52</v>
      </c>
      <c r="E38" s="27" t="s">
        <v>47</v>
      </c>
    </row>
    <row r="39" spans="1:16" ht="12.75">
      <c r="A39" s="17" t="s">
        <v>45</v>
      </c>
      <c r="B39" s="21" t="s">
        <v>170</v>
      </c>
      <c r="C39" s="21" t="s">
        <v>1430</v>
      </c>
      <c r="D39" s="17" t="s">
        <v>47</v>
      </c>
      <c r="E39" s="22" t="s">
        <v>1431</v>
      </c>
      <c r="F39" s="23" t="s">
        <v>66</v>
      </c>
      <c r="G39" s="24">
        <v>21</v>
      </c>
      <c r="H39" s="25">
        <v>0</v>
      </c>
      <c r="I39" s="25">
        <f>ROUND(ROUND(H39,2)*ROUND(G39,3),2)</f>
        <v>0</v>
      </c>
      <c r="O39">
        <f>(I39*21)/100</f>
        <v>0</v>
      </c>
      <c r="P39" t="s">
        <v>23</v>
      </c>
    </row>
    <row r="40" spans="1:5" ht="12.75">
      <c r="A40" s="26" t="s">
        <v>50</v>
      </c>
      <c r="E40" s="27" t="s">
        <v>47</v>
      </c>
    </row>
    <row r="41" spans="1:5" ht="12.75">
      <c r="A41" s="28" t="s">
        <v>51</v>
      </c>
      <c r="E41" s="29" t="s">
        <v>47</v>
      </c>
    </row>
    <row r="42" spans="1:5" ht="12.75">
      <c r="A42" t="s">
        <v>52</v>
      </c>
      <c r="E42" s="27" t="s">
        <v>47</v>
      </c>
    </row>
    <row r="43" spans="1:16" ht="12.75">
      <c r="A43" s="17" t="s">
        <v>45</v>
      </c>
      <c r="B43" s="21" t="s">
        <v>35</v>
      </c>
      <c r="C43" s="21" t="s">
        <v>1432</v>
      </c>
      <c r="D43" s="17" t="s">
        <v>47</v>
      </c>
      <c r="E43" s="22" t="s">
        <v>1433</v>
      </c>
      <c r="F43" s="23" t="s">
        <v>66</v>
      </c>
      <c r="G43" s="24">
        <v>21</v>
      </c>
      <c r="H43" s="25">
        <v>0</v>
      </c>
      <c r="I43" s="25">
        <f>ROUND(ROUND(H43,2)*ROUND(G43,3),2)</f>
        <v>0</v>
      </c>
      <c r="O43">
        <f>(I43*21)/100</f>
        <v>0</v>
      </c>
      <c r="P43" t="s">
        <v>23</v>
      </c>
    </row>
    <row r="44" spans="1:5" ht="12.75">
      <c r="A44" s="26" t="s">
        <v>50</v>
      </c>
      <c r="E44" s="27" t="s">
        <v>47</v>
      </c>
    </row>
    <row r="45" spans="1:5" ht="12.75">
      <c r="A45" s="28" t="s">
        <v>51</v>
      </c>
      <c r="E45" s="29" t="s">
        <v>47</v>
      </c>
    </row>
    <row r="46" spans="1:5" ht="12.75">
      <c r="A46" t="s">
        <v>52</v>
      </c>
      <c r="E46" s="27" t="s">
        <v>47</v>
      </c>
    </row>
    <row r="47" spans="1:16" ht="12.75">
      <c r="A47" s="17" t="s">
        <v>45</v>
      </c>
      <c r="B47" s="21" t="s">
        <v>37</v>
      </c>
      <c r="C47" s="21" t="s">
        <v>1434</v>
      </c>
      <c r="D47" s="17" t="s">
        <v>47</v>
      </c>
      <c r="E47" s="22" t="s">
        <v>1435</v>
      </c>
      <c r="F47" s="23" t="s">
        <v>66</v>
      </c>
      <c r="G47" s="24">
        <v>21</v>
      </c>
      <c r="H47" s="25">
        <v>0</v>
      </c>
      <c r="I47" s="25">
        <f>ROUND(ROUND(H47,2)*ROUND(G47,3),2)</f>
        <v>0</v>
      </c>
      <c r="O47">
        <f>(I47*21)/100</f>
        <v>0</v>
      </c>
      <c r="P47" t="s">
        <v>23</v>
      </c>
    </row>
    <row r="48" spans="1:5" ht="12.75">
      <c r="A48" s="26" t="s">
        <v>50</v>
      </c>
      <c r="E48" s="27" t="s">
        <v>47</v>
      </c>
    </row>
    <row r="49" spans="1:5" ht="12.75">
      <c r="A49" s="28" t="s">
        <v>51</v>
      </c>
      <c r="E49" s="29" t="s">
        <v>47</v>
      </c>
    </row>
    <row r="50" spans="1:5" ht="12.75">
      <c r="A50" t="s">
        <v>52</v>
      </c>
      <c r="E50" s="27" t="s">
        <v>47</v>
      </c>
    </row>
    <row r="51" spans="1:16" ht="12.75">
      <c r="A51" s="17" t="s">
        <v>45</v>
      </c>
      <c r="B51" s="21" t="s">
        <v>488</v>
      </c>
      <c r="C51" s="21" t="s">
        <v>1438</v>
      </c>
      <c r="D51" s="17" t="s">
        <v>47</v>
      </c>
      <c r="E51" s="22" t="s">
        <v>1439</v>
      </c>
      <c r="F51" s="23" t="s">
        <v>146</v>
      </c>
      <c r="G51" s="24">
        <v>676</v>
      </c>
      <c r="H51" s="25">
        <v>0</v>
      </c>
      <c r="I51" s="25">
        <f>ROUND(ROUND(H51,2)*ROUND(G51,3),2)</f>
        <v>0</v>
      </c>
      <c r="O51">
        <f>(I51*21)/100</f>
        <v>0</v>
      </c>
      <c r="P51" t="s">
        <v>23</v>
      </c>
    </row>
    <row r="52" spans="1:5" ht="12.75">
      <c r="A52" s="26" t="s">
        <v>50</v>
      </c>
      <c r="E52" s="27" t="s">
        <v>47</v>
      </c>
    </row>
    <row r="53" spans="1:5" ht="12.75">
      <c r="A53" s="28" t="s">
        <v>51</v>
      </c>
      <c r="E53" s="29" t="s">
        <v>47</v>
      </c>
    </row>
    <row r="54" spans="1:5" ht="12.75">
      <c r="A54" t="s">
        <v>52</v>
      </c>
      <c r="E54" s="27" t="s">
        <v>47</v>
      </c>
    </row>
    <row r="55" spans="1:16" ht="12.75">
      <c r="A55" s="17" t="s">
        <v>45</v>
      </c>
      <c r="B55" s="21" t="s">
        <v>148</v>
      </c>
      <c r="C55" s="21" t="s">
        <v>1440</v>
      </c>
      <c r="D55" s="17" t="s">
        <v>47</v>
      </c>
      <c r="E55" s="22" t="s">
        <v>1441</v>
      </c>
      <c r="F55" s="23" t="s">
        <v>66</v>
      </c>
      <c r="G55" s="24">
        <v>24</v>
      </c>
      <c r="H55" s="25">
        <v>0</v>
      </c>
      <c r="I55" s="25">
        <f>ROUND(ROUND(H55,2)*ROUND(G55,3),2)</f>
        <v>0</v>
      </c>
      <c r="O55">
        <f>(I55*21)/100</f>
        <v>0</v>
      </c>
      <c r="P55" t="s">
        <v>23</v>
      </c>
    </row>
    <row r="56" spans="1:5" ht="12.75">
      <c r="A56" s="26" t="s">
        <v>50</v>
      </c>
      <c r="E56" s="27" t="s">
        <v>47</v>
      </c>
    </row>
    <row r="57" spans="1:5" ht="12.75">
      <c r="A57" s="28" t="s">
        <v>51</v>
      </c>
      <c r="E57" s="29" t="s">
        <v>47</v>
      </c>
    </row>
    <row r="58" spans="1:5" ht="12.75">
      <c r="A58" t="s">
        <v>52</v>
      </c>
      <c r="E58" s="27" t="s">
        <v>47</v>
      </c>
    </row>
    <row r="59" spans="1:16" ht="25.5">
      <c r="A59" s="17" t="s">
        <v>45</v>
      </c>
      <c r="B59" s="21" t="s">
        <v>40</v>
      </c>
      <c r="C59" s="21" t="s">
        <v>1442</v>
      </c>
      <c r="D59" s="17" t="s">
        <v>47</v>
      </c>
      <c r="E59" s="22" t="s">
        <v>1443</v>
      </c>
      <c r="F59" s="23" t="s">
        <v>66</v>
      </c>
      <c r="G59" s="24">
        <v>21</v>
      </c>
      <c r="H59" s="25">
        <v>0</v>
      </c>
      <c r="I59" s="25">
        <f>ROUND(ROUND(H59,2)*ROUND(G59,3),2)</f>
        <v>0</v>
      </c>
      <c r="O59">
        <f>(I59*21)/100</f>
        <v>0</v>
      </c>
      <c r="P59" t="s">
        <v>23</v>
      </c>
    </row>
    <row r="60" spans="1:5" ht="12.75">
      <c r="A60" s="26" t="s">
        <v>50</v>
      </c>
      <c r="E60" s="27" t="s">
        <v>47</v>
      </c>
    </row>
    <row r="61" spans="1:5" ht="12.75">
      <c r="A61" s="28" t="s">
        <v>51</v>
      </c>
      <c r="E61" s="29" t="s">
        <v>47</v>
      </c>
    </row>
    <row r="62" spans="1:5" ht="12.75">
      <c r="A62" t="s">
        <v>52</v>
      </c>
      <c r="E62" s="27" t="s">
        <v>47</v>
      </c>
    </row>
    <row r="63" spans="1:16" ht="12.75">
      <c r="A63" s="17" t="s">
        <v>45</v>
      </c>
      <c r="B63" s="21" t="s">
        <v>42</v>
      </c>
      <c r="C63" s="21" t="s">
        <v>1444</v>
      </c>
      <c r="D63" s="17" t="s">
        <v>47</v>
      </c>
      <c r="E63" s="22" t="s">
        <v>1445</v>
      </c>
      <c r="F63" s="23" t="s">
        <v>146</v>
      </c>
      <c r="G63" s="24">
        <v>126</v>
      </c>
      <c r="H63" s="25">
        <v>0</v>
      </c>
      <c r="I63" s="25">
        <f>ROUND(ROUND(H63,2)*ROUND(G63,3),2)</f>
        <v>0</v>
      </c>
      <c r="O63">
        <f>(I63*21)/100</f>
        <v>0</v>
      </c>
      <c r="P63" t="s">
        <v>23</v>
      </c>
    </row>
    <row r="64" spans="1:5" ht="12.75">
      <c r="A64" s="26" t="s">
        <v>50</v>
      </c>
      <c r="E64" s="27" t="s">
        <v>47</v>
      </c>
    </row>
    <row r="65" spans="1:5" ht="12.75">
      <c r="A65" s="28" t="s">
        <v>51</v>
      </c>
      <c r="E65" s="29" t="s">
        <v>47</v>
      </c>
    </row>
    <row r="66" spans="1:5" ht="12.75">
      <c r="A66" t="s">
        <v>52</v>
      </c>
      <c r="E66" s="27" t="s">
        <v>47</v>
      </c>
    </row>
    <row r="67" spans="1:16" ht="12.75">
      <c r="A67" s="17" t="s">
        <v>45</v>
      </c>
      <c r="B67" s="21" t="s">
        <v>383</v>
      </c>
      <c r="C67" s="21" t="s">
        <v>1448</v>
      </c>
      <c r="D67" s="17" t="s">
        <v>47</v>
      </c>
      <c r="E67" s="22" t="s">
        <v>1449</v>
      </c>
      <c r="F67" s="23" t="s">
        <v>146</v>
      </c>
      <c r="G67" s="24">
        <v>745</v>
      </c>
      <c r="H67" s="25">
        <v>0</v>
      </c>
      <c r="I67" s="25">
        <f>ROUND(ROUND(H67,2)*ROUND(G67,3),2)</f>
        <v>0</v>
      </c>
      <c r="O67">
        <f>(I67*21)/100</f>
        <v>0</v>
      </c>
      <c r="P67" t="s">
        <v>23</v>
      </c>
    </row>
    <row r="68" spans="1:5" ht="12.75">
      <c r="A68" s="26" t="s">
        <v>50</v>
      </c>
      <c r="E68" s="27" t="s">
        <v>47</v>
      </c>
    </row>
    <row r="69" spans="1:5" ht="12.75">
      <c r="A69" s="28" t="s">
        <v>51</v>
      </c>
      <c r="E69" s="29" t="s">
        <v>47</v>
      </c>
    </row>
    <row r="70" spans="1:5" ht="12.75">
      <c r="A70" t="s">
        <v>52</v>
      </c>
      <c r="E70" s="27" t="s">
        <v>47</v>
      </c>
    </row>
    <row r="71" spans="1:16" ht="12.75">
      <c r="A71" s="17" t="s">
        <v>45</v>
      </c>
      <c r="B71" s="21" t="s">
        <v>362</v>
      </c>
      <c r="C71" s="21" t="s">
        <v>1450</v>
      </c>
      <c r="D71" s="17" t="s">
        <v>47</v>
      </c>
      <c r="E71" s="22" t="s">
        <v>1451</v>
      </c>
      <c r="F71" s="23" t="s">
        <v>146</v>
      </c>
      <c r="G71" s="24">
        <v>745</v>
      </c>
      <c r="H71" s="25">
        <v>0</v>
      </c>
      <c r="I71" s="25">
        <f>ROUND(ROUND(H71,2)*ROUND(G71,3),2)</f>
        <v>0</v>
      </c>
      <c r="O71">
        <f>(I71*21)/100</f>
        <v>0</v>
      </c>
      <c r="P71" t="s">
        <v>23</v>
      </c>
    </row>
    <row r="72" spans="1:5" ht="12.75">
      <c r="A72" s="26" t="s">
        <v>50</v>
      </c>
      <c r="E72" s="27" t="s">
        <v>47</v>
      </c>
    </row>
    <row r="73" spans="1:5" ht="12.75">
      <c r="A73" s="28" t="s">
        <v>51</v>
      </c>
      <c r="E73" s="29" t="s">
        <v>47</v>
      </c>
    </row>
    <row r="74" spans="1:5" ht="12.75">
      <c r="A74" t="s">
        <v>52</v>
      </c>
      <c r="E74" s="27" t="s">
        <v>47</v>
      </c>
    </row>
    <row r="75" spans="1:16" ht="12.75">
      <c r="A75" s="17" t="s">
        <v>45</v>
      </c>
      <c r="B75" s="21" t="s">
        <v>210</v>
      </c>
      <c r="C75" s="21" t="s">
        <v>1452</v>
      </c>
      <c r="D75" s="17" t="s">
        <v>47</v>
      </c>
      <c r="E75" s="22" t="s">
        <v>1453</v>
      </c>
      <c r="F75" s="23" t="s">
        <v>1454</v>
      </c>
      <c r="G75" s="24">
        <v>1</v>
      </c>
      <c r="H75" s="25">
        <v>0</v>
      </c>
      <c r="I75" s="25">
        <f>ROUND(ROUND(H75,2)*ROUND(G75,3),2)</f>
        <v>0</v>
      </c>
      <c r="O75">
        <f>(I75*21)/100</f>
        <v>0</v>
      </c>
      <c r="P75" t="s">
        <v>23</v>
      </c>
    </row>
    <row r="76" spans="1:5" ht="12.75">
      <c r="A76" s="26" t="s">
        <v>50</v>
      </c>
      <c r="E76" s="27" t="s">
        <v>47</v>
      </c>
    </row>
    <row r="77" spans="1:5" ht="12.75">
      <c r="A77" s="28" t="s">
        <v>51</v>
      </c>
      <c r="E77" s="29" t="s">
        <v>47</v>
      </c>
    </row>
    <row r="78" spans="1:5" ht="12.75">
      <c r="A78" t="s">
        <v>52</v>
      </c>
      <c r="E78" s="27" t="s">
        <v>47</v>
      </c>
    </row>
    <row r="79" spans="1:16" ht="12.75">
      <c r="A79" s="17" t="s">
        <v>45</v>
      </c>
      <c r="B79" s="21" t="s">
        <v>216</v>
      </c>
      <c r="C79" s="21" t="s">
        <v>1455</v>
      </c>
      <c r="D79" s="17" t="s">
        <v>47</v>
      </c>
      <c r="E79" s="22" t="s">
        <v>1533</v>
      </c>
      <c r="F79" s="23" t="s">
        <v>1457</v>
      </c>
      <c r="G79" s="24">
        <v>12</v>
      </c>
      <c r="H79" s="25">
        <v>0</v>
      </c>
      <c r="I79" s="25">
        <f>ROUND(ROUND(H79,2)*ROUND(G79,3),2)</f>
        <v>0</v>
      </c>
      <c r="O79">
        <f>(I79*21)/100</f>
        <v>0</v>
      </c>
      <c r="P79" t="s">
        <v>23</v>
      </c>
    </row>
    <row r="80" spans="1:5" ht="12.75">
      <c r="A80" s="26" t="s">
        <v>50</v>
      </c>
      <c r="E80" s="27" t="s">
        <v>47</v>
      </c>
    </row>
    <row r="81" spans="1:5" ht="12.75">
      <c r="A81" s="28" t="s">
        <v>51</v>
      </c>
      <c r="E81" s="29" t="s">
        <v>47</v>
      </c>
    </row>
    <row r="82" spans="1:5" ht="12.75">
      <c r="A82" t="s">
        <v>52</v>
      </c>
      <c r="E82" s="27" t="s">
        <v>47</v>
      </c>
    </row>
    <row r="83" spans="1:18" ht="12.75" customHeight="1">
      <c r="A83" s="5" t="s">
        <v>43</v>
      </c>
      <c r="B83" s="5"/>
      <c r="C83" s="31" t="s">
        <v>1458</v>
      </c>
      <c r="D83" s="5"/>
      <c r="E83" s="19" t="s">
        <v>1459</v>
      </c>
      <c r="F83" s="5"/>
      <c r="G83" s="5"/>
      <c r="H83" s="5"/>
      <c r="I83" s="32">
        <f>0+Q83</f>
        <v>0</v>
      </c>
      <c r="O83">
        <f>0+R83</f>
        <v>0</v>
      </c>
      <c r="Q83">
        <f>0+I84+I88+I92+I96+I100+I104+I108+I112+I116+I120</f>
        <v>0</v>
      </c>
      <c r="R83">
        <f>0+O84+O88+O92+O96+O100+O104+O108+O112+O116+O120</f>
        <v>0</v>
      </c>
    </row>
    <row r="84" spans="1:16" ht="25.5">
      <c r="A84" s="17" t="s">
        <v>45</v>
      </c>
      <c r="B84" s="21" t="s">
        <v>179</v>
      </c>
      <c r="C84" s="21" t="s">
        <v>1460</v>
      </c>
      <c r="D84" s="17" t="s">
        <v>47</v>
      </c>
      <c r="E84" s="22" t="s">
        <v>1461</v>
      </c>
      <c r="F84" s="23" t="s">
        <v>66</v>
      </c>
      <c r="G84" s="24">
        <v>21</v>
      </c>
      <c r="H84" s="25">
        <v>0</v>
      </c>
      <c r="I84" s="25">
        <f>ROUND(ROUND(H84,2)*ROUND(G84,3),2)</f>
        <v>0</v>
      </c>
      <c r="O84">
        <f>(I84*21)/100</f>
        <v>0</v>
      </c>
      <c r="P84" t="s">
        <v>23</v>
      </c>
    </row>
    <row r="85" spans="1:5" ht="12.75">
      <c r="A85" s="26" t="s">
        <v>50</v>
      </c>
      <c r="E85" s="27" t="s">
        <v>47</v>
      </c>
    </row>
    <row r="86" spans="1:5" ht="12.75">
      <c r="A86" s="28" t="s">
        <v>51</v>
      </c>
      <c r="E86" s="29" t="s">
        <v>47</v>
      </c>
    </row>
    <row r="87" spans="1:5" ht="12.75">
      <c r="A87" t="s">
        <v>52</v>
      </c>
      <c r="E87" s="27" t="s">
        <v>47</v>
      </c>
    </row>
    <row r="88" spans="1:16" ht="12.75">
      <c r="A88" s="17" t="s">
        <v>45</v>
      </c>
      <c r="B88" s="21" t="s">
        <v>175</v>
      </c>
      <c r="C88" s="21" t="s">
        <v>1462</v>
      </c>
      <c r="D88" s="17" t="s">
        <v>47</v>
      </c>
      <c r="E88" s="22" t="s">
        <v>1463</v>
      </c>
      <c r="F88" s="23" t="s">
        <v>66</v>
      </c>
      <c r="G88" s="24">
        <v>21</v>
      </c>
      <c r="H88" s="25">
        <v>0</v>
      </c>
      <c r="I88" s="25">
        <f>ROUND(ROUND(H88,2)*ROUND(G88,3),2)</f>
        <v>0</v>
      </c>
      <c r="O88">
        <f>(I88*21)/100</f>
        <v>0</v>
      </c>
      <c r="P88" t="s">
        <v>23</v>
      </c>
    </row>
    <row r="89" spans="1:5" ht="12.75">
      <c r="A89" s="26" t="s">
        <v>50</v>
      </c>
      <c r="E89" s="27" t="s">
        <v>47</v>
      </c>
    </row>
    <row r="90" spans="1:5" ht="12.75">
      <c r="A90" s="28" t="s">
        <v>51</v>
      </c>
      <c r="E90" s="29" t="s">
        <v>47</v>
      </c>
    </row>
    <row r="91" spans="1:5" ht="12.75">
      <c r="A91" t="s">
        <v>52</v>
      </c>
      <c r="E91" s="27" t="s">
        <v>47</v>
      </c>
    </row>
    <row r="92" spans="1:16" ht="12.75">
      <c r="A92" s="17" t="s">
        <v>45</v>
      </c>
      <c r="B92" s="21" t="s">
        <v>107</v>
      </c>
      <c r="C92" s="21" t="s">
        <v>1464</v>
      </c>
      <c r="D92" s="17" t="s">
        <v>47</v>
      </c>
      <c r="E92" s="22" t="s">
        <v>1465</v>
      </c>
      <c r="F92" s="23" t="s">
        <v>66</v>
      </c>
      <c r="G92" s="24">
        <v>21</v>
      </c>
      <c r="H92" s="25">
        <v>0</v>
      </c>
      <c r="I92" s="25">
        <f>ROUND(ROUND(H92,2)*ROUND(G92,3),2)</f>
        <v>0</v>
      </c>
      <c r="O92">
        <f>(I92*21)/100</f>
        <v>0</v>
      </c>
      <c r="P92" t="s">
        <v>23</v>
      </c>
    </row>
    <row r="93" spans="1:5" ht="12.75">
      <c r="A93" s="26" t="s">
        <v>50</v>
      </c>
      <c r="E93" s="27" t="s">
        <v>47</v>
      </c>
    </row>
    <row r="94" spans="1:5" ht="12.75">
      <c r="A94" s="28" t="s">
        <v>51</v>
      </c>
      <c r="E94" s="29" t="s">
        <v>47</v>
      </c>
    </row>
    <row r="95" spans="1:5" ht="12.75">
      <c r="A95" t="s">
        <v>52</v>
      </c>
      <c r="E95" s="27" t="s">
        <v>47</v>
      </c>
    </row>
    <row r="96" spans="1:16" ht="12.75">
      <c r="A96" s="17" t="s">
        <v>45</v>
      </c>
      <c r="B96" s="21" t="s">
        <v>200</v>
      </c>
      <c r="C96" s="21" t="s">
        <v>1466</v>
      </c>
      <c r="D96" s="17" t="s">
        <v>47</v>
      </c>
      <c r="E96" s="22" t="s">
        <v>1467</v>
      </c>
      <c r="F96" s="23" t="s">
        <v>146</v>
      </c>
      <c r="G96" s="24">
        <v>126</v>
      </c>
      <c r="H96" s="25">
        <v>0</v>
      </c>
      <c r="I96" s="25">
        <f>ROUND(ROUND(H96,2)*ROUND(G96,3),2)</f>
        <v>0</v>
      </c>
      <c r="O96">
        <f>(I96*21)/100</f>
        <v>0</v>
      </c>
      <c r="P96" t="s">
        <v>23</v>
      </c>
    </row>
    <row r="97" spans="1:5" ht="12.75">
      <c r="A97" s="26" t="s">
        <v>50</v>
      </c>
      <c r="E97" s="27" t="s">
        <v>47</v>
      </c>
    </row>
    <row r="98" spans="1:5" ht="12.75">
      <c r="A98" s="28" t="s">
        <v>51</v>
      </c>
      <c r="E98" s="29" t="s">
        <v>47</v>
      </c>
    </row>
    <row r="99" spans="1:5" ht="12.75">
      <c r="A99" t="s">
        <v>52</v>
      </c>
      <c r="E99" s="27" t="s">
        <v>47</v>
      </c>
    </row>
    <row r="100" spans="1:16" ht="12.75">
      <c r="A100" s="17" t="s">
        <v>45</v>
      </c>
      <c r="B100" s="21" t="s">
        <v>203</v>
      </c>
      <c r="C100" s="21" t="s">
        <v>1470</v>
      </c>
      <c r="D100" s="17" t="s">
        <v>47</v>
      </c>
      <c r="E100" s="22" t="s">
        <v>1471</v>
      </c>
      <c r="F100" s="23" t="s">
        <v>146</v>
      </c>
      <c r="G100" s="24">
        <v>745</v>
      </c>
      <c r="H100" s="25">
        <v>0</v>
      </c>
      <c r="I100" s="25">
        <f>ROUND(ROUND(H100,2)*ROUND(G100,3),2)</f>
        <v>0</v>
      </c>
      <c r="O100">
        <f>(I100*21)/100</f>
        <v>0</v>
      </c>
      <c r="P100" t="s">
        <v>23</v>
      </c>
    </row>
    <row r="101" spans="1:5" ht="12.75">
      <c r="A101" s="26" t="s">
        <v>50</v>
      </c>
      <c r="E101" s="27" t="s">
        <v>47</v>
      </c>
    </row>
    <row r="102" spans="1:5" ht="12.75">
      <c r="A102" s="28" t="s">
        <v>51</v>
      </c>
      <c r="E102" s="29" t="s">
        <v>47</v>
      </c>
    </row>
    <row r="103" spans="1:5" ht="12.75">
      <c r="A103" t="s">
        <v>52</v>
      </c>
      <c r="E103" s="27" t="s">
        <v>47</v>
      </c>
    </row>
    <row r="104" spans="1:16" ht="12.75">
      <c r="A104" s="17" t="s">
        <v>45</v>
      </c>
      <c r="B104" s="21" t="s">
        <v>195</v>
      </c>
      <c r="C104" s="21" t="s">
        <v>1472</v>
      </c>
      <c r="D104" s="17" t="s">
        <v>47</v>
      </c>
      <c r="E104" s="22" t="s">
        <v>1473</v>
      </c>
      <c r="F104" s="23" t="s">
        <v>769</v>
      </c>
      <c r="G104" s="24">
        <v>21</v>
      </c>
      <c r="H104" s="25">
        <v>0</v>
      </c>
      <c r="I104" s="25">
        <f>ROUND(ROUND(H104,2)*ROUND(G104,3),2)</f>
        <v>0</v>
      </c>
      <c r="O104">
        <f>(I104*21)/100</f>
        <v>0</v>
      </c>
      <c r="P104" t="s">
        <v>23</v>
      </c>
    </row>
    <row r="105" spans="1:5" ht="12.75">
      <c r="A105" s="26" t="s">
        <v>50</v>
      </c>
      <c r="E105" s="27" t="s">
        <v>47</v>
      </c>
    </row>
    <row r="106" spans="1:5" ht="12.75">
      <c r="A106" s="28" t="s">
        <v>51</v>
      </c>
      <c r="E106" s="29" t="s">
        <v>47</v>
      </c>
    </row>
    <row r="107" spans="1:5" ht="12.75">
      <c r="A107" t="s">
        <v>52</v>
      </c>
      <c r="E107" s="27" t="s">
        <v>47</v>
      </c>
    </row>
    <row r="108" spans="1:16" ht="12.75">
      <c r="A108" s="17" t="s">
        <v>45</v>
      </c>
      <c r="B108" s="21" t="s">
        <v>184</v>
      </c>
      <c r="C108" s="21" t="s">
        <v>1474</v>
      </c>
      <c r="D108" s="17" t="s">
        <v>47</v>
      </c>
      <c r="E108" s="22" t="s">
        <v>1475</v>
      </c>
      <c r="F108" s="23" t="s">
        <v>146</v>
      </c>
      <c r="G108" s="24">
        <v>10.5</v>
      </c>
      <c r="H108" s="25">
        <v>0</v>
      </c>
      <c r="I108" s="25">
        <f>ROUND(ROUND(H108,2)*ROUND(G108,3),2)</f>
        <v>0</v>
      </c>
      <c r="O108">
        <f>(I108*21)/100</f>
        <v>0</v>
      </c>
      <c r="P108" t="s">
        <v>23</v>
      </c>
    </row>
    <row r="109" spans="1:5" ht="12.75">
      <c r="A109" s="26" t="s">
        <v>50</v>
      </c>
      <c r="E109" s="27" t="s">
        <v>47</v>
      </c>
    </row>
    <row r="110" spans="1:5" ht="12.75">
      <c r="A110" s="28" t="s">
        <v>51</v>
      </c>
      <c r="E110" s="29" t="s">
        <v>47</v>
      </c>
    </row>
    <row r="111" spans="1:5" ht="12.75">
      <c r="A111" t="s">
        <v>52</v>
      </c>
      <c r="E111" s="27" t="s">
        <v>47</v>
      </c>
    </row>
    <row r="112" spans="1:16" ht="12.75">
      <c r="A112" s="17" t="s">
        <v>45</v>
      </c>
      <c r="B112" s="21" t="s">
        <v>155</v>
      </c>
      <c r="C112" s="21" t="s">
        <v>1476</v>
      </c>
      <c r="D112" s="17" t="s">
        <v>47</v>
      </c>
      <c r="E112" s="22" t="s">
        <v>1477</v>
      </c>
      <c r="F112" s="23" t="s">
        <v>769</v>
      </c>
      <c r="G112" s="24">
        <v>21</v>
      </c>
      <c r="H112" s="25">
        <v>0</v>
      </c>
      <c r="I112" s="25">
        <f>ROUND(ROUND(H112,2)*ROUND(G112,3),2)</f>
        <v>0</v>
      </c>
      <c r="O112">
        <f>(I112*21)/100</f>
        <v>0</v>
      </c>
      <c r="P112" t="s">
        <v>23</v>
      </c>
    </row>
    <row r="113" spans="1:5" ht="12.75">
      <c r="A113" s="26" t="s">
        <v>50</v>
      </c>
      <c r="E113" s="27" t="s">
        <v>47</v>
      </c>
    </row>
    <row r="114" spans="1:5" ht="12.75">
      <c r="A114" s="28" t="s">
        <v>51</v>
      </c>
      <c r="E114" s="29" t="s">
        <v>47</v>
      </c>
    </row>
    <row r="115" spans="1:5" ht="12.75">
      <c r="A115" t="s">
        <v>52</v>
      </c>
      <c r="E115" s="27" t="s">
        <v>47</v>
      </c>
    </row>
    <row r="116" spans="1:16" ht="12.75">
      <c r="A116" s="17" t="s">
        <v>45</v>
      </c>
      <c r="B116" s="21" t="s">
        <v>158</v>
      </c>
      <c r="C116" s="21" t="s">
        <v>1478</v>
      </c>
      <c r="D116" s="17" t="s">
        <v>47</v>
      </c>
      <c r="E116" s="22" t="s">
        <v>1479</v>
      </c>
      <c r="F116" s="23" t="s">
        <v>66</v>
      </c>
      <c r="G116" s="24">
        <v>1</v>
      </c>
      <c r="H116" s="25">
        <v>0</v>
      </c>
      <c r="I116" s="25">
        <f>ROUND(ROUND(H116,2)*ROUND(G116,3),2)</f>
        <v>0</v>
      </c>
      <c r="O116">
        <f>(I116*21)/100</f>
        <v>0</v>
      </c>
      <c r="P116" t="s">
        <v>23</v>
      </c>
    </row>
    <row r="117" spans="1:5" ht="12.75">
      <c r="A117" s="26" t="s">
        <v>50</v>
      </c>
      <c r="E117" s="27" t="s">
        <v>47</v>
      </c>
    </row>
    <row r="118" spans="1:5" ht="12.75">
      <c r="A118" s="28" t="s">
        <v>51</v>
      </c>
      <c r="E118" s="29" t="s">
        <v>47</v>
      </c>
    </row>
    <row r="119" spans="1:5" ht="12.75">
      <c r="A119" t="s">
        <v>52</v>
      </c>
      <c r="E119" s="27" t="s">
        <v>47</v>
      </c>
    </row>
    <row r="120" spans="1:16" ht="12.75">
      <c r="A120" s="17" t="s">
        <v>45</v>
      </c>
      <c r="B120" s="21" t="s">
        <v>164</v>
      </c>
      <c r="C120" s="21" t="s">
        <v>1534</v>
      </c>
      <c r="D120" s="17" t="s">
        <v>47</v>
      </c>
      <c r="E120" s="22" t="s">
        <v>1535</v>
      </c>
      <c r="F120" s="23" t="s">
        <v>66</v>
      </c>
      <c r="G120" s="24">
        <v>3</v>
      </c>
      <c r="H120" s="25">
        <v>0</v>
      </c>
      <c r="I120" s="25">
        <f>ROUND(ROUND(H120,2)*ROUND(G120,3),2)</f>
        <v>0</v>
      </c>
      <c r="O120">
        <f>(I120*21)/100</f>
        <v>0</v>
      </c>
      <c r="P120" t="s">
        <v>23</v>
      </c>
    </row>
    <row r="121" spans="1:5" ht="12.75">
      <c r="A121" s="26" t="s">
        <v>50</v>
      </c>
      <c r="E121" s="27" t="s">
        <v>47</v>
      </c>
    </row>
    <row r="122" spans="1:5" ht="12.75">
      <c r="A122" s="28" t="s">
        <v>51</v>
      </c>
      <c r="E122" s="29" t="s">
        <v>47</v>
      </c>
    </row>
    <row r="123" spans="1:5" ht="12.75">
      <c r="A123" t="s">
        <v>52</v>
      </c>
      <c r="E123" s="27" t="s">
        <v>47</v>
      </c>
    </row>
    <row r="124" spans="1:18" ht="12.75" customHeight="1">
      <c r="A124" s="5" t="s">
        <v>43</v>
      </c>
      <c r="B124" s="5"/>
      <c r="C124" s="31" t="s">
        <v>1484</v>
      </c>
      <c r="D124" s="5"/>
      <c r="E124" s="19" t="s">
        <v>1485</v>
      </c>
      <c r="F124" s="5"/>
      <c r="G124" s="5"/>
      <c r="H124" s="5"/>
      <c r="I124" s="32">
        <f>0+Q124</f>
        <v>0</v>
      </c>
      <c r="O124">
        <f>0+R124</f>
        <v>0</v>
      </c>
      <c r="Q124">
        <f>0+I125+I129+I133</f>
        <v>0</v>
      </c>
      <c r="R124">
        <f>0+O125+O129+O133</f>
        <v>0</v>
      </c>
    </row>
    <row r="125" spans="1:16" ht="12.75">
      <c r="A125" s="17" t="s">
        <v>45</v>
      </c>
      <c r="B125" s="21" t="s">
        <v>190</v>
      </c>
      <c r="C125" s="21" t="s">
        <v>1486</v>
      </c>
      <c r="D125" s="17" t="s">
        <v>47</v>
      </c>
      <c r="E125" s="22" t="s">
        <v>1487</v>
      </c>
      <c r="F125" s="23" t="s">
        <v>66</v>
      </c>
      <c r="G125" s="24">
        <v>6</v>
      </c>
      <c r="H125" s="25">
        <v>0</v>
      </c>
      <c r="I125" s="25">
        <f>ROUND(ROUND(H125,2)*ROUND(G125,3),2)</f>
        <v>0</v>
      </c>
      <c r="O125">
        <f>(I125*21)/100</f>
        <v>0</v>
      </c>
      <c r="P125" t="s">
        <v>23</v>
      </c>
    </row>
    <row r="126" spans="1:5" ht="12.75">
      <c r="A126" s="26" t="s">
        <v>50</v>
      </c>
      <c r="E126" s="27" t="s">
        <v>47</v>
      </c>
    </row>
    <row r="127" spans="1:5" ht="12.75">
      <c r="A127" s="28" t="s">
        <v>51</v>
      </c>
      <c r="E127" s="29" t="s">
        <v>47</v>
      </c>
    </row>
    <row r="128" spans="1:5" ht="12.75">
      <c r="A128" t="s">
        <v>52</v>
      </c>
      <c r="E128" s="27" t="s">
        <v>47</v>
      </c>
    </row>
    <row r="129" spans="1:16" ht="12.75">
      <c r="A129" s="17" t="s">
        <v>45</v>
      </c>
      <c r="B129" s="21" t="s">
        <v>161</v>
      </c>
      <c r="C129" s="21" t="s">
        <v>1432</v>
      </c>
      <c r="D129" s="17" t="s">
        <v>47</v>
      </c>
      <c r="E129" s="22" t="s">
        <v>1433</v>
      </c>
      <c r="F129" s="23" t="s">
        <v>66</v>
      </c>
      <c r="G129" s="24">
        <v>6</v>
      </c>
      <c r="H129" s="25">
        <v>0</v>
      </c>
      <c r="I129" s="25">
        <f>ROUND(ROUND(H129,2)*ROUND(G129,3),2)</f>
        <v>0</v>
      </c>
      <c r="O129">
        <f>(I129*21)/100</f>
        <v>0</v>
      </c>
      <c r="P129" t="s">
        <v>23</v>
      </c>
    </row>
    <row r="130" spans="1:5" ht="12.75">
      <c r="A130" s="26" t="s">
        <v>50</v>
      </c>
      <c r="E130" s="27" t="s">
        <v>47</v>
      </c>
    </row>
    <row r="131" spans="1:5" ht="12.75">
      <c r="A131" s="28" t="s">
        <v>51</v>
      </c>
      <c r="E131" s="29" t="s">
        <v>47</v>
      </c>
    </row>
    <row r="132" spans="1:5" ht="12.75">
      <c r="A132" t="s">
        <v>52</v>
      </c>
      <c r="E132" s="27" t="s">
        <v>47</v>
      </c>
    </row>
    <row r="133" spans="1:16" ht="12.75">
      <c r="A133" s="17" t="s">
        <v>45</v>
      </c>
      <c r="B133" s="21" t="s">
        <v>113</v>
      </c>
      <c r="C133" s="21" t="s">
        <v>1434</v>
      </c>
      <c r="D133" s="17" t="s">
        <v>47</v>
      </c>
      <c r="E133" s="22" t="s">
        <v>1435</v>
      </c>
      <c r="F133" s="23" t="s">
        <v>66</v>
      </c>
      <c r="G133" s="24">
        <v>6</v>
      </c>
      <c r="H133" s="25">
        <v>0</v>
      </c>
      <c r="I133" s="25">
        <f>ROUND(ROUND(H133,2)*ROUND(G133,3),2)</f>
        <v>0</v>
      </c>
      <c r="O133">
        <f>(I133*21)/100</f>
        <v>0</v>
      </c>
      <c r="P133" t="s">
        <v>23</v>
      </c>
    </row>
    <row r="134" spans="1:5" ht="12.75">
      <c r="A134" s="26" t="s">
        <v>50</v>
      </c>
      <c r="E134" s="27" t="s">
        <v>47</v>
      </c>
    </row>
    <row r="135" spans="1:5" ht="12.75">
      <c r="A135" s="28" t="s">
        <v>51</v>
      </c>
      <c r="E135" s="29" t="s">
        <v>47</v>
      </c>
    </row>
    <row r="136" spans="1:5" ht="12.75">
      <c r="A136" t="s">
        <v>52</v>
      </c>
      <c r="E136" s="27" t="s">
        <v>47</v>
      </c>
    </row>
    <row r="137" spans="1:18" ht="12.75" customHeight="1">
      <c r="A137" s="5" t="s">
        <v>43</v>
      </c>
      <c r="B137" s="5"/>
      <c r="C137" s="31" t="s">
        <v>1490</v>
      </c>
      <c r="D137" s="5"/>
      <c r="E137" s="19" t="s">
        <v>1491</v>
      </c>
      <c r="F137" s="5"/>
      <c r="G137" s="5"/>
      <c r="H137" s="5"/>
      <c r="I137" s="32">
        <f>0+Q137</f>
        <v>0</v>
      </c>
      <c r="O137">
        <f>0+R137</f>
        <v>0</v>
      </c>
      <c r="Q137">
        <f>0+I138+I142+I146+I150+I154+I158+I162+I166+I170+I174+I178+I182+I186+I190</f>
        <v>0</v>
      </c>
      <c r="R137">
        <f>0+O138+O142+O146+O150+O154+O158+O162+O166+O170+O174+O178+O182+O186+O190</f>
        <v>0</v>
      </c>
    </row>
    <row r="138" spans="1:16" ht="12.75">
      <c r="A138" s="17" t="s">
        <v>45</v>
      </c>
      <c r="B138" s="21" t="s">
        <v>228</v>
      </c>
      <c r="C138" s="21" t="s">
        <v>1492</v>
      </c>
      <c r="D138" s="17" t="s">
        <v>47</v>
      </c>
      <c r="E138" s="22" t="s">
        <v>1493</v>
      </c>
      <c r="F138" s="23" t="s">
        <v>710</v>
      </c>
      <c r="G138" s="24">
        <v>70</v>
      </c>
      <c r="H138" s="25">
        <v>0</v>
      </c>
      <c r="I138" s="25">
        <f>ROUND(ROUND(H138,2)*ROUND(G138,3),2)</f>
        <v>0</v>
      </c>
      <c r="O138">
        <f>(I138*21)/100</f>
        <v>0</v>
      </c>
      <c r="P138" t="s">
        <v>23</v>
      </c>
    </row>
    <row r="139" spans="1:5" ht="12.75">
      <c r="A139" s="26" t="s">
        <v>50</v>
      </c>
      <c r="E139" s="27" t="s">
        <v>47</v>
      </c>
    </row>
    <row r="140" spans="1:5" ht="12.75">
      <c r="A140" s="28" t="s">
        <v>51</v>
      </c>
      <c r="E140" s="29" t="s">
        <v>47</v>
      </c>
    </row>
    <row r="141" spans="1:5" ht="12.75">
      <c r="A141" t="s">
        <v>52</v>
      </c>
      <c r="E141" s="27" t="s">
        <v>47</v>
      </c>
    </row>
    <row r="142" spans="1:16" ht="12.75">
      <c r="A142" s="17" t="s">
        <v>45</v>
      </c>
      <c r="B142" s="21" t="s">
        <v>234</v>
      </c>
      <c r="C142" s="21" t="s">
        <v>1494</v>
      </c>
      <c r="D142" s="17" t="s">
        <v>47</v>
      </c>
      <c r="E142" s="22" t="s">
        <v>1495</v>
      </c>
      <c r="F142" s="23" t="s">
        <v>1496</v>
      </c>
      <c r="G142" s="24">
        <v>0.514</v>
      </c>
      <c r="H142" s="25">
        <v>0</v>
      </c>
      <c r="I142" s="25">
        <f>ROUND(ROUND(H142,2)*ROUND(G142,3),2)</f>
        <v>0</v>
      </c>
      <c r="O142">
        <f>(I142*21)/100</f>
        <v>0</v>
      </c>
      <c r="P142" t="s">
        <v>23</v>
      </c>
    </row>
    <row r="143" spans="1:5" ht="12.75">
      <c r="A143" s="26" t="s">
        <v>50</v>
      </c>
      <c r="E143" s="27" t="s">
        <v>47</v>
      </c>
    </row>
    <row r="144" spans="1:5" ht="12.75">
      <c r="A144" s="28" t="s">
        <v>51</v>
      </c>
      <c r="E144" s="29" t="s">
        <v>47</v>
      </c>
    </row>
    <row r="145" spans="1:5" ht="12.75">
      <c r="A145" t="s">
        <v>52</v>
      </c>
      <c r="E145" s="27" t="s">
        <v>47</v>
      </c>
    </row>
    <row r="146" spans="1:16" ht="12.75">
      <c r="A146" s="17" t="s">
        <v>45</v>
      </c>
      <c r="B146" s="21" t="s">
        <v>344</v>
      </c>
      <c r="C146" s="21" t="s">
        <v>1497</v>
      </c>
      <c r="D146" s="17" t="s">
        <v>47</v>
      </c>
      <c r="E146" s="22" t="s">
        <v>1498</v>
      </c>
      <c r="F146" s="23" t="s">
        <v>75</v>
      </c>
      <c r="G146" s="24">
        <v>8.4</v>
      </c>
      <c r="H146" s="25">
        <v>0</v>
      </c>
      <c r="I146" s="25">
        <f>ROUND(ROUND(H146,2)*ROUND(G146,3),2)</f>
        <v>0</v>
      </c>
      <c r="O146">
        <f>(I146*21)/100</f>
        <v>0</v>
      </c>
      <c r="P146" t="s">
        <v>23</v>
      </c>
    </row>
    <row r="147" spans="1:5" ht="12.75">
      <c r="A147" s="26" t="s">
        <v>50</v>
      </c>
      <c r="E147" s="27" t="s">
        <v>47</v>
      </c>
    </row>
    <row r="148" spans="1:5" ht="12.75">
      <c r="A148" s="28" t="s">
        <v>51</v>
      </c>
      <c r="E148" s="29" t="s">
        <v>47</v>
      </c>
    </row>
    <row r="149" spans="1:5" ht="12.75">
      <c r="A149" t="s">
        <v>52</v>
      </c>
      <c r="E149" s="27" t="s">
        <v>47</v>
      </c>
    </row>
    <row r="150" spans="1:16" ht="12.75">
      <c r="A150" s="17" t="s">
        <v>45</v>
      </c>
      <c r="B150" s="21" t="s">
        <v>350</v>
      </c>
      <c r="C150" s="21" t="s">
        <v>1501</v>
      </c>
      <c r="D150" s="17" t="s">
        <v>47</v>
      </c>
      <c r="E150" s="22" t="s">
        <v>1502</v>
      </c>
      <c r="F150" s="23" t="s">
        <v>75</v>
      </c>
      <c r="G150" s="24">
        <v>2.4</v>
      </c>
      <c r="H150" s="25">
        <v>0</v>
      </c>
      <c r="I150" s="25">
        <f>ROUND(ROUND(H150,2)*ROUND(G150,3),2)</f>
        <v>0</v>
      </c>
      <c r="O150">
        <f>(I150*21)/100</f>
        <v>0</v>
      </c>
      <c r="P150" t="s">
        <v>23</v>
      </c>
    </row>
    <row r="151" spans="1:5" ht="12.75">
      <c r="A151" s="26" t="s">
        <v>50</v>
      </c>
      <c r="E151" s="27" t="s">
        <v>47</v>
      </c>
    </row>
    <row r="152" spans="1:5" ht="12.75">
      <c r="A152" s="28" t="s">
        <v>51</v>
      </c>
      <c r="E152" s="29" t="s">
        <v>47</v>
      </c>
    </row>
    <row r="153" spans="1:5" ht="12.75">
      <c r="A153" t="s">
        <v>52</v>
      </c>
      <c r="E153" s="27" t="s">
        <v>47</v>
      </c>
    </row>
    <row r="154" spans="1:16" ht="12.75">
      <c r="A154" s="17" t="s">
        <v>45</v>
      </c>
      <c r="B154" s="21" t="s">
        <v>353</v>
      </c>
      <c r="C154" s="21" t="s">
        <v>1503</v>
      </c>
      <c r="D154" s="17" t="s">
        <v>47</v>
      </c>
      <c r="E154" s="22" t="s">
        <v>1504</v>
      </c>
      <c r="F154" s="23" t="s">
        <v>66</v>
      </c>
      <c r="G154" s="24">
        <v>21</v>
      </c>
      <c r="H154" s="25">
        <v>0</v>
      </c>
      <c r="I154" s="25">
        <f>ROUND(ROUND(H154,2)*ROUND(G154,3),2)</f>
        <v>0</v>
      </c>
      <c r="O154">
        <f>(I154*21)/100</f>
        <v>0</v>
      </c>
      <c r="P154" t="s">
        <v>23</v>
      </c>
    </row>
    <row r="155" spans="1:5" ht="12.75">
      <c r="A155" s="26" t="s">
        <v>50</v>
      </c>
      <c r="E155" s="27" t="s">
        <v>47</v>
      </c>
    </row>
    <row r="156" spans="1:5" ht="12.75">
      <c r="A156" s="28" t="s">
        <v>51</v>
      </c>
      <c r="E156" s="29" t="s">
        <v>47</v>
      </c>
    </row>
    <row r="157" spans="1:5" ht="12.75">
      <c r="A157" t="s">
        <v>52</v>
      </c>
      <c r="E157" s="27" t="s">
        <v>47</v>
      </c>
    </row>
    <row r="158" spans="1:16" ht="12.75">
      <c r="A158" s="17" t="s">
        <v>45</v>
      </c>
      <c r="B158" s="21" t="s">
        <v>300</v>
      </c>
      <c r="C158" s="21" t="s">
        <v>1505</v>
      </c>
      <c r="D158" s="17" t="s">
        <v>47</v>
      </c>
      <c r="E158" s="22" t="s">
        <v>1506</v>
      </c>
      <c r="F158" s="23" t="s">
        <v>66</v>
      </c>
      <c r="G158" s="24">
        <v>21</v>
      </c>
      <c r="H158" s="25">
        <v>0</v>
      </c>
      <c r="I158" s="25">
        <f>ROUND(ROUND(H158,2)*ROUND(G158,3),2)</f>
        <v>0</v>
      </c>
      <c r="O158">
        <f>(I158*21)/100</f>
        <v>0</v>
      </c>
      <c r="P158" t="s">
        <v>23</v>
      </c>
    </row>
    <row r="159" spans="1:5" ht="12.75">
      <c r="A159" s="26" t="s">
        <v>50</v>
      </c>
      <c r="E159" s="27" t="s">
        <v>47</v>
      </c>
    </row>
    <row r="160" spans="1:5" ht="12.75">
      <c r="A160" s="28" t="s">
        <v>51</v>
      </c>
      <c r="E160" s="29" t="s">
        <v>47</v>
      </c>
    </row>
    <row r="161" spans="1:5" ht="12.75">
      <c r="A161" t="s">
        <v>52</v>
      </c>
      <c r="E161" s="27" t="s">
        <v>47</v>
      </c>
    </row>
    <row r="162" spans="1:16" ht="12.75">
      <c r="A162" s="17" t="s">
        <v>45</v>
      </c>
      <c r="B162" s="21" t="s">
        <v>318</v>
      </c>
      <c r="C162" s="21" t="s">
        <v>1507</v>
      </c>
      <c r="D162" s="17" t="s">
        <v>47</v>
      </c>
      <c r="E162" s="22" t="s">
        <v>1508</v>
      </c>
      <c r="F162" s="23" t="s">
        <v>146</v>
      </c>
      <c r="G162" s="24">
        <v>745</v>
      </c>
      <c r="H162" s="25">
        <v>0</v>
      </c>
      <c r="I162" s="25">
        <f>ROUND(ROUND(H162,2)*ROUND(G162,3),2)</f>
        <v>0</v>
      </c>
      <c r="O162">
        <f>(I162*21)/100</f>
        <v>0</v>
      </c>
      <c r="P162" t="s">
        <v>23</v>
      </c>
    </row>
    <row r="163" spans="1:5" ht="12.75">
      <c r="A163" s="26" t="s">
        <v>50</v>
      </c>
      <c r="E163" s="27" t="s">
        <v>47</v>
      </c>
    </row>
    <row r="164" spans="1:5" ht="12.75">
      <c r="A164" s="28" t="s">
        <v>51</v>
      </c>
      <c r="E164" s="29" t="s">
        <v>47</v>
      </c>
    </row>
    <row r="165" spans="1:5" ht="12.75">
      <c r="A165" t="s">
        <v>52</v>
      </c>
      <c r="E165" s="27" t="s">
        <v>47</v>
      </c>
    </row>
    <row r="166" spans="1:16" ht="12.75">
      <c r="A166" s="17" t="s">
        <v>45</v>
      </c>
      <c r="B166" s="21" t="s">
        <v>359</v>
      </c>
      <c r="C166" s="21" t="s">
        <v>1513</v>
      </c>
      <c r="D166" s="17" t="s">
        <v>47</v>
      </c>
      <c r="E166" s="22" t="s">
        <v>1514</v>
      </c>
      <c r="F166" s="23" t="s">
        <v>146</v>
      </c>
      <c r="G166" s="24">
        <v>745</v>
      </c>
      <c r="H166" s="25">
        <v>0</v>
      </c>
      <c r="I166" s="25">
        <f>ROUND(ROUND(H166,2)*ROUND(G166,3),2)</f>
        <v>0</v>
      </c>
      <c r="O166">
        <f>(I166*21)/100</f>
        <v>0</v>
      </c>
      <c r="P166" t="s">
        <v>23</v>
      </c>
    </row>
    <row r="167" spans="1:5" ht="12.75">
      <c r="A167" s="26" t="s">
        <v>50</v>
      </c>
      <c r="E167" s="27" t="s">
        <v>47</v>
      </c>
    </row>
    <row r="168" spans="1:5" ht="12.75">
      <c r="A168" s="28" t="s">
        <v>51</v>
      </c>
      <c r="E168" s="29" t="s">
        <v>47</v>
      </c>
    </row>
    <row r="169" spans="1:5" ht="12.75">
      <c r="A169" t="s">
        <v>52</v>
      </c>
      <c r="E169" s="27" t="s">
        <v>47</v>
      </c>
    </row>
    <row r="170" spans="1:16" ht="12.75">
      <c r="A170" s="17" t="s">
        <v>45</v>
      </c>
      <c r="B170" s="21" t="s">
        <v>333</v>
      </c>
      <c r="C170" s="21" t="s">
        <v>1517</v>
      </c>
      <c r="D170" s="17" t="s">
        <v>47</v>
      </c>
      <c r="E170" s="22" t="s">
        <v>1518</v>
      </c>
      <c r="F170" s="23" t="s">
        <v>146</v>
      </c>
      <c r="G170" s="24">
        <v>745</v>
      </c>
      <c r="H170" s="25">
        <v>0</v>
      </c>
      <c r="I170" s="25">
        <f>ROUND(ROUND(H170,2)*ROUND(G170,3),2)</f>
        <v>0</v>
      </c>
      <c r="O170">
        <f>(I170*21)/100</f>
        <v>0</v>
      </c>
      <c r="P170" t="s">
        <v>23</v>
      </c>
    </row>
    <row r="171" spans="1:5" ht="12.75">
      <c r="A171" s="26" t="s">
        <v>50</v>
      </c>
      <c r="E171" s="27" t="s">
        <v>47</v>
      </c>
    </row>
    <row r="172" spans="1:5" ht="12.75">
      <c r="A172" s="28" t="s">
        <v>51</v>
      </c>
      <c r="E172" s="29" t="s">
        <v>47</v>
      </c>
    </row>
    <row r="173" spans="1:5" ht="12.75">
      <c r="A173" t="s">
        <v>52</v>
      </c>
      <c r="E173" s="27" t="s">
        <v>47</v>
      </c>
    </row>
    <row r="174" spans="1:16" ht="12.75">
      <c r="A174" s="17" t="s">
        <v>45</v>
      </c>
      <c r="B174" s="21" t="s">
        <v>324</v>
      </c>
      <c r="C174" s="21" t="s">
        <v>1519</v>
      </c>
      <c r="D174" s="17" t="s">
        <v>47</v>
      </c>
      <c r="E174" s="22" t="s">
        <v>1520</v>
      </c>
      <c r="F174" s="23" t="s">
        <v>146</v>
      </c>
      <c r="G174" s="24">
        <v>687</v>
      </c>
      <c r="H174" s="25">
        <v>0</v>
      </c>
      <c r="I174" s="25">
        <f>ROUND(ROUND(H174,2)*ROUND(G174,3),2)</f>
        <v>0</v>
      </c>
      <c r="O174">
        <f>(I174*21)/100</f>
        <v>0</v>
      </c>
      <c r="P174" t="s">
        <v>23</v>
      </c>
    </row>
    <row r="175" spans="1:5" ht="12.75">
      <c r="A175" s="26" t="s">
        <v>50</v>
      </c>
      <c r="E175" s="27" t="s">
        <v>47</v>
      </c>
    </row>
    <row r="176" spans="1:5" ht="12.75">
      <c r="A176" s="28" t="s">
        <v>51</v>
      </c>
      <c r="E176" s="29" t="s">
        <v>47</v>
      </c>
    </row>
    <row r="177" spans="1:5" ht="12.75">
      <c r="A177" t="s">
        <v>52</v>
      </c>
      <c r="E177" s="27" t="s">
        <v>47</v>
      </c>
    </row>
    <row r="178" spans="1:16" ht="12.75">
      <c r="A178" s="17" t="s">
        <v>45</v>
      </c>
      <c r="B178" s="21" t="s">
        <v>327</v>
      </c>
      <c r="C178" s="21" t="s">
        <v>1521</v>
      </c>
      <c r="D178" s="17" t="s">
        <v>47</v>
      </c>
      <c r="E178" s="22" t="s">
        <v>1522</v>
      </c>
      <c r="F178" s="23" t="s">
        <v>146</v>
      </c>
      <c r="G178" s="24">
        <v>745</v>
      </c>
      <c r="H178" s="25">
        <v>0</v>
      </c>
      <c r="I178" s="25">
        <f>ROUND(ROUND(H178,2)*ROUND(G178,3),2)</f>
        <v>0</v>
      </c>
      <c r="O178">
        <f>(I178*21)/100</f>
        <v>0</v>
      </c>
      <c r="P178" t="s">
        <v>23</v>
      </c>
    </row>
    <row r="179" spans="1:5" ht="12.75">
      <c r="A179" s="26" t="s">
        <v>50</v>
      </c>
      <c r="E179" s="27" t="s">
        <v>47</v>
      </c>
    </row>
    <row r="180" spans="1:5" ht="12.75">
      <c r="A180" s="28" t="s">
        <v>51</v>
      </c>
      <c r="E180" s="29" t="s">
        <v>47</v>
      </c>
    </row>
    <row r="181" spans="1:5" ht="12.75">
      <c r="A181" t="s">
        <v>52</v>
      </c>
      <c r="E181" s="27" t="s">
        <v>47</v>
      </c>
    </row>
    <row r="182" spans="1:16" ht="12.75">
      <c r="A182" s="17" t="s">
        <v>45</v>
      </c>
      <c r="B182" s="21" t="s">
        <v>307</v>
      </c>
      <c r="C182" s="21" t="s">
        <v>1523</v>
      </c>
      <c r="D182" s="17" t="s">
        <v>47</v>
      </c>
      <c r="E182" s="22" t="s">
        <v>1524</v>
      </c>
      <c r="F182" s="23" t="s">
        <v>146</v>
      </c>
      <c r="G182" s="24">
        <v>745</v>
      </c>
      <c r="H182" s="25">
        <v>0</v>
      </c>
      <c r="I182" s="25">
        <f>ROUND(ROUND(H182,2)*ROUND(G182,3),2)</f>
        <v>0</v>
      </c>
      <c r="O182">
        <f>(I182*21)/100</f>
        <v>0</v>
      </c>
      <c r="P182" t="s">
        <v>23</v>
      </c>
    </row>
    <row r="183" spans="1:5" ht="12.75">
      <c r="A183" s="26" t="s">
        <v>50</v>
      </c>
      <c r="E183" s="27" t="s">
        <v>47</v>
      </c>
    </row>
    <row r="184" spans="1:5" ht="12.75">
      <c r="A184" s="28" t="s">
        <v>51</v>
      </c>
      <c r="E184" s="29" t="s">
        <v>47</v>
      </c>
    </row>
    <row r="185" spans="1:5" ht="12.75">
      <c r="A185" t="s">
        <v>52</v>
      </c>
      <c r="E185" s="27" t="s">
        <v>47</v>
      </c>
    </row>
    <row r="186" spans="1:16" ht="12.75">
      <c r="A186" s="17" t="s">
        <v>45</v>
      </c>
      <c r="B186" s="21" t="s">
        <v>313</v>
      </c>
      <c r="C186" s="21" t="s">
        <v>1527</v>
      </c>
      <c r="D186" s="17" t="s">
        <v>47</v>
      </c>
      <c r="E186" s="22" t="s">
        <v>1528</v>
      </c>
      <c r="F186" s="23" t="s">
        <v>75</v>
      </c>
      <c r="G186" s="24">
        <v>39</v>
      </c>
      <c r="H186" s="25">
        <v>0</v>
      </c>
      <c r="I186" s="25">
        <f>ROUND(ROUND(H186,2)*ROUND(G186,3),2)</f>
        <v>0</v>
      </c>
      <c r="O186">
        <f>(I186*21)/100</f>
        <v>0</v>
      </c>
      <c r="P186" t="s">
        <v>23</v>
      </c>
    </row>
    <row r="187" spans="1:5" ht="12.75">
      <c r="A187" s="26" t="s">
        <v>50</v>
      </c>
      <c r="E187" s="27" t="s">
        <v>47</v>
      </c>
    </row>
    <row r="188" spans="1:5" ht="12.75">
      <c r="A188" s="28" t="s">
        <v>51</v>
      </c>
      <c r="E188" s="29" t="s">
        <v>47</v>
      </c>
    </row>
    <row r="189" spans="1:5" ht="12.75">
      <c r="A189" t="s">
        <v>52</v>
      </c>
      <c r="E189" s="27" t="s">
        <v>47</v>
      </c>
    </row>
    <row r="190" spans="1:16" ht="12.75">
      <c r="A190" s="17" t="s">
        <v>45</v>
      </c>
      <c r="B190" s="21" t="s">
        <v>377</v>
      </c>
      <c r="C190" s="21" t="s">
        <v>1529</v>
      </c>
      <c r="D190" s="17" t="s">
        <v>47</v>
      </c>
      <c r="E190" s="22" t="s">
        <v>1530</v>
      </c>
      <c r="F190" s="23" t="s">
        <v>66</v>
      </c>
      <c r="G190" s="24">
        <v>1</v>
      </c>
      <c r="H190" s="25">
        <v>0</v>
      </c>
      <c r="I190" s="25">
        <f>ROUND(ROUND(H190,2)*ROUND(G190,3),2)</f>
        <v>0</v>
      </c>
      <c r="O190">
        <f>(I190*21)/100</f>
        <v>0</v>
      </c>
      <c r="P190" t="s">
        <v>23</v>
      </c>
    </row>
    <row r="191" spans="1:5" ht="12.75">
      <c r="A191" s="26" t="s">
        <v>50</v>
      </c>
      <c r="E191" s="27" t="s">
        <v>47</v>
      </c>
    </row>
    <row r="192" spans="1:5" ht="12.75">
      <c r="A192" s="28" t="s">
        <v>51</v>
      </c>
      <c r="E192" s="29" t="s">
        <v>47</v>
      </c>
    </row>
    <row r="193" spans="1:5" ht="12.75">
      <c r="A193" t="s">
        <v>52</v>
      </c>
      <c r="E193" s="27" t="s">
        <v>47</v>
      </c>
    </row>
  </sheetData>
  <sheetProtection/>
  <mergeCells count="10">
    <mergeCell ref="E5:E6"/>
    <mergeCell ref="F5:F6"/>
    <mergeCell ref="G5:G6"/>
    <mergeCell ref="H5:I5"/>
    <mergeCell ref="C3:D3"/>
    <mergeCell ref="C4:D4"/>
    <mergeCell ref="A5:A6"/>
    <mergeCell ref="B5:B6"/>
    <mergeCell ref="C5:C6"/>
    <mergeCell ref="D5:D6"/>
  </mergeCells>
  <printOptions/>
  <pageMargins left="0.75" right="0.75" top="1" bottom="1" header="0.5" footer="0.5"/>
  <pageSetup fitToHeight="0" fitToWidth="1" horizontalDpi="300" verticalDpi="300" orientation="portrait" paperSize="9"/>
  <drawing r:id="rId1"/>
</worksheet>
</file>

<file path=xl/worksheets/sheet25.xml><?xml version="1.0" encoding="utf-8"?>
<worksheet xmlns="http://schemas.openxmlformats.org/spreadsheetml/2006/main" xmlns:r="http://schemas.openxmlformats.org/officeDocument/2006/relationships">
  <sheetPr>
    <pageSetUpPr fitToPage="1"/>
  </sheetPr>
  <dimension ref="A1:R83"/>
  <sheetViews>
    <sheetView zoomScalePageLayoutView="0"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5"/>
      <c r="I2" s="5"/>
      <c r="O2">
        <f>0+O8+O13+O30+O79</f>
        <v>0</v>
      </c>
      <c r="P2" t="s">
        <v>22</v>
      </c>
    </row>
    <row r="3" spans="1:16" ht="15" customHeight="1">
      <c r="A3" t="s">
        <v>12</v>
      </c>
      <c r="B3" s="9" t="s">
        <v>14</v>
      </c>
      <c r="C3" s="36" t="s">
        <v>15</v>
      </c>
      <c r="D3" s="33"/>
      <c r="E3" s="10" t="s">
        <v>16</v>
      </c>
      <c r="F3" s="1"/>
      <c r="G3" s="8"/>
      <c r="H3" s="7" t="s">
        <v>1536</v>
      </c>
      <c r="I3" s="30">
        <f>0+I8+I13+I30+I79</f>
        <v>0</v>
      </c>
      <c r="O3" t="s">
        <v>19</v>
      </c>
      <c r="P3" t="s">
        <v>23</v>
      </c>
    </row>
    <row r="4" spans="1:16" ht="15" customHeight="1">
      <c r="A4" t="s">
        <v>17</v>
      </c>
      <c r="B4" s="12" t="s">
        <v>18</v>
      </c>
      <c r="C4" s="37" t="s">
        <v>1536</v>
      </c>
      <c r="D4" s="38"/>
      <c r="E4" s="13" t="s">
        <v>1537</v>
      </c>
      <c r="F4" s="5"/>
      <c r="G4" s="5"/>
      <c r="H4" s="14"/>
      <c r="I4" s="14"/>
      <c r="O4" t="s">
        <v>20</v>
      </c>
      <c r="P4" t="s">
        <v>23</v>
      </c>
    </row>
    <row r="5" spans="1:16" ht="12.75" customHeight="1">
      <c r="A5" s="39" t="s">
        <v>26</v>
      </c>
      <c r="B5" s="39" t="s">
        <v>28</v>
      </c>
      <c r="C5" s="39" t="s">
        <v>30</v>
      </c>
      <c r="D5" s="39" t="s">
        <v>31</v>
      </c>
      <c r="E5" s="39" t="s">
        <v>32</v>
      </c>
      <c r="F5" s="39" t="s">
        <v>34</v>
      </c>
      <c r="G5" s="39" t="s">
        <v>36</v>
      </c>
      <c r="H5" s="39" t="s">
        <v>38</v>
      </c>
      <c r="I5" s="39"/>
      <c r="O5" t="s">
        <v>21</v>
      </c>
      <c r="P5" t="s">
        <v>23</v>
      </c>
    </row>
    <row r="6" spans="1:9" ht="12.75" customHeight="1">
      <c r="A6" s="39"/>
      <c r="B6" s="39"/>
      <c r="C6" s="39"/>
      <c r="D6" s="39"/>
      <c r="E6" s="39"/>
      <c r="F6" s="39"/>
      <c r="G6" s="39"/>
      <c r="H6" s="11" t="s">
        <v>39</v>
      </c>
      <c r="I6" s="11" t="s">
        <v>41</v>
      </c>
    </row>
    <row r="7" spans="1:9" ht="12.75" customHeight="1">
      <c r="A7" s="11" t="s">
        <v>27</v>
      </c>
      <c r="B7" s="11" t="s">
        <v>29</v>
      </c>
      <c r="C7" s="11" t="s">
        <v>23</v>
      </c>
      <c r="D7" s="11" t="s">
        <v>22</v>
      </c>
      <c r="E7" s="11" t="s">
        <v>33</v>
      </c>
      <c r="F7" s="11" t="s">
        <v>35</v>
      </c>
      <c r="G7" s="11" t="s">
        <v>37</v>
      </c>
      <c r="H7" s="11" t="s">
        <v>40</v>
      </c>
      <c r="I7" s="11" t="s">
        <v>42</v>
      </c>
    </row>
    <row r="8" spans="1:18" ht="12.75" customHeight="1">
      <c r="A8" s="14" t="s">
        <v>43</v>
      </c>
      <c r="B8" s="14"/>
      <c r="C8" s="18" t="s">
        <v>23</v>
      </c>
      <c r="D8" s="14"/>
      <c r="E8" s="19" t="s">
        <v>1538</v>
      </c>
      <c r="F8" s="14"/>
      <c r="G8" s="14"/>
      <c r="H8" s="14"/>
      <c r="I8" s="20">
        <f>0+Q8</f>
        <v>0</v>
      </c>
      <c r="O8">
        <f>0+R8</f>
        <v>0</v>
      </c>
      <c r="Q8">
        <f>0+I9</f>
        <v>0</v>
      </c>
      <c r="R8">
        <f>0+O9</f>
        <v>0</v>
      </c>
    </row>
    <row r="9" spans="1:16" ht="12.75">
      <c r="A9" s="17" t="s">
        <v>45</v>
      </c>
      <c r="B9" s="21" t="s">
        <v>29</v>
      </c>
      <c r="C9" s="21" t="s">
        <v>1539</v>
      </c>
      <c r="D9" s="17" t="s">
        <v>47</v>
      </c>
      <c r="E9" s="22" t="s">
        <v>1540</v>
      </c>
      <c r="F9" s="23" t="s">
        <v>75</v>
      </c>
      <c r="G9" s="24">
        <v>0.5</v>
      </c>
      <c r="H9" s="25">
        <v>0</v>
      </c>
      <c r="I9" s="25">
        <f>ROUND(ROUND(H9,2)*ROUND(G9,3),2)</f>
        <v>0</v>
      </c>
      <c r="O9">
        <f>(I9*21)/100</f>
        <v>0</v>
      </c>
      <c r="P9" t="s">
        <v>23</v>
      </c>
    </row>
    <row r="10" spans="1:5" ht="12.75">
      <c r="A10" s="26" t="s">
        <v>50</v>
      </c>
      <c r="E10" s="27" t="s">
        <v>47</v>
      </c>
    </row>
    <row r="11" spans="1:5" ht="12.75">
      <c r="A11" s="28" t="s">
        <v>51</v>
      </c>
      <c r="E11" s="29" t="s">
        <v>47</v>
      </c>
    </row>
    <row r="12" spans="1:5" ht="12.75">
      <c r="A12" t="s">
        <v>52</v>
      </c>
      <c r="E12" s="27" t="s">
        <v>47</v>
      </c>
    </row>
    <row r="13" spans="1:18" ht="12.75" customHeight="1">
      <c r="A13" s="5" t="s">
        <v>43</v>
      </c>
      <c r="B13" s="5"/>
      <c r="C13" s="31" t="s">
        <v>1417</v>
      </c>
      <c r="D13" s="5"/>
      <c r="E13" s="19" t="s">
        <v>1418</v>
      </c>
      <c r="F13" s="5"/>
      <c r="G13" s="5"/>
      <c r="H13" s="5"/>
      <c r="I13" s="32">
        <f>0+Q13</f>
        <v>0</v>
      </c>
      <c r="O13">
        <f>0+R13</f>
        <v>0</v>
      </c>
      <c r="Q13">
        <f>0+I14+I18+I22+I26</f>
        <v>0</v>
      </c>
      <c r="R13">
        <f>0+O14+O18+O22+O26</f>
        <v>0</v>
      </c>
    </row>
    <row r="14" spans="1:16" ht="25.5">
      <c r="A14" s="17" t="s">
        <v>45</v>
      </c>
      <c r="B14" s="21" t="s">
        <v>35</v>
      </c>
      <c r="C14" s="21" t="s">
        <v>1541</v>
      </c>
      <c r="D14" s="17" t="s">
        <v>47</v>
      </c>
      <c r="E14" s="22" t="s">
        <v>1542</v>
      </c>
      <c r="F14" s="23" t="s">
        <v>912</v>
      </c>
      <c r="G14" s="24">
        <v>5</v>
      </c>
      <c r="H14" s="25">
        <v>0</v>
      </c>
      <c r="I14" s="25">
        <f>ROUND(ROUND(H14,2)*ROUND(G14,3),2)</f>
        <v>0</v>
      </c>
      <c r="O14">
        <f>(I14*21)/100</f>
        <v>0</v>
      </c>
      <c r="P14" t="s">
        <v>23</v>
      </c>
    </row>
    <row r="15" spans="1:5" ht="12.75">
      <c r="A15" s="26" t="s">
        <v>50</v>
      </c>
      <c r="E15" s="27" t="s">
        <v>47</v>
      </c>
    </row>
    <row r="16" spans="1:5" ht="12.75">
      <c r="A16" s="28" t="s">
        <v>51</v>
      </c>
      <c r="E16" s="29" t="s">
        <v>47</v>
      </c>
    </row>
    <row r="17" spans="1:5" ht="12.75">
      <c r="A17" t="s">
        <v>52</v>
      </c>
      <c r="E17" s="27" t="s">
        <v>47</v>
      </c>
    </row>
    <row r="18" spans="1:16" ht="12.75">
      <c r="A18" s="17" t="s">
        <v>45</v>
      </c>
      <c r="B18" s="21" t="s">
        <v>23</v>
      </c>
      <c r="C18" s="21" t="s">
        <v>1543</v>
      </c>
      <c r="D18" s="17" t="s">
        <v>47</v>
      </c>
      <c r="E18" s="22" t="s">
        <v>1544</v>
      </c>
      <c r="F18" s="23" t="s">
        <v>146</v>
      </c>
      <c r="G18" s="24">
        <v>30</v>
      </c>
      <c r="H18" s="25">
        <v>0</v>
      </c>
      <c r="I18" s="25">
        <f>ROUND(ROUND(H18,2)*ROUND(G18,3),2)</f>
        <v>0</v>
      </c>
      <c r="O18">
        <f>(I18*21)/100</f>
        <v>0</v>
      </c>
      <c r="P18" t="s">
        <v>23</v>
      </c>
    </row>
    <row r="19" spans="1:5" ht="12.75">
      <c r="A19" s="26" t="s">
        <v>50</v>
      </c>
      <c r="E19" s="27" t="s">
        <v>47</v>
      </c>
    </row>
    <row r="20" spans="1:5" ht="12.75">
      <c r="A20" s="28" t="s">
        <v>51</v>
      </c>
      <c r="E20" s="29" t="s">
        <v>47</v>
      </c>
    </row>
    <row r="21" spans="1:5" ht="12.75">
      <c r="A21" t="s">
        <v>52</v>
      </c>
      <c r="E21" s="27" t="s">
        <v>47</v>
      </c>
    </row>
    <row r="22" spans="1:16" ht="12.75">
      <c r="A22" s="17" t="s">
        <v>45</v>
      </c>
      <c r="B22" s="21" t="s">
        <v>33</v>
      </c>
      <c r="C22" s="21" t="s">
        <v>1545</v>
      </c>
      <c r="D22" s="17" t="s">
        <v>47</v>
      </c>
      <c r="E22" s="22" t="s">
        <v>1546</v>
      </c>
      <c r="F22" s="23" t="s">
        <v>66</v>
      </c>
      <c r="G22" s="24">
        <v>4</v>
      </c>
      <c r="H22" s="25">
        <v>0</v>
      </c>
      <c r="I22" s="25">
        <f>ROUND(ROUND(H22,2)*ROUND(G22,3),2)</f>
        <v>0</v>
      </c>
      <c r="O22">
        <f>(I22*21)/100</f>
        <v>0</v>
      </c>
      <c r="P22" t="s">
        <v>23</v>
      </c>
    </row>
    <row r="23" spans="1:5" ht="12.75">
      <c r="A23" s="26" t="s">
        <v>50</v>
      </c>
      <c r="E23" s="27" t="s">
        <v>47</v>
      </c>
    </row>
    <row r="24" spans="1:5" ht="12.75">
      <c r="A24" s="28" t="s">
        <v>51</v>
      </c>
      <c r="E24" s="29" t="s">
        <v>47</v>
      </c>
    </row>
    <row r="25" spans="1:5" ht="12.75">
      <c r="A25" t="s">
        <v>52</v>
      </c>
      <c r="E25" s="27" t="s">
        <v>47</v>
      </c>
    </row>
    <row r="26" spans="1:16" ht="12.75">
      <c r="A26" s="17" t="s">
        <v>45</v>
      </c>
      <c r="B26" s="21" t="s">
        <v>22</v>
      </c>
      <c r="C26" s="21" t="s">
        <v>1547</v>
      </c>
      <c r="D26" s="17" t="s">
        <v>47</v>
      </c>
      <c r="E26" s="22" t="s">
        <v>1548</v>
      </c>
      <c r="F26" s="23" t="s">
        <v>912</v>
      </c>
      <c r="G26" s="24">
        <v>3</v>
      </c>
      <c r="H26" s="25">
        <v>0</v>
      </c>
      <c r="I26" s="25">
        <f>ROUND(ROUND(H26,2)*ROUND(G26,3),2)</f>
        <v>0</v>
      </c>
      <c r="O26">
        <f>(I26*21)/100</f>
        <v>0</v>
      </c>
      <c r="P26" t="s">
        <v>23</v>
      </c>
    </row>
    <row r="27" spans="1:5" ht="12.75">
      <c r="A27" s="26" t="s">
        <v>50</v>
      </c>
      <c r="E27" s="27" t="s">
        <v>47</v>
      </c>
    </row>
    <row r="28" spans="1:5" ht="12.75">
      <c r="A28" s="28" t="s">
        <v>51</v>
      </c>
      <c r="E28" s="29" t="s">
        <v>47</v>
      </c>
    </row>
    <row r="29" spans="1:5" ht="12.75">
      <c r="A29" t="s">
        <v>52</v>
      </c>
      <c r="E29" s="27" t="s">
        <v>47</v>
      </c>
    </row>
    <row r="30" spans="1:18" ht="12.75" customHeight="1">
      <c r="A30" s="5" t="s">
        <v>43</v>
      </c>
      <c r="B30" s="5"/>
      <c r="C30" s="31" t="s">
        <v>1490</v>
      </c>
      <c r="D30" s="5"/>
      <c r="E30" s="19" t="s">
        <v>1491</v>
      </c>
      <c r="F30" s="5"/>
      <c r="G30" s="5"/>
      <c r="H30" s="5"/>
      <c r="I30" s="32">
        <f>0+Q30</f>
        <v>0</v>
      </c>
      <c r="O30">
        <f>0+R30</f>
        <v>0</v>
      </c>
      <c r="Q30">
        <f>0+I31+I35+I39+I43+I47+I51+I55+I59+I63+I67+I71+I75</f>
        <v>0</v>
      </c>
      <c r="R30">
        <f>0+O31+O35+O39+O43+O47+O51+O55+O59+O63+O67+O71+O75</f>
        <v>0</v>
      </c>
    </row>
    <row r="31" spans="1:16" ht="12.75">
      <c r="A31" s="17" t="s">
        <v>45</v>
      </c>
      <c r="B31" s="21" t="s">
        <v>179</v>
      </c>
      <c r="C31" s="21" t="s">
        <v>1549</v>
      </c>
      <c r="D31" s="17" t="s">
        <v>47</v>
      </c>
      <c r="E31" s="22" t="s">
        <v>1550</v>
      </c>
      <c r="F31" s="23" t="s">
        <v>1324</v>
      </c>
      <c r="G31" s="24">
        <v>1</v>
      </c>
      <c r="H31" s="25">
        <v>0</v>
      </c>
      <c r="I31" s="25">
        <f>ROUND(ROUND(H31,2)*ROUND(G31,3),2)</f>
        <v>0</v>
      </c>
      <c r="O31">
        <f>(I31*21)/100</f>
        <v>0</v>
      </c>
      <c r="P31" t="s">
        <v>23</v>
      </c>
    </row>
    <row r="32" spans="1:5" ht="12.75">
      <c r="A32" s="26" t="s">
        <v>50</v>
      </c>
      <c r="E32" s="27" t="s">
        <v>47</v>
      </c>
    </row>
    <row r="33" spans="1:5" ht="12.75">
      <c r="A33" s="28" t="s">
        <v>51</v>
      </c>
      <c r="E33" s="29" t="s">
        <v>47</v>
      </c>
    </row>
    <row r="34" spans="1:5" ht="12.75">
      <c r="A34" t="s">
        <v>52</v>
      </c>
      <c r="E34" s="27" t="s">
        <v>47</v>
      </c>
    </row>
    <row r="35" spans="1:16" ht="12.75">
      <c r="A35" s="17" t="s">
        <v>45</v>
      </c>
      <c r="B35" s="21" t="s">
        <v>210</v>
      </c>
      <c r="C35" s="21" t="s">
        <v>1551</v>
      </c>
      <c r="D35" s="17" t="s">
        <v>47</v>
      </c>
      <c r="E35" s="22" t="s">
        <v>1552</v>
      </c>
      <c r="F35" s="23" t="s">
        <v>146</v>
      </c>
      <c r="G35" s="24">
        <v>10</v>
      </c>
      <c r="H35" s="25">
        <v>0</v>
      </c>
      <c r="I35" s="25">
        <f>ROUND(ROUND(H35,2)*ROUND(G35,3),2)</f>
        <v>0</v>
      </c>
      <c r="O35">
        <f>(I35*21)/100</f>
        <v>0</v>
      </c>
      <c r="P35" t="s">
        <v>23</v>
      </c>
    </row>
    <row r="36" spans="1:5" ht="12.75">
      <c r="A36" s="26" t="s">
        <v>50</v>
      </c>
      <c r="E36" s="27" t="s">
        <v>47</v>
      </c>
    </row>
    <row r="37" spans="1:5" ht="12.75">
      <c r="A37" s="28" t="s">
        <v>51</v>
      </c>
      <c r="E37" s="29" t="s">
        <v>47</v>
      </c>
    </row>
    <row r="38" spans="1:5" ht="12.75">
      <c r="A38" t="s">
        <v>52</v>
      </c>
      <c r="E38" s="27" t="s">
        <v>47</v>
      </c>
    </row>
    <row r="39" spans="1:16" ht="12.75">
      <c r="A39" s="17" t="s">
        <v>45</v>
      </c>
      <c r="B39" s="21" t="s">
        <v>37</v>
      </c>
      <c r="C39" s="21" t="s">
        <v>1553</v>
      </c>
      <c r="D39" s="17" t="s">
        <v>47</v>
      </c>
      <c r="E39" s="22" t="s">
        <v>1554</v>
      </c>
      <c r="F39" s="23" t="s">
        <v>1496</v>
      </c>
      <c r="G39" s="24">
        <v>0.053</v>
      </c>
      <c r="H39" s="25">
        <v>0</v>
      </c>
      <c r="I39" s="25">
        <f>ROUND(ROUND(H39,2)*ROUND(G39,3),2)</f>
        <v>0</v>
      </c>
      <c r="O39">
        <f>(I39*21)/100</f>
        <v>0</v>
      </c>
      <c r="P39" t="s">
        <v>23</v>
      </c>
    </row>
    <row r="40" spans="1:5" ht="12.75">
      <c r="A40" s="26" t="s">
        <v>50</v>
      </c>
      <c r="E40" s="27" t="s">
        <v>47</v>
      </c>
    </row>
    <row r="41" spans="1:5" ht="12.75">
      <c r="A41" s="28" t="s">
        <v>51</v>
      </c>
      <c r="E41" s="29" t="s">
        <v>47</v>
      </c>
    </row>
    <row r="42" spans="1:5" ht="12.75">
      <c r="A42" t="s">
        <v>52</v>
      </c>
      <c r="E42" s="27" t="s">
        <v>47</v>
      </c>
    </row>
    <row r="43" spans="1:16" ht="12.75">
      <c r="A43" s="17" t="s">
        <v>45</v>
      </c>
      <c r="B43" s="21" t="s">
        <v>488</v>
      </c>
      <c r="C43" s="21" t="s">
        <v>1507</v>
      </c>
      <c r="D43" s="17" t="s">
        <v>47</v>
      </c>
      <c r="E43" s="22" t="s">
        <v>1508</v>
      </c>
      <c r="F43" s="23" t="s">
        <v>146</v>
      </c>
      <c r="G43" s="24">
        <v>80</v>
      </c>
      <c r="H43" s="25">
        <v>0</v>
      </c>
      <c r="I43" s="25">
        <f>ROUND(ROUND(H43,2)*ROUND(G43,3),2)</f>
        <v>0</v>
      </c>
      <c r="O43">
        <f>(I43*21)/100</f>
        <v>0</v>
      </c>
      <c r="P43" t="s">
        <v>23</v>
      </c>
    </row>
    <row r="44" spans="1:5" ht="12.75">
      <c r="A44" s="26" t="s">
        <v>50</v>
      </c>
      <c r="E44" s="27" t="s">
        <v>47</v>
      </c>
    </row>
    <row r="45" spans="1:5" ht="12.75">
      <c r="A45" s="28" t="s">
        <v>51</v>
      </c>
      <c r="E45" s="29" t="s">
        <v>47</v>
      </c>
    </row>
    <row r="46" spans="1:5" ht="12.75">
      <c r="A46" t="s">
        <v>52</v>
      </c>
      <c r="E46" s="27" t="s">
        <v>47</v>
      </c>
    </row>
    <row r="47" spans="1:16" ht="12.75">
      <c r="A47" s="17" t="s">
        <v>45</v>
      </c>
      <c r="B47" s="21" t="s">
        <v>148</v>
      </c>
      <c r="C47" s="21" t="s">
        <v>1555</v>
      </c>
      <c r="D47" s="17" t="s">
        <v>47</v>
      </c>
      <c r="E47" s="22" t="s">
        <v>1556</v>
      </c>
      <c r="F47" s="23" t="s">
        <v>146</v>
      </c>
      <c r="G47" s="24">
        <v>5</v>
      </c>
      <c r="H47" s="25">
        <v>0</v>
      </c>
      <c r="I47" s="25">
        <f>ROUND(ROUND(H47,2)*ROUND(G47,3),2)</f>
        <v>0</v>
      </c>
      <c r="O47">
        <f>(I47*21)/100</f>
        <v>0</v>
      </c>
      <c r="P47" t="s">
        <v>23</v>
      </c>
    </row>
    <row r="48" spans="1:5" ht="12.75">
      <c r="A48" s="26" t="s">
        <v>50</v>
      </c>
      <c r="E48" s="27" t="s">
        <v>47</v>
      </c>
    </row>
    <row r="49" spans="1:5" ht="12.75">
      <c r="A49" s="28" t="s">
        <v>51</v>
      </c>
      <c r="E49" s="29" t="s">
        <v>47</v>
      </c>
    </row>
    <row r="50" spans="1:5" ht="12.75">
      <c r="A50" t="s">
        <v>52</v>
      </c>
      <c r="E50" s="27" t="s">
        <v>47</v>
      </c>
    </row>
    <row r="51" spans="1:16" ht="12.75">
      <c r="A51" s="17" t="s">
        <v>45</v>
      </c>
      <c r="B51" s="21" t="s">
        <v>40</v>
      </c>
      <c r="C51" s="21" t="s">
        <v>1557</v>
      </c>
      <c r="D51" s="17" t="s">
        <v>47</v>
      </c>
      <c r="E51" s="22" t="s">
        <v>1558</v>
      </c>
      <c r="F51" s="23" t="s">
        <v>75</v>
      </c>
      <c r="G51" s="24">
        <v>85</v>
      </c>
      <c r="H51" s="25">
        <v>0</v>
      </c>
      <c r="I51" s="25">
        <f>ROUND(ROUND(H51,2)*ROUND(G51,3),2)</f>
        <v>0</v>
      </c>
      <c r="O51">
        <f>(I51*21)/100</f>
        <v>0</v>
      </c>
      <c r="P51" t="s">
        <v>23</v>
      </c>
    </row>
    <row r="52" spans="1:5" ht="12.75">
      <c r="A52" s="26" t="s">
        <v>50</v>
      </c>
      <c r="E52" s="27" t="s">
        <v>47</v>
      </c>
    </row>
    <row r="53" spans="1:5" ht="12.75">
      <c r="A53" s="28" t="s">
        <v>51</v>
      </c>
      <c r="E53" s="29" t="s">
        <v>47</v>
      </c>
    </row>
    <row r="54" spans="1:5" ht="12.75">
      <c r="A54" t="s">
        <v>52</v>
      </c>
      <c r="E54" s="27" t="s">
        <v>47</v>
      </c>
    </row>
    <row r="55" spans="1:16" ht="12.75">
      <c r="A55" s="17" t="s">
        <v>45</v>
      </c>
      <c r="B55" s="21" t="s">
        <v>42</v>
      </c>
      <c r="C55" s="21" t="s">
        <v>1559</v>
      </c>
      <c r="D55" s="17" t="s">
        <v>47</v>
      </c>
      <c r="E55" s="22" t="s">
        <v>1560</v>
      </c>
      <c r="F55" s="23" t="s">
        <v>75</v>
      </c>
      <c r="G55" s="24">
        <v>25.4</v>
      </c>
      <c r="H55" s="25">
        <v>0</v>
      </c>
      <c r="I55" s="25">
        <f>ROUND(ROUND(H55,2)*ROUND(G55,3),2)</f>
        <v>0</v>
      </c>
      <c r="O55">
        <f>(I55*21)/100</f>
        <v>0</v>
      </c>
      <c r="P55" t="s">
        <v>23</v>
      </c>
    </row>
    <row r="56" spans="1:5" ht="12.75">
      <c r="A56" s="26" t="s">
        <v>50</v>
      </c>
      <c r="E56" s="27" t="s">
        <v>47</v>
      </c>
    </row>
    <row r="57" spans="1:5" ht="12.75">
      <c r="A57" s="28" t="s">
        <v>51</v>
      </c>
      <c r="E57" s="29" t="s">
        <v>47</v>
      </c>
    </row>
    <row r="58" spans="1:5" ht="12.75">
      <c r="A58" t="s">
        <v>52</v>
      </c>
      <c r="E58" s="27" t="s">
        <v>47</v>
      </c>
    </row>
    <row r="59" spans="1:16" ht="12.75">
      <c r="A59" s="17" t="s">
        <v>45</v>
      </c>
      <c r="B59" s="21" t="s">
        <v>383</v>
      </c>
      <c r="C59" s="21" t="s">
        <v>1561</v>
      </c>
      <c r="D59" s="17" t="s">
        <v>47</v>
      </c>
      <c r="E59" s="22" t="s">
        <v>1562</v>
      </c>
      <c r="F59" s="23" t="s">
        <v>146</v>
      </c>
      <c r="G59" s="24">
        <v>80</v>
      </c>
      <c r="H59" s="25">
        <v>0</v>
      </c>
      <c r="I59" s="25">
        <f>ROUND(ROUND(H59,2)*ROUND(G59,3),2)</f>
        <v>0</v>
      </c>
      <c r="O59">
        <f>(I59*21)/100</f>
        <v>0</v>
      </c>
      <c r="P59" t="s">
        <v>23</v>
      </c>
    </row>
    <row r="60" spans="1:5" ht="12.75">
      <c r="A60" s="26" t="s">
        <v>50</v>
      </c>
      <c r="E60" s="27" t="s">
        <v>47</v>
      </c>
    </row>
    <row r="61" spans="1:5" ht="12.75">
      <c r="A61" s="28" t="s">
        <v>51</v>
      </c>
      <c r="E61" s="29" t="s">
        <v>47</v>
      </c>
    </row>
    <row r="62" spans="1:5" ht="12.75">
      <c r="A62" t="s">
        <v>52</v>
      </c>
      <c r="E62" s="27" t="s">
        <v>47</v>
      </c>
    </row>
    <row r="63" spans="1:16" ht="12.75">
      <c r="A63" s="17" t="s">
        <v>45</v>
      </c>
      <c r="B63" s="21" t="s">
        <v>362</v>
      </c>
      <c r="C63" s="21" t="s">
        <v>1517</v>
      </c>
      <c r="D63" s="17" t="s">
        <v>47</v>
      </c>
      <c r="E63" s="22" t="s">
        <v>1518</v>
      </c>
      <c r="F63" s="23" t="s">
        <v>146</v>
      </c>
      <c r="G63" s="24">
        <v>5</v>
      </c>
      <c r="H63" s="25">
        <v>0</v>
      </c>
      <c r="I63" s="25">
        <f>ROUND(ROUND(H63,2)*ROUND(G63,3),2)</f>
        <v>0</v>
      </c>
      <c r="O63">
        <f>(I63*21)/100</f>
        <v>0</v>
      </c>
      <c r="P63" t="s">
        <v>23</v>
      </c>
    </row>
    <row r="64" spans="1:5" ht="12.75">
      <c r="A64" s="26" t="s">
        <v>50</v>
      </c>
      <c r="E64" s="27" t="s">
        <v>47</v>
      </c>
    </row>
    <row r="65" spans="1:5" ht="12.75">
      <c r="A65" s="28" t="s">
        <v>51</v>
      </c>
      <c r="E65" s="29" t="s">
        <v>47</v>
      </c>
    </row>
    <row r="66" spans="1:5" ht="12.75">
      <c r="A66" t="s">
        <v>52</v>
      </c>
      <c r="E66" s="27" t="s">
        <v>47</v>
      </c>
    </row>
    <row r="67" spans="1:16" ht="12.75">
      <c r="A67" s="17" t="s">
        <v>45</v>
      </c>
      <c r="B67" s="21" t="s">
        <v>216</v>
      </c>
      <c r="C67" s="21" t="s">
        <v>1563</v>
      </c>
      <c r="D67" s="17" t="s">
        <v>47</v>
      </c>
      <c r="E67" s="22" t="s">
        <v>1564</v>
      </c>
      <c r="F67" s="23" t="s">
        <v>146</v>
      </c>
      <c r="G67" s="24">
        <v>10</v>
      </c>
      <c r="H67" s="25">
        <v>0</v>
      </c>
      <c r="I67" s="25">
        <f>ROUND(ROUND(H67,2)*ROUND(G67,3),2)</f>
        <v>0</v>
      </c>
      <c r="O67">
        <f>(I67*21)/100</f>
        <v>0</v>
      </c>
      <c r="P67" t="s">
        <v>23</v>
      </c>
    </row>
    <row r="68" spans="1:5" ht="12.75">
      <c r="A68" s="26" t="s">
        <v>50</v>
      </c>
      <c r="E68" s="27" t="s">
        <v>47</v>
      </c>
    </row>
    <row r="69" spans="1:5" ht="12.75">
      <c r="A69" s="28" t="s">
        <v>51</v>
      </c>
      <c r="E69" s="29" t="s">
        <v>47</v>
      </c>
    </row>
    <row r="70" spans="1:5" ht="12.75">
      <c r="A70" t="s">
        <v>52</v>
      </c>
      <c r="E70" s="27" t="s">
        <v>47</v>
      </c>
    </row>
    <row r="71" spans="1:16" ht="12.75">
      <c r="A71" s="17" t="s">
        <v>45</v>
      </c>
      <c r="B71" s="21" t="s">
        <v>133</v>
      </c>
      <c r="C71" s="21" t="s">
        <v>1565</v>
      </c>
      <c r="D71" s="17" t="s">
        <v>47</v>
      </c>
      <c r="E71" s="22" t="s">
        <v>1566</v>
      </c>
      <c r="F71" s="23" t="s">
        <v>86</v>
      </c>
      <c r="G71" s="24">
        <v>700</v>
      </c>
      <c r="H71" s="25">
        <v>0</v>
      </c>
      <c r="I71" s="25">
        <f>ROUND(ROUND(H71,2)*ROUND(G71,3),2)</f>
        <v>0</v>
      </c>
      <c r="O71">
        <f>(I71*21)/100</f>
        <v>0</v>
      </c>
      <c r="P71" t="s">
        <v>23</v>
      </c>
    </row>
    <row r="72" spans="1:5" ht="12.75">
      <c r="A72" s="26" t="s">
        <v>50</v>
      </c>
      <c r="E72" s="27" t="s">
        <v>47</v>
      </c>
    </row>
    <row r="73" spans="1:5" ht="12.75">
      <c r="A73" s="28" t="s">
        <v>51</v>
      </c>
      <c r="E73" s="29" t="s">
        <v>47</v>
      </c>
    </row>
    <row r="74" spans="1:5" ht="12.75">
      <c r="A74" t="s">
        <v>52</v>
      </c>
      <c r="E74" s="27" t="s">
        <v>47</v>
      </c>
    </row>
    <row r="75" spans="1:16" ht="12.75">
      <c r="A75" s="17" t="s">
        <v>45</v>
      </c>
      <c r="B75" s="21" t="s">
        <v>170</v>
      </c>
      <c r="C75" s="21" t="s">
        <v>1567</v>
      </c>
      <c r="D75" s="17" t="s">
        <v>47</v>
      </c>
      <c r="E75" s="22" t="s">
        <v>1568</v>
      </c>
      <c r="F75" s="23" t="s">
        <v>86</v>
      </c>
      <c r="G75" s="24">
        <v>80</v>
      </c>
      <c r="H75" s="25">
        <v>0</v>
      </c>
      <c r="I75" s="25">
        <f>ROUND(ROUND(H75,2)*ROUND(G75,3),2)</f>
        <v>0</v>
      </c>
      <c r="O75">
        <f>(I75*21)/100</f>
        <v>0</v>
      </c>
      <c r="P75" t="s">
        <v>23</v>
      </c>
    </row>
    <row r="76" spans="1:5" ht="12.75">
      <c r="A76" s="26" t="s">
        <v>50</v>
      </c>
      <c r="E76" s="27" t="s">
        <v>47</v>
      </c>
    </row>
    <row r="77" spans="1:5" ht="12.75">
      <c r="A77" s="28" t="s">
        <v>51</v>
      </c>
      <c r="E77" s="29" t="s">
        <v>47</v>
      </c>
    </row>
    <row r="78" spans="1:5" ht="12.75">
      <c r="A78" t="s">
        <v>52</v>
      </c>
      <c r="E78" s="27" t="s">
        <v>47</v>
      </c>
    </row>
    <row r="79" spans="1:18" ht="12.75" customHeight="1">
      <c r="A79" s="5" t="s">
        <v>43</v>
      </c>
      <c r="B79" s="5"/>
      <c r="C79" s="31" t="s">
        <v>1569</v>
      </c>
      <c r="D79" s="5"/>
      <c r="E79" s="19" t="s">
        <v>1570</v>
      </c>
      <c r="F79" s="5"/>
      <c r="G79" s="5"/>
      <c r="H79" s="5"/>
      <c r="I79" s="32">
        <f>0+Q79</f>
        <v>0</v>
      </c>
      <c r="O79">
        <f>0+R79</f>
        <v>0</v>
      </c>
      <c r="Q79">
        <f>0+I80</f>
        <v>0</v>
      </c>
      <c r="R79">
        <f>0+O80</f>
        <v>0</v>
      </c>
    </row>
    <row r="80" spans="1:16" ht="12.75">
      <c r="A80" s="17" t="s">
        <v>45</v>
      </c>
      <c r="B80" s="21" t="s">
        <v>175</v>
      </c>
      <c r="C80" s="21" t="s">
        <v>1571</v>
      </c>
      <c r="D80" s="17" t="s">
        <v>47</v>
      </c>
      <c r="E80" s="22" t="s">
        <v>1572</v>
      </c>
      <c r="F80" s="23" t="s">
        <v>1573</v>
      </c>
      <c r="G80" s="24">
        <v>1</v>
      </c>
      <c r="H80" s="25">
        <v>0</v>
      </c>
      <c r="I80" s="25">
        <f>ROUND(ROUND(H80,2)*ROUND(G80,3),2)</f>
        <v>0</v>
      </c>
      <c r="O80">
        <f>(I80*21)/100</f>
        <v>0</v>
      </c>
      <c r="P80" t="s">
        <v>23</v>
      </c>
    </row>
    <row r="81" spans="1:5" ht="12.75">
      <c r="A81" s="26" t="s">
        <v>50</v>
      </c>
      <c r="E81" s="27" t="s">
        <v>47</v>
      </c>
    </row>
    <row r="82" spans="1:5" ht="12.75">
      <c r="A82" s="28" t="s">
        <v>51</v>
      </c>
      <c r="E82" s="29" t="s">
        <v>47</v>
      </c>
    </row>
    <row r="83" spans="1:5" ht="12.75">
      <c r="A83" t="s">
        <v>52</v>
      </c>
      <c r="E83" s="27" t="s">
        <v>47</v>
      </c>
    </row>
  </sheetData>
  <sheetProtection/>
  <mergeCells count="10">
    <mergeCell ref="E5:E6"/>
    <mergeCell ref="F5:F6"/>
    <mergeCell ref="G5:G6"/>
    <mergeCell ref="H5:I5"/>
    <mergeCell ref="C3:D3"/>
    <mergeCell ref="C4:D4"/>
    <mergeCell ref="A5:A6"/>
    <mergeCell ref="B5:B6"/>
    <mergeCell ref="C5:C6"/>
    <mergeCell ref="D5:D6"/>
  </mergeCells>
  <printOptions/>
  <pageMargins left="0.75" right="0.75" top="1" bottom="1" header="0.5" footer="0.5"/>
  <pageSetup fitToHeight="0" fitToWidth="1" horizontalDpi="300" verticalDpi="300" orientation="portrait" paperSize="9"/>
  <drawing r:id="rId1"/>
</worksheet>
</file>

<file path=xl/worksheets/sheet26.xml><?xml version="1.0" encoding="utf-8"?>
<worksheet xmlns="http://schemas.openxmlformats.org/spreadsheetml/2006/main" xmlns:r="http://schemas.openxmlformats.org/officeDocument/2006/relationships">
  <sheetPr>
    <pageSetUpPr fitToPage="1"/>
  </sheetPr>
  <dimension ref="A1:R99"/>
  <sheetViews>
    <sheetView zoomScalePageLayoutView="0"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5"/>
      <c r="I2" s="5"/>
      <c r="O2">
        <f>0+O8+O13+O42+O95</f>
        <v>0</v>
      </c>
      <c r="P2" t="s">
        <v>22</v>
      </c>
    </row>
    <row r="3" spans="1:16" ht="15" customHeight="1">
      <c r="A3" t="s">
        <v>12</v>
      </c>
      <c r="B3" s="9" t="s">
        <v>14</v>
      </c>
      <c r="C3" s="36" t="s">
        <v>15</v>
      </c>
      <c r="D3" s="33"/>
      <c r="E3" s="10" t="s">
        <v>16</v>
      </c>
      <c r="F3" s="1"/>
      <c r="G3" s="8"/>
      <c r="H3" s="7" t="s">
        <v>1574</v>
      </c>
      <c r="I3" s="30">
        <f>0+I8+I13+I42+I95</f>
        <v>0</v>
      </c>
      <c r="O3" t="s">
        <v>19</v>
      </c>
      <c r="P3" t="s">
        <v>23</v>
      </c>
    </row>
    <row r="4" spans="1:16" ht="15" customHeight="1">
      <c r="A4" t="s">
        <v>17</v>
      </c>
      <c r="B4" s="12" t="s">
        <v>18</v>
      </c>
      <c r="C4" s="37" t="s">
        <v>1574</v>
      </c>
      <c r="D4" s="38"/>
      <c r="E4" s="13" t="s">
        <v>1575</v>
      </c>
      <c r="F4" s="5"/>
      <c r="G4" s="5"/>
      <c r="H4" s="14"/>
      <c r="I4" s="14"/>
      <c r="O4" t="s">
        <v>20</v>
      </c>
      <c r="P4" t="s">
        <v>23</v>
      </c>
    </row>
    <row r="5" spans="1:16" ht="12.75" customHeight="1">
      <c r="A5" s="39" t="s">
        <v>26</v>
      </c>
      <c r="B5" s="39" t="s">
        <v>28</v>
      </c>
      <c r="C5" s="39" t="s">
        <v>30</v>
      </c>
      <c r="D5" s="39" t="s">
        <v>31</v>
      </c>
      <c r="E5" s="39" t="s">
        <v>32</v>
      </c>
      <c r="F5" s="39" t="s">
        <v>34</v>
      </c>
      <c r="G5" s="39" t="s">
        <v>36</v>
      </c>
      <c r="H5" s="39" t="s">
        <v>38</v>
      </c>
      <c r="I5" s="39"/>
      <c r="O5" t="s">
        <v>21</v>
      </c>
      <c r="P5" t="s">
        <v>23</v>
      </c>
    </row>
    <row r="6" spans="1:9" ht="12.75" customHeight="1">
      <c r="A6" s="39"/>
      <c r="B6" s="39"/>
      <c r="C6" s="39"/>
      <c r="D6" s="39"/>
      <c r="E6" s="39"/>
      <c r="F6" s="39"/>
      <c r="G6" s="39"/>
      <c r="H6" s="11" t="s">
        <v>39</v>
      </c>
      <c r="I6" s="11" t="s">
        <v>41</v>
      </c>
    </row>
    <row r="7" spans="1:9" ht="12.75" customHeight="1">
      <c r="A7" s="11" t="s">
        <v>27</v>
      </c>
      <c r="B7" s="11" t="s">
        <v>29</v>
      </c>
      <c r="C7" s="11" t="s">
        <v>23</v>
      </c>
      <c r="D7" s="11" t="s">
        <v>22</v>
      </c>
      <c r="E7" s="11" t="s">
        <v>33</v>
      </c>
      <c r="F7" s="11" t="s">
        <v>35</v>
      </c>
      <c r="G7" s="11" t="s">
        <v>37</v>
      </c>
      <c r="H7" s="11" t="s">
        <v>40</v>
      </c>
      <c r="I7" s="11" t="s">
        <v>42</v>
      </c>
    </row>
    <row r="8" spans="1:18" ht="12.75" customHeight="1">
      <c r="A8" s="14" t="s">
        <v>43</v>
      </c>
      <c r="B8" s="14"/>
      <c r="C8" s="18" t="s">
        <v>23</v>
      </c>
      <c r="D8" s="14"/>
      <c r="E8" s="19" t="s">
        <v>1538</v>
      </c>
      <c r="F8" s="14"/>
      <c r="G8" s="14"/>
      <c r="H8" s="14"/>
      <c r="I8" s="20">
        <f>0+Q8</f>
        <v>0</v>
      </c>
      <c r="O8">
        <f>0+R8</f>
        <v>0</v>
      </c>
      <c r="Q8">
        <f>0+I9</f>
        <v>0</v>
      </c>
      <c r="R8">
        <f>0+O9</f>
        <v>0</v>
      </c>
    </row>
    <row r="9" spans="1:16" ht="12.75">
      <c r="A9" s="17" t="s">
        <v>45</v>
      </c>
      <c r="B9" s="21" t="s">
        <v>29</v>
      </c>
      <c r="C9" s="21" t="s">
        <v>1539</v>
      </c>
      <c r="D9" s="17" t="s">
        <v>47</v>
      </c>
      <c r="E9" s="22" t="s">
        <v>1540</v>
      </c>
      <c r="F9" s="23" t="s">
        <v>75</v>
      </c>
      <c r="G9" s="24">
        <v>4</v>
      </c>
      <c r="H9" s="25">
        <v>0</v>
      </c>
      <c r="I9" s="25">
        <f>ROUND(ROUND(H9,2)*ROUND(G9,3),2)</f>
        <v>0</v>
      </c>
      <c r="O9">
        <f>(I9*21)/100</f>
        <v>0</v>
      </c>
      <c r="P9" t="s">
        <v>23</v>
      </c>
    </row>
    <row r="10" spans="1:5" ht="12.75">
      <c r="A10" s="26" t="s">
        <v>50</v>
      </c>
      <c r="E10" s="27" t="s">
        <v>47</v>
      </c>
    </row>
    <row r="11" spans="1:5" ht="12.75">
      <c r="A11" s="28" t="s">
        <v>51</v>
      </c>
      <c r="E11" s="29" t="s">
        <v>47</v>
      </c>
    </row>
    <row r="12" spans="1:5" ht="12.75">
      <c r="A12" t="s">
        <v>52</v>
      </c>
      <c r="E12" s="27" t="s">
        <v>47</v>
      </c>
    </row>
    <row r="13" spans="1:18" ht="12.75" customHeight="1">
      <c r="A13" s="5" t="s">
        <v>43</v>
      </c>
      <c r="B13" s="5"/>
      <c r="C13" s="31" t="s">
        <v>1576</v>
      </c>
      <c r="D13" s="5"/>
      <c r="E13" s="19" t="s">
        <v>1577</v>
      </c>
      <c r="F13" s="5"/>
      <c r="G13" s="5"/>
      <c r="H13" s="5"/>
      <c r="I13" s="32">
        <f>0+Q13</f>
        <v>0</v>
      </c>
      <c r="O13">
        <f>0+R13</f>
        <v>0</v>
      </c>
      <c r="Q13">
        <f>0+I14+I18+I22+I26+I30+I34+I38</f>
        <v>0</v>
      </c>
      <c r="R13">
        <f>0+O14+O18+O22+O26+O30+O34+O38</f>
        <v>0</v>
      </c>
    </row>
    <row r="14" spans="1:16" ht="25.5">
      <c r="A14" s="17" t="s">
        <v>45</v>
      </c>
      <c r="B14" s="21" t="s">
        <v>148</v>
      </c>
      <c r="C14" s="21" t="s">
        <v>1578</v>
      </c>
      <c r="D14" s="17" t="s">
        <v>47</v>
      </c>
      <c r="E14" s="22" t="s">
        <v>1579</v>
      </c>
      <c r="F14" s="23" t="s">
        <v>912</v>
      </c>
      <c r="G14" s="24">
        <v>5</v>
      </c>
      <c r="H14" s="25">
        <v>0</v>
      </c>
      <c r="I14" s="25">
        <f>ROUND(ROUND(H14,2)*ROUND(G14,3),2)</f>
        <v>0</v>
      </c>
      <c r="O14">
        <f>(I14*21)/100</f>
        <v>0</v>
      </c>
      <c r="P14" t="s">
        <v>23</v>
      </c>
    </row>
    <row r="15" spans="1:5" ht="12.75">
      <c r="A15" s="26" t="s">
        <v>50</v>
      </c>
      <c r="E15" s="27" t="s">
        <v>47</v>
      </c>
    </row>
    <row r="16" spans="1:5" ht="12.75">
      <c r="A16" s="28" t="s">
        <v>51</v>
      </c>
      <c r="E16" s="29" t="s">
        <v>47</v>
      </c>
    </row>
    <row r="17" spans="1:5" ht="12.75">
      <c r="A17" t="s">
        <v>52</v>
      </c>
      <c r="E17" s="27" t="s">
        <v>47</v>
      </c>
    </row>
    <row r="18" spans="1:16" ht="12.75">
      <c r="A18" s="17" t="s">
        <v>45</v>
      </c>
      <c r="B18" s="21" t="s">
        <v>23</v>
      </c>
      <c r="C18" s="21" t="s">
        <v>1580</v>
      </c>
      <c r="D18" s="17" t="s">
        <v>47</v>
      </c>
      <c r="E18" s="22" t="s">
        <v>1581</v>
      </c>
      <c r="F18" s="23" t="s">
        <v>66</v>
      </c>
      <c r="G18" s="24">
        <v>200</v>
      </c>
      <c r="H18" s="25">
        <v>0</v>
      </c>
      <c r="I18" s="25">
        <f>ROUND(ROUND(H18,2)*ROUND(G18,3),2)</f>
        <v>0</v>
      </c>
      <c r="O18">
        <f>(I18*21)/100</f>
        <v>0</v>
      </c>
      <c r="P18" t="s">
        <v>23</v>
      </c>
    </row>
    <row r="19" spans="1:5" ht="12.75">
      <c r="A19" s="26" t="s">
        <v>50</v>
      </c>
      <c r="E19" s="27" t="s">
        <v>47</v>
      </c>
    </row>
    <row r="20" spans="1:5" ht="12.75">
      <c r="A20" s="28" t="s">
        <v>51</v>
      </c>
      <c r="E20" s="29" t="s">
        <v>47</v>
      </c>
    </row>
    <row r="21" spans="1:5" ht="12.75">
      <c r="A21" t="s">
        <v>52</v>
      </c>
      <c r="E21" s="27" t="s">
        <v>47</v>
      </c>
    </row>
    <row r="22" spans="1:16" ht="12.75">
      <c r="A22" s="17" t="s">
        <v>45</v>
      </c>
      <c r="B22" s="21" t="s">
        <v>33</v>
      </c>
      <c r="C22" s="21" t="s">
        <v>1582</v>
      </c>
      <c r="D22" s="17" t="s">
        <v>47</v>
      </c>
      <c r="E22" s="22" t="s">
        <v>1583</v>
      </c>
      <c r="F22" s="23" t="s">
        <v>146</v>
      </c>
      <c r="G22" s="24">
        <v>30</v>
      </c>
      <c r="H22" s="25">
        <v>0</v>
      </c>
      <c r="I22" s="25">
        <f>ROUND(ROUND(H22,2)*ROUND(G22,3),2)</f>
        <v>0</v>
      </c>
      <c r="O22">
        <f>(I22*21)/100</f>
        <v>0</v>
      </c>
      <c r="P22" t="s">
        <v>23</v>
      </c>
    </row>
    <row r="23" spans="1:5" ht="12.75">
      <c r="A23" s="26" t="s">
        <v>50</v>
      </c>
      <c r="E23" s="27" t="s">
        <v>47</v>
      </c>
    </row>
    <row r="24" spans="1:5" ht="12.75">
      <c r="A24" s="28" t="s">
        <v>51</v>
      </c>
      <c r="E24" s="29" t="s">
        <v>47</v>
      </c>
    </row>
    <row r="25" spans="1:5" ht="12.75">
      <c r="A25" t="s">
        <v>52</v>
      </c>
      <c r="E25" s="27" t="s">
        <v>47</v>
      </c>
    </row>
    <row r="26" spans="1:16" ht="12.75">
      <c r="A26" s="17" t="s">
        <v>45</v>
      </c>
      <c r="B26" s="21" t="s">
        <v>22</v>
      </c>
      <c r="C26" s="21" t="s">
        <v>1584</v>
      </c>
      <c r="D26" s="17" t="s">
        <v>47</v>
      </c>
      <c r="E26" s="22" t="s">
        <v>1585</v>
      </c>
      <c r="F26" s="23" t="s">
        <v>146</v>
      </c>
      <c r="G26" s="24">
        <v>40</v>
      </c>
      <c r="H26" s="25">
        <v>0</v>
      </c>
      <c r="I26" s="25">
        <f>ROUND(ROUND(H26,2)*ROUND(G26,3),2)</f>
        <v>0</v>
      </c>
      <c r="O26">
        <f>(I26*21)/100</f>
        <v>0</v>
      </c>
      <c r="P26" t="s">
        <v>23</v>
      </c>
    </row>
    <row r="27" spans="1:5" ht="12.75">
      <c r="A27" s="26" t="s">
        <v>50</v>
      </c>
      <c r="E27" s="27" t="s">
        <v>47</v>
      </c>
    </row>
    <row r="28" spans="1:5" ht="12.75">
      <c r="A28" s="28" t="s">
        <v>51</v>
      </c>
      <c r="E28" s="29" t="s">
        <v>47</v>
      </c>
    </row>
    <row r="29" spans="1:5" ht="12.75">
      <c r="A29" t="s">
        <v>52</v>
      </c>
      <c r="E29" s="27" t="s">
        <v>47</v>
      </c>
    </row>
    <row r="30" spans="1:16" ht="12.75">
      <c r="A30" s="17" t="s">
        <v>45</v>
      </c>
      <c r="B30" s="21" t="s">
        <v>37</v>
      </c>
      <c r="C30" s="21" t="s">
        <v>1545</v>
      </c>
      <c r="D30" s="17" t="s">
        <v>47</v>
      </c>
      <c r="E30" s="22" t="s">
        <v>1546</v>
      </c>
      <c r="F30" s="23" t="s">
        <v>66</v>
      </c>
      <c r="G30" s="24">
        <v>4</v>
      </c>
      <c r="H30" s="25">
        <v>0</v>
      </c>
      <c r="I30" s="25">
        <f>ROUND(ROUND(H30,2)*ROUND(G30,3),2)</f>
        <v>0</v>
      </c>
      <c r="O30">
        <f>(I30*21)/100</f>
        <v>0</v>
      </c>
      <c r="P30" t="s">
        <v>23</v>
      </c>
    </row>
    <row r="31" spans="1:5" ht="12.75">
      <c r="A31" s="26" t="s">
        <v>50</v>
      </c>
      <c r="E31" s="27" t="s">
        <v>47</v>
      </c>
    </row>
    <row r="32" spans="1:5" ht="12.75">
      <c r="A32" s="28" t="s">
        <v>51</v>
      </c>
      <c r="E32" s="29" t="s">
        <v>47</v>
      </c>
    </row>
    <row r="33" spans="1:5" ht="12.75">
      <c r="A33" t="s">
        <v>52</v>
      </c>
      <c r="E33" s="27" t="s">
        <v>47</v>
      </c>
    </row>
    <row r="34" spans="1:16" ht="12.75">
      <c r="A34" s="17" t="s">
        <v>45</v>
      </c>
      <c r="B34" s="21" t="s">
        <v>488</v>
      </c>
      <c r="C34" s="21" t="s">
        <v>1586</v>
      </c>
      <c r="D34" s="17" t="s">
        <v>47</v>
      </c>
      <c r="E34" s="22" t="s">
        <v>1587</v>
      </c>
      <c r="F34" s="23" t="s">
        <v>146</v>
      </c>
      <c r="G34" s="24">
        <v>40</v>
      </c>
      <c r="H34" s="25">
        <v>0</v>
      </c>
      <c r="I34" s="25">
        <f>ROUND(ROUND(H34,2)*ROUND(G34,3),2)</f>
        <v>0</v>
      </c>
      <c r="O34">
        <f>(I34*21)/100</f>
        <v>0</v>
      </c>
      <c r="P34" t="s">
        <v>23</v>
      </c>
    </row>
    <row r="35" spans="1:5" ht="12.75">
      <c r="A35" s="26" t="s">
        <v>50</v>
      </c>
      <c r="E35" s="27" t="s">
        <v>47</v>
      </c>
    </row>
    <row r="36" spans="1:5" ht="12.75">
      <c r="A36" s="28" t="s">
        <v>51</v>
      </c>
      <c r="E36" s="29" t="s">
        <v>47</v>
      </c>
    </row>
    <row r="37" spans="1:5" ht="12.75">
      <c r="A37" t="s">
        <v>52</v>
      </c>
      <c r="E37" s="27" t="s">
        <v>47</v>
      </c>
    </row>
    <row r="38" spans="1:16" ht="12.75">
      <c r="A38" s="17" t="s">
        <v>45</v>
      </c>
      <c r="B38" s="21" t="s">
        <v>35</v>
      </c>
      <c r="C38" s="21" t="s">
        <v>1588</v>
      </c>
      <c r="D38" s="17" t="s">
        <v>47</v>
      </c>
      <c r="E38" s="22" t="s">
        <v>1589</v>
      </c>
      <c r="F38" s="23" t="s">
        <v>912</v>
      </c>
      <c r="G38" s="24">
        <v>168</v>
      </c>
      <c r="H38" s="25">
        <v>0</v>
      </c>
      <c r="I38" s="25">
        <f>ROUND(ROUND(H38,2)*ROUND(G38,3),2)</f>
        <v>0</v>
      </c>
      <c r="O38">
        <f>(I38*21)/100</f>
        <v>0</v>
      </c>
      <c r="P38" t="s">
        <v>23</v>
      </c>
    </row>
    <row r="39" spans="1:5" ht="12.75">
      <c r="A39" s="26" t="s">
        <v>50</v>
      </c>
      <c r="E39" s="27" t="s">
        <v>47</v>
      </c>
    </row>
    <row r="40" spans="1:5" ht="12.75">
      <c r="A40" s="28" t="s">
        <v>51</v>
      </c>
      <c r="E40" s="29" t="s">
        <v>47</v>
      </c>
    </row>
    <row r="41" spans="1:5" ht="12.75">
      <c r="A41" t="s">
        <v>52</v>
      </c>
      <c r="E41" s="27" t="s">
        <v>47</v>
      </c>
    </row>
    <row r="42" spans="1:18" ht="12.75" customHeight="1">
      <c r="A42" s="5" t="s">
        <v>43</v>
      </c>
      <c r="B42" s="5"/>
      <c r="C42" s="31" t="s">
        <v>1490</v>
      </c>
      <c r="D42" s="5"/>
      <c r="E42" s="19" t="s">
        <v>1491</v>
      </c>
      <c r="F42" s="5"/>
      <c r="G42" s="5"/>
      <c r="H42" s="5"/>
      <c r="I42" s="32">
        <f>0+Q42</f>
        <v>0</v>
      </c>
      <c r="O42">
        <f>0+R42</f>
        <v>0</v>
      </c>
      <c r="Q42">
        <f>0+I43+I47+I51+I55+I59+I63+I67+I71+I75+I79+I83+I87+I91</f>
        <v>0</v>
      </c>
      <c r="R42">
        <f>0+O43+O47+O51+O55+O59+O63+O67+O71+O75+O79+O83+O87+O91</f>
        <v>0</v>
      </c>
    </row>
    <row r="43" spans="1:16" ht="12.75">
      <c r="A43" s="17" t="s">
        <v>45</v>
      </c>
      <c r="B43" s="21" t="s">
        <v>203</v>
      </c>
      <c r="C43" s="21" t="s">
        <v>1549</v>
      </c>
      <c r="D43" s="17" t="s">
        <v>47</v>
      </c>
      <c r="E43" s="22" t="s">
        <v>1550</v>
      </c>
      <c r="F43" s="23" t="s">
        <v>1324</v>
      </c>
      <c r="G43" s="24">
        <v>1</v>
      </c>
      <c r="H43" s="25">
        <v>0</v>
      </c>
      <c r="I43" s="25">
        <f>ROUND(ROUND(H43,2)*ROUND(G43,3),2)</f>
        <v>0</v>
      </c>
      <c r="O43">
        <f>(I43*21)/100</f>
        <v>0</v>
      </c>
      <c r="P43" t="s">
        <v>23</v>
      </c>
    </row>
    <row r="44" spans="1:5" ht="12.75">
      <c r="A44" s="26" t="s">
        <v>50</v>
      </c>
      <c r="E44" s="27" t="s">
        <v>47</v>
      </c>
    </row>
    <row r="45" spans="1:5" ht="12.75">
      <c r="A45" s="28" t="s">
        <v>51</v>
      </c>
      <c r="E45" s="29" t="s">
        <v>47</v>
      </c>
    </row>
    <row r="46" spans="1:5" ht="12.75">
      <c r="A46" t="s">
        <v>52</v>
      </c>
      <c r="E46" s="27" t="s">
        <v>47</v>
      </c>
    </row>
    <row r="47" spans="1:16" ht="12.75">
      <c r="A47" s="17" t="s">
        <v>45</v>
      </c>
      <c r="B47" s="21" t="s">
        <v>200</v>
      </c>
      <c r="C47" s="21" t="s">
        <v>1551</v>
      </c>
      <c r="D47" s="17" t="s">
        <v>47</v>
      </c>
      <c r="E47" s="22" t="s">
        <v>1552</v>
      </c>
      <c r="F47" s="23" t="s">
        <v>146</v>
      </c>
      <c r="G47" s="24">
        <v>52</v>
      </c>
      <c r="H47" s="25">
        <v>0</v>
      </c>
      <c r="I47" s="25">
        <f>ROUND(ROUND(H47,2)*ROUND(G47,3),2)</f>
        <v>0</v>
      </c>
      <c r="O47">
        <f>(I47*21)/100</f>
        <v>0</v>
      </c>
      <c r="P47" t="s">
        <v>23</v>
      </c>
    </row>
    <row r="48" spans="1:5" ht="12.75">
      <c r="A48" s="26" t="s">
        <v>50</v>
      </c>
      <c r="E48" s="27" t="s">
        <v>47</v>
      </c>
    </row>
    <row r="49" spans="1:5" ht="12.75">
      <c r="A49" s="28" t="s">
        <v>51</v>
      </c>
      <c r="E49" s="29" t="s">
        <v>47</v>
      </c>
    </row>
    <row r="50" spans="1:5" ht="12.75">
      <c r="A50" t="s">
        <v>52</v>
      </c>
      <c r="E50" s="27" t="s">
        <v>47</v>
      </c>
    </row>
    <row r="51" spans="1:16" ht="12.75">
      <c r="A51" s="17" t="s">
        <v>45</v>
      </c>
      <c r="B51" s="21" t="s">
        <v>40</v>
      </c>
      <c r="C51" s="21" t="s">
        <v>1553</v>
      </c>
      <c r="D51" s="17" t="s">
        <v>47</v>
      </c>
      <c r="E51" s="22" t="s">
        <v>1554</v>
      </c>
      <c r="F51" s="23" t="s">
        <v>1496</v>
      </c>
      <c r="G51" s="24">
        <v>1.013</v>
      </c>
      <c r="H51" s="25">
        <v>0</v>
      </c>
      <c r="I51" s="25">
        <f>ROUND(ROUND(H51,2)*ROUND(G51,3),2)</f>
        <v>0</v>
      </c>
      <c r="O51">
        <f>(I51*21)/100</f>
        <v>0</v>
      </c>
      <c r="P51" t="s">
        <v>23</v>
      </c>
    </row>
    <row r="52" spans="1:5" ht="12.75">
      <c r="A52" s="26" t="s">
        <v>50</v>
      </c>
      <c r="E52" s="27" t="s">
        <v>47</v>
      </c>
    </row>
    <row r="53" spans="1:5" ht="12.75">
      <c r="A53" s="28" t="s">
        <v>51</v>
      </c>
      <c r="E53" s="29" t="s">
        <v>47</v>
      </c>
    </row>
    <row r="54" spans="1:5" ht="12.75">
      <c r="A54" t="s">
        <v>52</v>
      </c>
      <c r="E54" s="27" t="s">
        <v>47</v>
      </c>
    </row>
    <row r="55" spans="1:16" ht="12.75">
      <c r="A55" s="17" t="s">
        <v>45</v>
      </c>
      <c r="B55" s="21" t="s">
        <v>42</v>
      </c>
      <c r="C55" s="21" t="s">
        <v>1590</v>
      </c>
      <c r="D55" s="17" t="s">
        <v>47</v>
      </c>
      <c r="E55" s="22" t="s">
        <v>1591</v>
      </c>
      <c r="F55" s="23" t="s">
        <v>146</v>
      </c>
      <c r="G55" s="24">
        <v>865</v>
      </c>
      <c r="H55" s="25">
        <v>0</v>
      </c>
      <c r="I55" s="25">
        <f>ROUND(ROUND(H55,2)*ROUND(G55,3),2)</f>
        <v>0</v>
      </c>
      <c r="O55">
        <f>(I55*21)/100</f>
        <v>0</v>
      </c>
      <c r="P55" t="s">
        <v>23</v>
      </c>
    </row>
    <row r="56" spans="1:5" ht="12.75">
      <c r="A56" s="26" t="s">
        <v>50</v>
      </c>
      <c r="E56" s="27" t="s">
        <v>47</v>
      </c>
    </row>
    <row r="57" spans="1:5" ht="12.75">
      <c r="A57" s="28" t="s">
        <v>51</v>
      </c>
      <c r="E57" s="29" t="s">
        <v>47</v>
      </c>
    </row>
    <row r="58" spans="1:5" ht="12.75">
      <c r="A58" t="s">
        <v>52</v>
      </c>
      <c r="E58" s="27" t="s">
        <v>47</v>
      </c>
    </row>
    <row r="59" spans="1:16" ht="12.75">
      <c r="A59" s="17" t="s">
        <v>45</v>
      </c>
      <c r="B59" s="21" t="s">
        <v>383</v>
      </c>
      <c r="C59" s="21" t="s">
        <v>1592</v>
      </c>
      <c r="D59" s="17" t="s">
        <v>47</v>
      </c>
      <c r="E59" s="22" t="s">
        <v>1593</v>
      </c>
      <c r="F59" s="23" t="s">
        <v>146</v>
      </c>
      <c r="G59" s="24">
        <v>1013</v>
      </c>
      <c r="H59" s="25">
        <v>0</v>
      </c>
      <c r="I59" s="25">
        <f>ROUND(ROUND(H59,2)*ROUND(G59,3),2)</f>
        <v>0</v>
      </c>
      <c r="O59">
        <f>(I59*21)/100</f>
        <v>0</v>
      </c>
      <c r="P59" t="s">
        <v>23</v>
      </c>
    </row>
    <row r="60" spans="1:5" ht="12.75">
      <c r="A60" s="26" t="s">
        <v>50</v>
      </c>
      <c r="E60" s="27" t="s">
        <v>47</v>
      </c>
    </row>
    <row r="61" spans="1:5" ht="12.75">
      <c r="A61" s="28" t="s">
        <v>51</v>
      </c>
      <c r="E61" s="29" t="s">
        <v>47</v>
      </c>
    </row>
    <row r="62" spans="1:5" ht="12.75">
      <c r="A62" t="s">
        <v>52</v>
      </c>
      <c r="E62" s="27" t="s">
        <v>47</v>
      </c>
    </row>
    <row r="63" spans="1:16" ht="12.75">
      <c r="A63" s="17" t="s">
        <v>45</v>
      </c>
      <c r="B63" s="21" t="s">
        <v>362</v>
      </c>
      <c r="C63" s="21" t="s">
        <v>1557</v>
      </c>
      <c r="D63" s="17" t="s">
        <v>47</v>
      </c>
      <c r="E63" s="22" t="s">
        <v>1558</v>
      </c>
      <c r="F63" s="23" t="s">
        <v>75</v>
      </c>
      <c r="G63" s="24">
        <v>242.2</v>
      </c>
      <c r="H63" s="25">
        <v>0</v>
      </c>
      <c r="I63" s="25">
        <f>ROUND(ROUND(H63,2)*ROUND(G63,3),2)</f>
        <v>0</v>
      </c>
      <c r="O63">
        <f>(I63*21)/100</f>
        <v>0</v>
      </c>
      <c r="P63" t="s">
        <v>23</v>
      </c>
    </row>
    <row r="64" spans="1:5" ht="12.75">
      <c r="A64" s="26" t="s">
        <v>50</v>
      </c>
      <c r="E64" s="27" t="s">
        <v>47</v>
      </c>
    </row>
    <row r="65" spans="1:5" ht="12.75">
      <c r="A65" s="28" t="s">
        <v>51</v>
      </c>
      <c r="E65" s="29" t="s">
        <v>47</v>
      </c>
    </row>
    <row r="66" spans="1:5" ht="12.75">
      <c r="A66" t="s">
        <v>52</v>
      </c>
      <c r="E66" s="27" t="s">
        <v>47</v>
      </c>
    </row>
    <row r="67" spans="1:16" ht="12.75">
      <c r="A67" s="17" t="s">
        <v>45</v>
      </c>
      <c r="B67" s="21" t="s">
        <v>133</v>
      </c>
      <c r="C67" s="21" t="s">
        <v>1559</v>
      </c>
      <c r="D67" s="17" t="s">
        <v>47</v>
      </c>
      <c r="E67" s="22" t="s">
        <v>1560</v>
      </c>
      <c r="F67" s="23" t="s">
        <v>75</v>
      </c>
      <c r="G67" s="24">
        <v>525.84</v>
      </c>
      <c r="H67" s="25">
        <v>0</v>
      </c>
      <c r="I67" s="25">
        <f>ROUND(ROUND(H67,2)*ROUND(G67,3),2)</f>
        <v>0</v>
      </c>
      <c r="O67">
        <f>(I67*21)/100</f>
        <v>0</v>
      </c>
      <c r="P67" t="s">
        <v>23</v>
      </c>
    </row>
    <row r="68" spans="1:5" ht="12.75">
      <c r="A68" s="26" t="s">
        <v>50</v>
      </c>
      <c r="E68" s="27" t="s">
        <v>47</v>
      </c>
    </row>
    <row r="69" spans="1:5" ht="12.75">
      <c r="A69" s="28" t="s">
        <v>51</v>
      </c>
      <c r="E69" s="29" t="s">
        <v>47</v>
      </c>
    </row>
    <row r="70" spans="1:5" ht="12.75">
      <c r="A70" t="s">
        <v>52</v>
      </c>
      <c r="E70" s="27" t="s">
        <v>47</v>
      </c>
    </row>
    <row r="71" spans="1:16" ht="12.75">
      <c r="A71" s="17" t="s">
        <v>45</v>
      </c>
      <c r="B71" s="21" t="s">
        <v>170</v>
      </c>
      <c r="C71" s="21" t="s">
        <v>1561</v>
      </c>
      <c r="D71" s="17" t="s">
        <v>47</v>
      </c>
      <c r="E71" s="22" t="s">
        <v>1562</v>
      </c>
      <c r="F71" s="23" t="s">
        <v>146</v>
      </c>
      <c r="G71" s="24">
        <v>1013</v>
      </c>
      <c r="H71" s="25">
        <v>0</v>
      </c>
      <c r="I71" s="25">
        <f>ROUND(ROUND(H71,2)*ROUND(G71,3),2)</f>
        <v>0</v>
      </c>
      <c r="O71">
        <f>(I71*21)/100</f>
        <v>0</v>
      </c>
      <c r="P71" t="s">
        <v>23</v>
      </c>
    </row>
    <row r="72" spans="1:5" ht="12.75">
      <c r="A72" s="26" t="s">
        <v>50</v>
      </c>
      <c r="E72" s="27" t="s">
        <v>47</v>
      </c>
    </row>
    <row r="73" spans="1:5" ht="12.75">
      <c r="A73" s="28" t="s">
        <v>51</v>
      </c>
      <c r="E73" s="29" t="s">
        <v>47</v>
      </c>
    </row>
    <row r="74" spans="1:5" ht="12.75">
      <c r="A74" t="s">
        <v>52</v>
      </c>
      <c r="E74" s="27" t="s">
        <v>47</v>
      </c>
    </row>
    <row r="75" spans="1:16" ht="12.75">
      <c r="A75" s="17" t="s">
        <v>45</v>
      </c>
      <c r="B75" s="21" t="s">
        <v>216</v>
      </c>
      <c r="C75" s="21" t="s">
        <v>1517</v>
      </c>
      <c r="D75" s="17" t="s">
        <v>47</v>
      </c>
      <c r="E75" s="22" t="s">
        <v>1518</v>
      </c>
      <c r="F75" s="23" t="s">
        <v>146</v>
      </c>
      <c r="G75" s="24">
        <v>1013</v>
      </c>
      <c r="H75" s="25">
        <v>0</v>
      </c>
      <c r="I75" s="25">
        <f>ROUND(ROUND(H75,2)*ROUND(G75,3),2)</f>
        <v>0</v>
      </c>
      <c r="O75">
        <f>(I75*21)/100</f>
        <v>0</v>
      </c>
      <c r="P75" t="s">
        <v>23</v>
      </c>
    </row>
    <row r="76" spans="1:5" ht="12.75">
      <c r="A76" s="26" t="s">
        <v>50</v>
      </c>
      <c r="E76" s="27" t="s">
        <v>47</v>
      </c>
    </row>
    <row r="77" spans="1:5" ht="12.75">
      <c r="A77" s="28" t="s">
        <v>51</v>
      </c>
      <c r="E77" s="29" t="s">
        <v>47</v>
      </c>
    </row>
    <row r="78" spans="1:5" ht="12.75">
      <c r="A78" t="s">
        <v>52</v>
      </c>
      <c r="E78" s="27" t="s">
        <v>47</v>
      </c>
    </row>
    <row r="79" spans="1:16" ht="12.75">
      <c r="A79" s="17" t="s">
        <v>45</v>
      </c>
      <c r="B79" s="21" t="s">
        <v>210</v>
      </c>
      <c r="C79" s="21" t="s">
        <v>1594</v>
      </c>
      <c r="D79" s="17" t="s">
        <v>47</v>
      </c>
      <c r="E79" s="22" t="s">
        <v>1595</v>
      </c>
      <c r="F79" s="23" t="s">
        <v>146</v>
      </c>
      <c r="G79" s="24">
        <v>18</v>
      </c>
      <c r="H79" s="25">
        <v>0</v>
      </c>
      <c r="I79" s="25">
        <f>ROUND(ROUND(H79,2)*ROUND(G79,3),2)</f>
        <v>0</v>
      </c>
      <c r="O79">
        <f>(I79*21)/100</f>
        <v>0</v>
      </c>
      <c r="P79" t="s">
        <v>23</v>
      </c>
    </row>
    <row r="80" spans="1:5" ht="12.75">
      <c r="A80" s="26" t="s">
        <v>50</v>
      </c>
      <c r="E80" s="27" t="s">
        <v>47</v>
      </c>
    </row>
    <row r="81" spans="1:5" ht="12.75">
      <c r="A81" s="28" t="s">
        <v>51</v>
      </c>
      <c r="E81" s="29" t="s">
        <v>47</v>
      </c>
    </row>
    <row r="82" spans="1:5" ht="12.75">
      <c r="A82" t="s">
        <v>52</v>
      </c>
      <c r="E82" s="27" t="s">
        <v>47</v>
      </c>
    </row>
    <row r="83" spans="1:16" ht="12.75">
      <c r="A83" s="17" t="s">
        <v>45</v>
      </c>
      <c r="B83" s="21" t="s">
        <v>107</v>
      </c>
      <c r="C83" s="21" t="s">
        <v>1563</v>
      </c>
      <c r="D83" s="17" t="s">
        <v>47</v>
      </c>
      <c r="E83" s="22" t="s">
        <v>1564</v>
      </c>
      <c r="F83" s="23" t="s">
        <v>146</v>
      </c>
      <c r="G83" s="24">
        <v>52</v>
      </c>
      <c r="H83" s="25">
        <v>0</v>
      </c>
      <c r="I83" s="25">
        <f>ROUND(ROUND(H83,2)*ROUND(G83,3),2)</f>
        <v>0</v>
      </c>
      <c r="O83">
        <f>(I83*21)/100</f>
        <v>0</v>
      </c>
      <c r="P83" t="s">
        <v>23</v>
      </c>
    </row>
    <row r="84" spans="1:5" ht="12.75">
      <c r="A84" s="26" t="s">
        <v>50</v>
      </c>
      <c r="E84" s="27" t="s">
        <v>47</v>
      </c>
    </row>
    <row r="85" spans="1:5" ht="12.75">
      <c r="A85" s="28" t="s">
        <v>51</v>
      </c>
      <c r="E85" s="29" t="s">
        <v>47</v>
      </c>
    </row>
    <row r="86" spans="1:5" ht="12.75">
      <c r="A86" t="s">
        <v>52</v>
      </c>
      <c r="E86" s="27" t="s">
        <v>47</v>
      </c>
    </row>
    <row r="87" spans="1:16" ht="12.75">
      <c r="A87" s="17" t="s">
        <v>45</v>
      </c>
      <c r="B87" s="21" t="s">
        <v>179</v>
      </c>
      <c r="C87" s="21" t="s">
        <v>1565</v>
      </c>
      <c r="D87" s="17" t="s">
        <v>47</v>
      </c>
      <c r="E87" s="22" t="s">
        <v>1566</v>
      </c>
      <c r="F87" s="23" t="s">
        <v>86</v>
      </c>
      <c r="G87" s="24">
        <v>700</v>
      </c>
      <c r="H87" s="25">
        <v>0</v>
      </c>
      <c r="I87" s="25">
        <f>ROUND(ROUND(H87,2)*ROUND(G87,3),2)</f>
        <v>0</v>
      </c>
      <c r="O87">
        <f>(I87*21)/100</f>
        <v>0</v>
      </c>
      <c r="P87" t="s">
        <v>23</v>
      </c>
    </row>
    <row r="88" spans="1:5" ht="12.75">
      <c r="A88" s="26" t="s">
        <v>50</v>
      </c>
      <c r="E88" s="27" t="s">
        <v>47</v>
      </c>
    </row>
    <row r="89" spans="1:5" ht="12.75">
      <c r="A89" s="28" t="s">
        <v>51</v>
      </c>
      <c r="E89" s="29" t="s">
        <v>47</v>
      </c>
    </row>
    <row r="90" spans="1:5" ht="12.75">
      <c r="A90" t="s">
        <v>52</v>
      </c>
      <c r="E90" s="27" t="s">
        <v>47</v>
      </c>
    </row>
    <row r="91" spans="1:16" ht="12.75">
      <c r="A91" s="17" t="s">
        <v>45</v>
      </c>
      <c r="B91" s="21" t="s">
        <v>175</v>
      </c>
      <c r="C91" s="21" t="s">
        <v>1567</v>
      </c>
      <c r="D91" s="17" t="s">
        <v>47</v>
      </c>
      <c r="E91" s="22" t="s">
        <v>1568</v>
      </c>
      <c r="F91" s="23" t="s">
        <v>86</v>
      </c>
      <c r="G91" s="24">
        <v>865</v>
      </c>
      <c r="H91" s="25">
        <v>0</v>
      </c>
      <c r="I91" s="25">
        <f>ROUND(ROUND(H91,2)*ROUND(G91,3),2)</f>
        <v>0</v>
      </c>
      <c r="O91">
        <f>(I91*21)/100</f>
        <v>0</v>
      </c>
      <c r="P91" t="s">
        <v>23</v>
      </c>
    </row>
    <row r="92" spans="1:5" ht="12.75">
      <c r="A92" s="26" t="s">
        <v>50</v>
      </c>
      <c r="E92" s="27" t="s">
        <v>47</v>
      </c>
    </row>
    <row r="93" spans="1:5" ht="12.75">
      <c r="A93" s="28" t="s">
        <v>51</v>
      </c>
      <c r="E93" s="29" t="s">
        <v>47</v>
      </c>
    </row>
    <row r="94" spans="1:5" ht="12.75">
      <c r="A94" t="s">
        <v>52</v>
      </c>
      <c r="E94" s="27" t="s">
        <v>47</v>
      </c>
    </row>
    <row r="95" spans="1:18" ht="12.75" customHeight="1">
      <c r="A95" s="5" t="s">
        <v>43</v>
      </c>
      <c r="B95" s="5"/>
      <c r="C95" s="31" t="s">
        <v>1569</v>
      </c>
      <c r="D95" s="5"/>
      <c r="E95" s="19" t="s">
        <v>1570</v>
      </c>
      <c r="F95" s="5"/>
      <c r="G95" s="5"/>
      <c r="H95" s="5"/>
      <c r="I95" s="32">
        <f>0+Q95</f>
        <v>0</v>
      </c>
      <c r="O95">
        <f>0+R95</f>
        <v>0</v>
      </c>
      <c r="Q95">
        <f>0+I96</f>
        <v>0</v>
      </c>
      <c r="R95">
        <f>0+O96</f>
        <v>0</v>
      </c>
    </row>
    <row r="96" spans="1:16" ht="12.75">
      <c r="A96" s="17" t="s">
        <v>45</v>
      </c>
      <c r="B96" s="21" t="s">
        <v>195</v>
      </c>
      <c r="C96" s="21" t="s">
        <v>1596</v>
      </c>
      <c r="D96" s="17" t="s">
        <v>47</v>
      </c>
      <c r="E96" s="22" t="s">
        <v>1597</v>
      </c>
      <c r="F96" s="23" t="s">
        <v>1496</v>
      </c>
      <c r="G96" s="24">
        <v>1</v>
      </c>
      <c r="H96" s="25">
        <v>0</v>
      </c>
      <c r="I96" s="25">
        <f>ROUND(ROUND(H96,2)*ROUND(G96,3),2)</f>
        <v>0</v>
      </c>
      <c r="O96">
        <f>(I96*21)/100</f>
        <v>0</v>
      </c>
      <c r="P96" t="s">
        <v>23</v>
      </c>
    </row>
    <row r="97" spans="1:5" ht="12.75">
      <c r="A97" s="26" t="s">
        <v>50</v>
      </c>
      <c r="E97" s="27" t="s">
        <v>47</v>
      </c>
    </row>
    <row r="98" spans="1:5" ht="12.75">
      <c r="A98" s="28" t="s">
        <v>51</v>
      </c>
      <c r="E98" s="29" t="s">
        <v>47</v>
      </c>
    </row>
    <row r="99" spans="1:5" ht="12.75">
      <c r="A99" t="s">
        <v>52</v>
      </c>
      <c r="E99" s="27" t="s">
        <v>47</v>
      </c>
    </row>
  </sheetData>
  <sheetProtection/>
  <mergeCells count="10">
    <mergeCell ref="E5:E6"/>
    <mergeCell ref="F5:F6"/>
    <mergeCell ref="G5:G6"/>
    <mergeCell ref="H5:I5"/>
    <mergeCell ref="C3:D3"/>
    <mergeCell ref="C4:D4"/>
    <mergeCell ref="A5:A6"/>
    <mergeCell ref="B5:B6"/>
    <mergeCell ref="C5:C6"/>
    <mergeCell ref="D5:D6"/>
  </mergeCells>
  <printOptions/>
  <pageMargins left="0.75" right="0.75" top="1" bottom="1" header="0.5" footer="0.5"/>
  <pageSetup fitToHeight="0" fitToWidth="1" horizontalDpi="300" verticalDpi="300" orientation="portrait" paperSize="9"/>
  <drawing r:id="rId1"/>
</worksheet>
</file>

<file path=xl/worksheets/sheet27.xml><?xml version="1.0" encoding="utf-8"?>
<worksheet xmlns="http://schemas.openxmlformats.org/spreadsheetml/2006/main" xmlns:r="http://schemas.openxmlformats.org/officeDocument/2006/relationships">
  <sheetPr>
    <pageSetUpPr fitToPage="1"/>
  </sheetPr>
  <dimension ref="A1:R124"/>
  <sheetViews>
    <sheetView zoomScalePageLayoutView="0"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5"/>
      <c r="I2" s="5"/>
      <c r="O2">
        <f>0+O8+O13+O34+O55+O120</f>
        <v>0</v>
      </c>
      <c r="P2" t="s">
        <v>22</v>
      </c>
    </row>
    <row r="3" spans="1:16" ht="15" customHeight="1">
      <c r="A3" t="s">
        <v>12</v>
      </c>
      <c r="B3" s="9" t="s">
        <v>14</v>
      </c>
      <c r="C3" s="36" t="s">
        <v>15</v>
      </c>
      <c r="D3" s="33"/>
      <c r="E3" s="10" t="s">
        <v>16</v>
      </c>
      <c r="F3" s="1"/>
      <c r="G3" s="8"/>
      <c r="H3" s="7" t="s">
        <v>1598</v>
      </c>
      <c r="I3" s="30">
        <f>0+I8+I13+I34+I55+I120</f>
        <v>0</v>
      </c>
      <c r="O3" t="s">
        <v>19</v>
      </c>
      <c r="P3" t="s">
        <v>23</v>
      </c>
    </row>
    <row r="4" spans="1:16" ht="15" customHeight="1">
      <c r="A4" t="s">
        <v>17</v>
      </c>
      <c r="B4" s="12" t="s">
        <v>18</v>
      </c>
      <c r="C4" s="37" t="s">
        <v>1598</v>
      </c>
      <c r="D4" s="38"/>
      <c r="E4" s="13" t="s">
        <v>1599</v>
      </c>
      <c r="F4" s="5"/>
      <c r="G4" s="5"/>
      <c r="H4" s="14"/>
      <c r="I4" s="14"/>
      <c r="O4" t="s">
        <v>20</v>
      </c>
      <c r="P4" t="s">
        <v>23</v>
      </c>
    </row>
    <row r="5" spans="1:16" ht="12.75" customHeight="1">
      <c r="A5" s="39" t="s">
        <v>26</v>
      </c>
      <c r="B5" s="39" t="s">
        <v>28</v>
      </c>
      <c r="C5" s="39" t="s">
        <v>30</v>
      </c>
      <c r="D5" s="39" t="s">
        <v>31</v>
      </c>
      <c r="E5" s="39" t="s">
        <v>32</v>
      </c>
      <c r="F5" s="39" t="s">
        <v>34</v>
      </c>
      <c r="G5" s="39" t="s">
        <v>36</v>
      </c>
      <c r="H5" s="39" t="s">
        <v>38</v>
      </c>
      <c r="I5" s="39"/>
      <c r="O5" t="s">
        <v>21</v>
      </c>
      <c r="P5" t="s">
        <v>23</v>
      </c>
    </row>
    <row r="6" spans="1:9" ht="12.75" customHeight="1">
      <c r="A6" s="39"/>
      <c r="B6" s="39"/>
      <c r="C6" s="39"/>
      <c r="D6" s="39"/>
      <c r="E6" s="39"/>
      <c r="F6" s="39"/>
      <c r="G6" s="39"/>
      <c r="H6" s="11" t="s">
        <v>39</v>
      </c>
      <c r="I6" s="11" t="s">
        <v>41</v>
      </c>
    </row>
    <row r="7" spans="1:9" ht="12.75" customHeight="1">
      <c r="A7" s="11" t="s">
        <v>27</v>
      </c>
      <c r="B7" s="11" t="s">
        <v>29</v>
      </c>
      <c r="C7" s="11" t="s">
        <v>23</v>
      </c>
      <c r="D7" s="11" t="s">
        <v>22</v>
      </c>
      <c r="E7" s="11" t="s">
        <v>33</v>
      </c>
      <c r="F7" s="11" t="s">
        <v>35</v>
      </c>
      <c r="G7" s="11" t="s">
        <v>37</v>
      </c>
      <c r="H7" s="11" t="s">
        <v>40</v>
      </c>
      <c r="I7" s="11" t="s">
        <v>42</v>
      </c>
    </row>
    <row r="8" spans="1:18" ht="12.75" customHeight="1">
      <c r="A8" s="14" t="s">
        <v>43</v>
      </c>
      <c r="B8" s="14"/>
      <c r="C8" s="18" t="s">
        <v>23</v>
      </c>
      <c r="D8" s="14"/>
      <c r="E8" s="19" t="s">
        <v>1538</v>
      </c>
      <c r="F8" s="14"/>
      <c r="G8" s="14"/>
      <c r="H8" s="14"/>
      <c r="I8" s="20">
        <f>0+Q8</f>
        <v>0</v>
      </c>
      <c r="O8">
        <f>0+R8</f>
        <v>0</v>
      </c>
      <c r="Q8">
        <f>0+I9</f>
        <v>0</v>
      </c>
      <c r="R8">
        <f>0+O9</f>
        <v>0</v>
      </c>
    </row>
    <row r="9" spans="1:16" ht="12.75">
      <c r="A9" s="17" t="s">
        <v>45</v>
      </c>
      <c r="B9" s="21" t="s">
        <v>29</v>
      </c>
      <c r="C9" s="21" t="s">
        <v>1539</v>
      </c>
      <c r="D9" s="17" t="s">
        <v>47</v>
      </c>
      <c r="E9" s="22" t="s">
        <v>1540</v>
      </c>
      <c r="F9" s="23" t="s">
        <v>75</v>
      </c>
      <c r="G9" s="24">
        <v>1.2</v>
      </c>
      <c r="H9" s="25">
        <v>0</v>
      </c>
      <c r="I9" s="25">
        <f>ROUND(ROUND(H9,2)*ROUND(G9,3),2)</f>
        <v>0</v>
      </c>
      <c r="O9">
        <f>(I9*21)/100</f>
        <v>0</v>
      </c>
      <c r="P9" t="s">
        <v>23</v>
      </c>
    </row>
    <row r="10" spans="1:5" ht="12.75">
      <c r="A10" s="26" t="s">
        <v>50</v>
      </c>
      <c r="E10" s="27" t="s">
        <v>47</v>
      </c>
    </row>
    <row r="11" spans="1:5" ht="12.75">
      <c r="A11" s="28" t="s">
        <v>51</v>
      </c>
      <c r="E11" s="29" t="s">
        <v>47</v>
      </c>
    </row>
    <row r="12" spans="1:5" ht="12.75">
      <c r="A12" t="s">
        <v>52</v>
      </c>
      <c r="E12" s="27" t="s">
        <v>47</v>
      </c>
    </row>
    <row r="13" spans="1:18" ht="12.75" customHeight="1">
      <c r="A13" s="5" t="s">
        <v>43</v>
      </c>
      <c r="B13" s="5"/>
      <c r="C13" s="31" t="s">
        <v>1417</v>
      </c>
      <c r="D13" s="5"/>
      <c r="E13" s="19" t="s">
        <v>1418</v>
      </c>
      <c r="F13" s="5"/>
      <c r="G13" s="5"/>
      <c r="H13" s="5"/>
      <c r="I13" s="32">
        <f>0+Q13</f>
        <v>0</v>
      </c>
      <c r="O13">
        <f>0+R13</f>
        <v>0</v>
      </c>
      <c r="Q13">
        <f>0+I14+I18+I22+I26+I30</f>
        <v>0</v>
      </c>
      <c r="R13">
        <f>0+O14+O18+O22+O26+O30</f>
        <v>0</v>
      </c>
    </row>
    <row r="14" spans="1:16" ht="12.75">
      <c r="A14" s="17" t="s">
        <v>45</v>
      </c>
      <c r="B14" s="21" t="s">
        <v>23</v>
      </c>
      <c r="C14" s="21" t="s">
        <v>1600</v>
      </c>
      <c r="D14" s="17" t="s">
        <v>47</v>
      </c>
      <c r="E14" s="22" t="s">
        <v>1601</v>
      </c>
      <c r="F14" s="23" t="s">
        <v>66</v>
      </c>
      <c r="G14" s="24">
        <v>4</v>
      </c>
      <c r="H14" s="25">
        <v>0</v>
      </c>
      <c r="I14" s="25">
        <f>ROUND(ROUND(H14,2)*ROUND(G14,3),2)</f>
        <v>0</v>
      </c>
      <c r="O14">
        <f>(I14*21)/100</f>
        <v>0</v>
      </c>
      <c r="P14" t="s">
        <v>23</v>
      </c>
    </row>
    <row r="15" spans="1:5" ht="12.75">
      <c r="A15" s="26" t="s">
        <v>50</v>
      </c>
      <c r="E15" s="27" t="s">
        <v>47</v>
      </c>
    </row>
    <row r="16" spans="1:5" ht="12.75">
      <c r="A16" s="28" t="s">
        <v>51</v>
      </c>
      <c r="E16" s="29" t="s">
        <v>47</v>
      </c>
    </row>
    <row r="17" spans="1:5" ht="12.75">
      <c r="A17" t="s">
        <v>52</v>
      </c>
      <c r="E17" s="27" t="s">
        <v>47</v>
      </c>
    </row>
    <row r="18" spans="1:16" ht="12.75">
      <c r="A18" s="17" t="s">
        <v>45</v>
      </c>
      <c r="B18" s="21" t="s">
        <v>22</v>
      </c>
      <c r="C18" s="21" t="s">
        <v>1602</v>
      </c>
      <c r="D18" s="17" t="s">
        <v>47</v>
      </c>
      <c r="E18" s="22" t="s">
        <v>1603</v>
      </c>
      <c r="F18" s="23" t="s">
        <v>66</v>
      </c>
      <c r="G18" s="24">
        <v>4</v>
      </c>
      <c r="H18" s="25">
        <v>0</v>
      </c>
      <c r="I18" s="25">
        <f>ROUND(ROUND(H18,2)*ROUND(G18,3),2)</f>
        <v>0</v>
      </c>
      <c r="O18">
        <f>(I18*21)/100</f>
        <v>0</v>
      </c>
      <c r="P18" t="s">
        <v>23</v>
      </c>
    </row>
    <row r="19" spans="1:5" ht="12.75">
      <c r="A19" s="26" t="s">
        <v>50</v>
      </c>
      <c r="E19" s="27" t="s">
        <v>47</v>
      </c>
    </row>
    <row r="20" spans="1:5" ht="12.75">
      <c r="A20" s="28" t="s">
        <v>51</v>
      </c>
      <c r="E20" s="29" t="s">
        <v>47</v>
      </c>
    </row>
    <row r="21" spans="1:5" ht="12.75">
      <c r="A21" t="s">
        <v>52</v>
      </c>
      <c r="E21" s="27" t="s">
        <v>47</v>
      </c>
    </row>
    <row r="22" spans="1:16" ht="12.75">
      <c r="A22" s="17" t="s">
        <v>45</v>
      </c>
      <c r="B22" s="21" t="s">
        <v>33</v>
      </c>
      <c r="C22" s="21" t="s">
        <v>1448</v>
      </c>
      <c r="D22" s="17" t="s">
        <v>47</v>
      </c>
      <c r="E22" s="22" t="s">
        <v>1449</v>
      </c>
      <c r="F22" s="23" t="s">
        <v>146</v>
      </c>
      <c r="G22" s="24">
        <v>78</v>
      </c>
      <c r="H22" s="25">
        <v>0</v>
      </c>
      <c r="I22" s="25">
        <f>ROUND(ROUND(H22,2)*ROUND(G22,3),2)</f>
        <v>0</v>
      </c>
      <c r="O22">
        <f>(I22*21)/100</f>
        <v>0</v>
      </c>
      <c r="P22" t="s">
        <v>23</v>
      </c>
    </row>
    <row r="23" spans="1:5" ht="12.75">
      <c r="A23" s="26" t="s">
        <v>50</v>
      </c>
      <c r="E23" s="27" t="s">
        <v>47</v>
      </c>
    </row>
    <row r="24" spans="1:5" ht="12.75">
      <c r="A24" s="28" t="s">
        <v>51</v>
      </c>
      <c r="E24" s="29" t="s">
        <v>47</v>
      </c>
    </row>
    <row r="25" spans="1:5" ht="12.75">
      <c r="A25" t="s">
        <v>52</v>
      </c>
      <c r="E25" s="27" t="s">
        <v>47</v>
      </c>
    </row>
    <row r="26" spans="1:16" ht="12.75">
      <c r="A26" s="17" t="s">
        <v>45</v>
      </c>
      <c r="B26" s="21" t="s">
        <v>35</v>
      </c>
      <c r="C26" s="21" t="s">
        <v>1604</v>
      </c>
      <c r="D26" s="17" t="s">
        <v>47</v>
      </c>
      <c r="E26" s="22" t="s">
        <v>1605</v>
      </c>
      <c r="F26" s="23" t="s">
        <v>146</v>
      </c>
      <c r="G26" s="24">
        <v>78</v>
      </c>
      <c r="H26" s="25">
        <v>0</v>
      </c>
      <c r="I26" s="25">
        <f>ROUND(ROUND(H26,2)*ROUND(G26,3),2)</f>
        <v>0</v>
      </c>
      <c r="O26">
        <f>(I26*21)/100</f>
        <v>0</v>
      </c>
      <c r="P26" t="s">
        <v>23</v>
      </c>
    </row>
    <row r="27" spans="1:5" ht="12.75">
      <c r="A27" s="26" t="s">
        <v>50</v>
      </c>
      <c r="E27" s="27" t="s">
        <v>47</v>
      </c>
    </row>
    <row r="28" spans="1:5" ht="12.75">
      <c r="A28" s="28" t="s">
        <v>51</v>
      </c>
      <c r="E28" s="29" t="s">
        <v>47</v>
      </c>
    </row>
    <row r="29" spans="1:5" ht="12.75">
      <c r="A29" t="s">
        <v>52</v>
      </c>
      <c r="E29" s="27" t="s">
        <v>47</v>
      </c>
    </row>
    <row r="30" spans="1:16" ht="12.75">
      <c r="A30" s="17" t="s">
        <v>45</v>
      </c>
      <c r="B30" s="21" t="s">
        <v>37</v>
      </c>
      <c r="C30" s="21" t="s">
        <v>1545</v>
      </c>
      <c r="D30" s="17" t="s">
        <v>47</v>
      </c>
      <c r="E30" s="22" t="s">
        <v>1546</v>
      </c>
      <c r="F30" s="23" t="s">
        <v>66</v>
      </c>
      <c r="G30" s="24">
        <v>4</v>
      </c>
      <c r="H30" s="25">
        <v>0</v>
      </c>
      <c r="I30" s="25">
        <f>ROUND(ROUND(H30,2)*ROUND(G30,3),2)</f>
        <v>0</v>
      </c>
      <c r="O30">
        <f>(I30*21)/100</f>
        <v>0</v>
      </c>
      <c r="P30" t="s">
        <v>23</v>
      </c>
    </row>
    <row r="31" spans="1:5" ht="12.75">
      <c r="A31" s="26" t="s">
        <v>50</v>
      </c>
      <c r="E31" s="27" t="s">
        <v>47</v>
      </c>
    </row>
    <row r="32" spans="1:5" ht="12.75">
      <c r="A32" s="28" t="s">
        <v>51</v>
      </c>
      <c r="E32" s="29" t="s">
        <v>47</v>
      </c>
    </row>
    <row r="33" spans="1:5" ht="12.75">
      <c r="A33" t="s">
        <v>52</v>
      </c>
      <c r="E33" s="27" t="s">
        <v>47</v>
      </c>
    </row>
    <row r="34" spans="1:18" ht="12.75" customHeight="1">
      <c r="A34" s="5" t="s">
        <v>43</v>
      </c>
      <c r="B34" s="5"/>
      <c r="C34" s="31" t="s">
        <v>1458</v>
      </c>
      <c r="D34" s="5"/>
      <c r="E34" s="19" t="s">
        <v>1459</v>
      </c>
      <c r="F34" s="5"/>
      <c r="G34" s="5"/>
      <c r="H34" s="5"/>
      <c r="I34" s="32">
        <f>0+Q34</f>
        <v>0</v>
      </c>
      <c r="O34">
        <f>0+R34</f>
        <v>0</v>
      </c>
      <c r="Q34">
        <f>0+I35+I39+I43+I47+I51</f>
        <v>0</v>
      </c>
      <c r="R34">
        <f>0+O35+O39+O43+O47+O51</f>
        <v>0</v>
      </c>
    </row>
    <row r="35" spans="1:16" ht="12.75">
      <c r="A35" s="17" t="s">
        <v>45</v>
      </c>
      <c r="B35" s="21" t="s">
        <v>488</v>
      </c>
      <c r="C35" s="21" t="s">
        <v>1606</v>
      </c>
      <c r="D35" s="17" t="s">
        <v>47</v>
      </c>
      <c r="E35" s="22" t="s">
        <v>1607</v>
      </c>
      <c r="F35" s="23" t="s">
        <v>1324</v>
      </c>
      <c r="G35" s="24">
        <v>78</v>
      </c>
      <c r="H35" s="25">
        <v>0</v>
      </c>
      <c r="I35" s="25">
        <f>ROUND(ROUND(H35,2)*ROUND(G35,3),2)</f>
        <v>0</v>
      </c>
      <c r="O35">
        <f>(I35*21)/100</f>
        <v>0</v>
      </c>
      <c r="P35" t="s">
        <v>23</v>
      </c>
    </row>
    <row r="36" spans="1:5" ht="12.75">
      <c r="A36" s="26" t="s">
        <v>50</v>
      </c>
      <c r="E36" s="27" t="s">
        <v>47</v>
      </c>
    </row>
    <row r="37" spans="1:5" ht="12.75">
      <c r="A37" s="28" t="s">
        <v>51</v>
      </c>
      <c r="E37" s="29" t="s">
        <v>47</v>
      </c>
    </row>
    <row r="38" spans="1:5" ht="12.75">
      <c r="A38" t="s">
        <v>52</v>
      </c>
      <c r="E38" s="27" t="s">
        <v>47</v>
      </c>
    </row>
    <row r="39" spans="1:16" ht="12.75">
      <c r="A39" s="17" t="s">
        <v>45</v>
      </c>
      <c r="B39" s="21" t="s">
        <v>148</v>
      </c>
      <c r="C39" s="21" t="s">
        <v>1608</v>
      </c>
      <c r="D39" s="17" t="s">
        <v>47</v>
      </c>
      <c r="E39" s="22" t="s">
        <v>1609</v>
      </c>
      <c r="F39" s="23" t="s">
        <v>146</v>
      </c>
      <c r="G39" s="24">
        <v>78</v>
      </c>
      <c r="H39" s="25">
        <v>0</v>
      </c>
      <c r="I39" s="25">
        <f>ROUND(ROUND(H39,2)*ROUND(G39,3),2)</f>
        <v>0</v>
      </c>
      <c r="O39">
        <f>(I39*21)/100</f>
        <v>0</v>
      </c>
      <c r="P39" t="s">
        <v>23</v>
      </c>
    </row>
    <row r="40" spans="1:5" ht="12.75">
      <c r="A40" s="26" t="s">
        <v>50</v>
      </c>
      <c r="E40" s="27" t="s">
        <v>47</v>
      </c>
    </row>
    <row r="41" spans="1:5" ht="12.75">
      <c r="A41" s="28" t="s">
        <v>51</v>
      </c>
      <c r="E41" s="29" t="s">
        <v>47</v>
      </c>
    </row>
    <row r="42" spans="1:5" ht="12.75">
      <c r="A42" t="s">
        <v>52</v>
      </c>
      <c r="E42" s="27" t="s">
        <v>47</v>
      </c>
    </row>
    <row r="43" spans="1:16" ht="12.75">
      <c r="A43" s="17" t="s">
        <v>45</v>
      </c>
      <c r="B43" s="21" t="s">
        <v>40</v>
      </c>
      <c r="C43" s="21" t="s">
        <v>1610</v>
      </c>
      <c r="D43" s="17" t="s">
        <v>47</v>
      </c>
      <c r="E43" s="22" t="s">
        <v>1611</v>
      </c>
      <c r="F43" s="23" t="s">
        <v>146</v>
      </c>
      <c r="G43" s="24">
        <v>78</v>
      </c>
      <c r="H43" s="25">
        <v>0</v>
      </c>
      <c r="I43" s="25">
        <f>ROUND(ROUND(H43,2)*ROUND(G43,3),2)</f>
        <v>0</v>
      </c>
      <c r="O43">
        <f>(I43*21)/100</f>
        <v>0</v>
      </c>
      <c r="P43" t="s">
        <v>23</v>
      </c>
    </row>
    <row r="44" spans="1:5" ht="12.75">
      <c r="A44" s="26" t="s">
        <v>50</v>
      </c>
      <c r="E44" s="27" t="s">
        <v>47</v>
      </c>
    </row>
    <row r="45" spans="1:5" ht="12.75">
      <c r="A45" s="28" t="s">
        <v>51</v>
      </c>
      <c r="E45" s="29" t="s">
        <v>47</v>
      </c>
    </row>
    <row r="46" spans="1:5" ht="12.75">
      <c r="A46" t="s">
        <v>52</v>
      </c>
      <c r="E46" s="27" t="s">
        <v>47</v>
      </c>
    </row>
    <row r="47" spans="1:16" ht="12.75">
      <c r="A47" s="17" t="s">
        <v>45</v>
      </c>
      <c r="B47" s="21" t="s">
        <v>42</v>
      </c>
      <c r="C47" s="21" t="s">
        <v>1612</v>
      </c>
      <c r="D47" s="17" t="s">
        <v>47</v>
      </c>
      <c r="E47" s="22" t="s">
        <v>1613</v>
      </c>
      <c r="F47" s="23" t="s">
        <v>769</v>
      </c>
      <c r="G47" s="24">
        <v>4</v>
      </c>
      <c r="H47" s="25">
        <v>0</v>
      </c>
      <c r="I47" s="25">
        <f>ROUND(ROUND(H47,2)*ROUND(G47,3),2)</f>
        <v>0</v>
      </c>
      <c r="O47">
        <f>(I47*21)/100</f>
        <v>0</v>
      </c>
      <c r="P47" t="s">
        <v>23</v>
      </c>
    </row>
    <row r="48" spans="1:5" ht="12.75">
      <c r="A48" s="26" t="s">
        <v>50</v>
      </c>
      <c r="E48" s="27" t="s">
        <v>47</v>
      </c>
    </row>
    <row r="49" spans="1:5" ht="12.75">
      <c r="A49" s="28" t="s">
        <v>51</v>
      </c>
      <c r="E49" s="29" t="s">
        <v>47</v>
      </c>
    </row>
    <row r="50" spans="1:5" ht="12.75">
      <c r="A50" t="s">
        <v>52</v>
      </c>
      <c r="E50" s="27" t="s">
        <v>47</v>
      </c>
    </row>
    <row r="51" spans="1:16" ht="12.75">
      <c r="A51" s="17" t="s">
        <v>45</v>
      </c>
      <c r="B51" s="21" t="s">
        <v>383</v>
      </c>
      <c r="C51" s="21" t="s">
        <v>1614</v>
      </c>
      <c r="D51" s="17" t="s">
        <v>47</v>
      </c>
      <c r="E51" s="22" t="s">
        <v>1615</v>
      </c>
      <c r="F51" s="23" t="s">
        <v>769</v>
      </c>
      <c r="G51" s="24">
        <v>4</v>
      </c>
      <c r="H51" s="25">
        <v>0</v>
      </c>
      <c r="I51" s="25">
        <f>ROUND(ROUND(H51,2)*ROUND(G51,3),2)</f>
        <v>0</v>
      </c>
      <c r="O51">
        <f>(I51*21)/100</f>
        <v>0</v>
      </c>
      <c r="P51" t="s">
        <v>23</v>
      </c>
    </row>
    <row r="52" spans="1:5" ht="12.75">
      <c r="A52" s="26" t="s">
        <v>50</v>
      </c>
      <c r="E52" s="27" t="s">
        <v>47</v>
      </c>
    </row>
    <row r="53" spans="1:5" ht="12.75">
      <c r="A53" s="28" t="s">
        <v>51</v>
      </c>
      <c r="E53" s="29" t="s">
        <v>47</v>
      </c>
    </row>
    <row r="54" spans="1:5" ht="12.75">
      <c r="A54" t="s">
        <v>52</v>
      </c>
      <c r="E54" s="27" t="s">
        <v>47</v>
      </c>
    </row>
    <row r="55" spans="1:18" ht="12.75" customHeight="1">
      <c r="A55" s="5" t="s">
        <v>43</v>
      </c>
      <c r="B55" s="5"/>
      <c r="C55" s="31" t="s">
        <v>1490</v>
      </c>
      <c r="D55" s="5"/>
      <c r="E55" s="19" t="s">
        <v>1491</v>
      </c>
      <c r="F55" s="5"/>
      <c r="G55" s="5"/>
      <c r="H55" s="5"/>
      <c r="I55" s="32">
        <f>0+Q55</f>
        <v>0</v>
      </c>
      <c r="O55">
        <f>0+R55</f>
        <v>0</v>
      </c>
      <c r="Q55">
        <f>0+I56+I60+I64+I68+I72+I76+I80+I84+I88+I92+I96+I100+I104+I108+I112+I116</f>
        <v>0</v>
      </c>
      <c r="R55">
        <f>0+O56+O60+O64+O68+O72+O76+O80+O84+O88+O92+O96+O100+O104+O108+O112+O116</f>
        <v>0</v>
      </c>
    </row>
    <row r="56" spans="1:16" ht="12.75">
      <c r="A56" s="17" t="s">
        <v>45</v>
      </c>
      <c r="B56" s="21" t="s">
        <v>161</v>
      </c>
      <c r="C56" s="21" t="s">
        <v>1549</v>
      </c>
      <c r="D56" s="17" t="s">
        <v>47</v>
      </c>
      <c r="E56" s="22" t="s">
        <v>1550</v>
      </c>
      <c r="F56" s="23" t="s">
        <v>1324</v>
      </c>
      <c r="G56" s="24">
        <v>1</v>
      </c>
      <c r="H56" s="25">
        <v>0</v>
      </c>
      <c r="I56" s="25">
        <f>ROUND(ROUND(H56,2)*ROUND(G56,3),2)</f>
        <v>0</v>
      </c>
      <c r="O56">
        <f>(I56*21)/100</f>
        <v>0</v>
      </c>
      <c r="P56" t="s">
        <v>23</v>
      </c>
    </row>
    <row r="57" spans="1:5" ht="12.75">
      <c r="A57" s="26" t="s">
        <v>50</v>
      </c>
      <c r="E57" s="27" t="s">
        <v>47</v>
      </c>
    </row>
    <row r="58" spans="1:5" ht="12.75">
      <c r="A58" s="28" t="s">
        <v>51</v>
      </c>
      <c r="E58" s="29" t="s">
        <v>47</v>
      </c>
    </row>
    <row r="59" spans="1:5" ht="12.75">
      <c r="A59" t="s">
        <v>52</v>
      </c>
      <c r="E59" s="27" t="s">
        <v>47</v>
      </c>
    </row>
    <row r="60" spans="1:16" ht="12.75">
      <c r="A60" s="17" t="s">
        <v>45</v>
      </c>
      <c r="B60" s="21" t="s">
        <v>164</v>
      </c>
      <c r="C60" s="21" t="s">
        <v>1616</v>
      </c>
      <c r="D60" s="17" t="s">
        <v>47</v>
      </c>
      <c r="E60" s="22" t="s">
        <v>1617</v>
      </c>
      <c r="F60" s="23" t="s">
        <v>146</v>
      </c>
      <c r="G60" s="24">
        <v>14</v>
      </c>
      <c r="H60" s="25">
        <v>0</v>
      </c>
      <c r="I60" s="25">
        <f>ROUND(ROUND(H60,2)*ROUND(G60,3),2)</f>
        <v>0</v>
      </c>
      <c r="O60">
        <f>(I60*21)/100</f>
        <v>0</v>
      </c>
      <c r="P60" t="s">
        <v>23</v>
      </c>
    </row>
    <row r="61" spans="1:5" ht="12.75">
      <c r="A61" s="26" t="s">
        <v>50</v>
      </c>
      <c r="E61" s="27" t="s">
        <v>47</v>
      </c>
    </row>
    <row r="62" spans="1:5" ht="12.75">
      <c r="A62" s="28" t="s">
        <v>51</v>
      </c>
      <c r="E62" s="29" t="s">
        <v>47</v>
      </c>
    </row>
    <row r="63" spans="1:5" ht="12.75">
      <c r="A63" t="s">
        <v>52</v>
      </c>
      <c r="E63" s="27" t="s">
        <v>47</v>
      </c>
    </row>
    <row r="64" spans="1:16" ht="12.75">
      <c r="A64" s="17" t="s">
        <v>45</v>
      </c>
      <c r="B64" s="21" t="s">
        <v>362</v>
      </c>
      <c r="C64" s="21" t="s">
        <v>1553</v>
      </c>
      <c r="D64" s="17" t="s">
        <v>47</v>
      </c>
      <c r="E64" s="22" t="s">
        <v>1554</v>
      </c>
      <c r="F64" s="23" t="s">
        <v>1496</v>
      </c>
      <c r="G64" s="24">
        <v>0.057</v>
      </c>
      <c r="H64" s="25">
        <v>0</v>
      </c>
      <c r="I64" s="25">
        <f>ROUND(ROUND(H64,2)*ROUND(G64,3),2)</f>
        <v>0</v>
      </c>
      <c r="O64">
        <f>(I64*21)/100</f>
        <v>0</v>
      </c>
      <c r="P64" t="s">
        <v>23</v>
      </c>
    </row>
    <row r="65" spans="1:5" ht="12.75">
      <c r="A65" s="26" t="s">
        <v>50</v>
      </c>
      <c r="E65" s="27" t="s">
        <v>47</v>
      </c>
    </row>
    <row r="66" spans="1:5" ht="12.75">
      <c r="A66" s="28" t="s">
        <v>51</v>
      </c>
      <c r="E66" s="29" t="s">
        <v>47</v>
      </c>
    </row>
    <row r="67" spans="1:5" ht="12.75">
      <c r="A67" t="s">
        <v>52</v>
      </c>
      <c r="E67" s="27" t="s">
        <v>47</v>
      </c>
    </row>
    <row r="68" spans="1:16" ht="12.75">
      <c r="A68" s="17" t="s">
        <v>45</v>
      </c>
      <c r="B68" s="21" t="s">
        <v>133</v>
      </c>
      <c r="C68" s="21" t="s">
        <v>1505</v>
      </c>
      <c r="D68" s="17" t="s">
        <v>47</v>
      </c>
      <c r="E68" s="22" t="s">
        <v>1506</v>
      </c>
      <c r="F68" s="23" t="s">
        <v>66</v>
      </c>
      <c r="G68" s="24">
        <v>8</v>
      </c>
      <c r="H68" s="25">
        <v>0</v>
      </c>
      <c r="I68" s="25">
        <f>ROUND(ROUND(H68,2)*ROUND(G68,3),2)</f>
        <v>0</v>
      </c>
      <c r="O68">
        <f>(I68*21)/100</f>
        <v>0</v>
      </c>
      <c r="P68" t="s">
        <v>23</v>
      </c>
    </row>
    <row r="69" spans="1:5" ht="12.75">
      <c r="A69" s="26" t="s">
        <v>50</v>
      </c>
      <c r="E69" s="27" t="s">
        <v>47</v>
      </c>
    </row>
    <row r="70" spans="1:5" ht="12.75">
      <c r="A70" s="28" t="s">
        <v>51</v>
      </c>
      <c r="E70" s="29" t="s">
        <v>47</v>
      </c>
    </row>
    <row r="71" spans="1:5" ht="12.75">
      <c r="A71" t="s">
        <v>52</v>
      </c>
      <c r="E71" s="27" t="s">
        <v>47</v>
      </c>
    </row>
    <row r="72" spans="1:16" ht="12.75">
      <c r="A72" s="17" t="s">
        <v>45</v>
      </c>
      <c r="B72" s="21" t="s">
        <v>170</v>
      </c>
      <c r="C72" s="21" t="s">
        <v>1507</v>
      </c>
      <c r="D72" s="17" t="s">
        <v>47</v>
      </c>
      <c r="E72" s="22" t="s">
        <v>1508</v>
      </c>
      <c r="F72" s="23" t="s">
        <v>146</v>
      </c>
      <c r="G72" s="24">
        <v>29</v>
      </c>
      <c r="H72" s="25">
        <v>0</v>
      </c>
      <c r="I72" s="25">
        <f>ROUND(ROUND(H72,2)*ROUND(G72,3),2)</f>
        <v>0</v>
      </c>
      <c r="O72">
        <f>(I72*21)/100</f>
        <v>0</v>
      </c>
      <c r="P72" t="s">
        <v>23</v>
      </c>
    </row>
    <row r="73" spans="1:5" ht="12.75">
      <c r="A73" s="26" t="s">
        <v>50</v>
      </c>
      <c r="E73" s="27" t="s">
        <v>47</v>
      </c>
    </row>
    <row r="74" spans="1:5" ht="12.75">
      <c r="A74" s="28" t="s">
        <v>51</v>
      </c>
      <c r="E74" s="29" t="s">
        <v>47</v>
      </c>
    </row>
    <row r="75" spans="1:5" ht="12.75">
      <c r="A75" t="s">
        <v>52</v>
      </c>
      <c r="E75" s="27" t="s">
        <v>47</v>
      </c>
    </row>
    <row r="76" spans="1:16" ht="12.75">
      <c r="A76" s="17" t="s">
        <v>45</v>
      </c>
      <c r="B76" s="21" t="s">
        <v>216</v>
      </c>
      <c r="C76" s="21" t="s">
        <v>1555</v>
      </c>
      <c r="D76" s="17" t="s">
        <v>47</v>
      </c>
      <c r="E76" s="22" t="s">
        <v>1556</v>
      </c>
      <c r="F76" s="23" t="s">
        <v>146</v>
      </c>
      <c r="G76" s="24">
        <v>28</v>
      </c>
      <c r="H76" s="25">
        <v>0</v>
      </c>
      <c r="I76" s="25">
        <f>ROUND(ROUND(H76,2)*ROUND(G76,3),2)</f>
        <v>0</v>
      </c>
      <c r="O76">
        <f>(I76*21)/100</f>
        <v>0</v>
      </c>
      <c r="P76" t="s">
        <v>23</v>
      </c>
    </row>
    <row r="77" spans="1:5" ht="12.75">
      <c r="A77" s="26" t="s">
        <v>50</v>
      </c>
      <c r="E77" s="27" t="s">
        <v>47</v>
      </c>
    </row>
    <row r="78" spans="1:5" ht="12.75">
      <c r="A78" s="28" t="s">
        <v>51</v>
      </c>
      <c r="E78" s="29" t="s">
        <v>47</v>
      </c>
    </row>
    <row r="79" spans="1:5" ht="12.75">
      <c r="A79" t="s">
        <v>52</v>
      </c>
      <c r="E79" s="27" t="s">
        <v>47</v>
      </c>
    </row>
    <row r="80" spans="1:16" ht="12.75">
      <c r="A80" s="17" t="s">
        <v>45</v>
      </c>
      <c r="B80" s="21" t="s">
        <v>210</v>
      </c>
      <c r="C80" s="21" t="s">
        <v>1618</v>
      </c>
      <c r="D80" s="17" t="s">
        <v>47</v>
      </c>
      <c r="E80" s="22" t="s">
        <v>1619</v>
      </c>
      <c r="F80" s="23" t="s">
        <v>66</v>
      </c>
      <c r="G80" s="24">
        <v>8</v>
      </c>
      <c r="H80" s="25">
        <v>0</v>
      </c>
      <c r="I80" s="25">
        <f>ROUND(ROUND(H80,2)*ROUND(G80,3),2)</f>
        <v>0</v>
      </c>
      <c r="O80">
        <f>(I80*21)/100</f>
        <v>0</v>
      </c>
      <c r="P80" t="s">
        <v>23</v>
      </c>
    </row>
    <row r="81" spans="1:5" ht="12.75">
      <c r="A81" s="26" t="s">
        <v>50</v>
      </c>
      <c r="E81" s="27" t="s">
        <v>47</v>
      </c>
    </row>
    <row r="82" spans="1:5" ht="12.75">
      <c r="A82" s="28" t="s">
        <v>51</v>
      </c>
      <c r="E82" s="29" t="s">
        <v>47</v>
      </c>
    </row>
    <row r="83" spans="1:5" ht="12.75">
      <c r="A83" t="s">
        <v>52</v>
      </c>
      <c r="E83" s="27" t="s">
        <v>47</v>
      </c>
    </row>
    <row r="84" spans="1:16" ht="12.75">
      <c r="A84" s="17" t="s">
        <v>45</v>
      </c>
      <c r="B84" s="21" t="s">
        <v>179</v>
      </c>
      <c r="C84" s="21" t="s">
        <v>1557</v>
      </c>
      <c r="D84" s="17" t="s">
        <v>47</v>
      </c>
      <c r="E84" s="22" t="s">
        <v>1558</v>
      </c>
      <c r="F84" s="23" t="s">
        <v>75</v>
      </c>
      <c r="G84" s="24">
        <v>23.24</v>
      </c>
      <c r="H84" s="25">
        <v>0</v>
      </c>
      <c r="I84" s="25">
        <f>ROUND(ROUND(H84,2)*ROUND(G84,3),2)</f>
        <v>0</v>
      </c>
      <c r="O84">
        <f>(I84*21)/100</f>
        <v>0</v>
      </c>
      <c r="P84" t="s">
        <v>23</v>
      </c>
    </row>
    <row r="85" spans="1:5" ht="12.75">
      <c r="A85" s="26" t="s">
        <v>50</v>
      </c>
      <c r="E85" s="27" t="s">
        <v>47</v>
      </c>
    </row>
    <row r="86" spans="1:5" ht="12.75">
      <c r="A86" s="28" t="s">
        <v>51</v>
      </c>
      <c r="E86" s="29" t="s">
        <v>47</v>
      </c>
    </row>
    <row r="87" spans="1:5" ht="12.75">
      <c r="A87" t="s">
        <v>52</v>
      </c>
      <c r="E87" s="27" t="s">
        <v>47</v>
      </c>
    </row>
    <row r="88" spans="1:16" ht="12.75">
      <c r="A88" s="17" t="s">
        <v>45</v>
      </c>
      <c r="B88" s="21" t="s">
        <v>175</v>
      </c>
      <c r="C88" s="21" t="s">
        <v>1559</v>
      </c>
      <c r="D88" s="17" t="s">
        <v>47</v>
      </c>
      <c r="E88" s="22" t="s">
        <v>1560</v>
      </c>
      <c r="F88" s="23" t="s">
        <v>75</v>
      </c>
      <c r="G88" s="24">
        <v>23.24</v>
      </c>
      <c r="H88" s="25">
        <v>0</v>
      </c>
      <c r="I88" s="25">
        <f>ROUND(ROUND(H88,2)*ROUND(G88,3),2)</f>
        <v>0</v>
      </c>
      <c r="O88">
        <f>(I88*21)/100</f>
        <v>0</v>
      </c>
      <c r="P88" t="s">
        <v>23</v>
      </c>
    </row>
    <row r="89" spans="1:5" ht="12.75">
      <c r="A89" s="26" t="s">
        <v>50</v>
      </c>
      <c r="E89" s="27" t="s">
        <v>47</v>
      </c>
    </row>
    <row r="90" spans="1:5" ht="12.75">
      <c r="A90" s="28" t="s">
        <v>51</v>
      </c>
      <c r="E90" s="29" t="s">
        <v>47</v>
      </c>
    </row>
    <row r="91" spans="1:5" ht="12.75">
      <c r="A91" t="s">
        <v>52</v>
      </c>
      <c r="E91" s="27" t="s">
        <v>47</v>
      </c>
    </row>
    <row r="92" spans="1:16" ht="12.75">
      <c r="A92" s="17" t="s">
        <v>45</v>
      </c>
      <c r="B92" s="21" t="s">
        <v>107</v>
      </c>
      <c r="C92" s="21" t="s">
        <v>1561</v>
      </c>
      <c r="D92" s="17" t="s">
        <v>47</v>
      </c>
      <c r="E92" s="22" t="s">
        <v>1562</v>
      </c>
      <c r="F92" s="23" t="s">
        <v>146</v>
      </c>
      <c r="G92" s="24">
        <v>29</v>
      </c>
      <c r="H92" s="25">
        <v>0</v>
      </c>
      <c r="I92" s="25">
        <f>ROUND(ROUND(H92,2)*ROUND(G92,3),2)</f>
        <v>0</v>
      </c>
      <c r="O92">
        <f>(I92*21)/100</f>
        <v>0</v>
      </c>
      <c r="P92" t="s">
        <v>23</v>
      </c>
    </row>
    <row r="93" spans="1:5" ht="12.75">
      <c r="A93" s="26" t="s">
        <v>50</v>
      </c>
      <c r="E93" s="27" t="s">
        <v>47</v>
      </c>
    </row>
    <row r="94" spans="1:5" ht="12.75">
      <c r="A94" s="28" t="s">
        <v>51</v>
      </c>
      <c r="E94" s="29" t="s">
        <v>47</v>
      </c>
    </row>
    <row r="95" spans="1:5" ht="12.75">
      <c r="A95" t="s">
        <v>52</v>
      </c>
      <c r="E95" s="27" t="s">
        <v>47</v>
      </c>
    </row>
    <row r="96" spans="1:16" ht="12.75">
      <c r="A96" s="17" t="s">
        <v>45</v>
      </c>
      <c r="B96" s="21" t="s">
        <v>200</v>
      </c>
      <c r="C96" s="21" t="s">
        <v>1515</v>
      </c>
      <c r="D96" s="17" t="s">
        <v>47</v>
      </c>
      <c r="E96" s="22" t="s">
        <v>1516</v>
      </c>
      <c r="F96" s="23" t="s">
        <v>146</v>
      </c>
      <c r="G96" s="24">
        <v>28</v>
      </c>
      <c r="H96" s="25">
        <v>0</v>
      </c>
      <c r="I96" s="25">
        <f>ROUND(ROUND(H96,2)*ROUND(G96,3),2)</f>
        <v>0</v>
      </c>
      <c r="O96">
        <f>(I96*21)/100</f>
        <v>0</v>
      </c>
      <c r="P96" t="s">
        <v>23</v>
      </c>
    </row>
    <row r="97" spans="1:5" ht="12.75">
      <c r="A97" s="26" t="s">
        <v>50</v>
      </c>
      <c r="E97" s="27" t="s">
        <v>47</v>
      </c>
    </row>
    <row r="98" spans="1:5" ht="12.75">
      <c r="A98" s="28" t="s">
        <v>51</v>
      </c>
      <c r="E98" s="29" t="s">
        <v>47</v>
      </c>
    </row>
    <row r="99" spans="1:5" ht="12.75">
      <c r="A99" t="s">
        <v>52</v>
      </c>
      <c r="E99" s="27" t="s">
        <v>47</v>
      </c>
    </row>
    <row r="100" spans="1:16" ht="12.75">
      <c r="A100" s="17" t="s">
        <v>45</v>
      </c>
      <c r="B100" s="21" t="s">
        <v>203</v>
      </c>
      <c r="C100" s="21" t="s">
        <v>1517</v>
      </c>
      <c r="D100" s="17" t="s">
        <v>47</v>
      </c>
      <c r="E100" s="22" t="s">
        <v>1518</v>
      </c>
      <c r="F100" s="23" t="s">
        <v>146</v>
      </c>
      <c r="G100" s="24">
        <v>67</v>
      </c>
      <c r="H100" s="25">
        <v>0</v>
      </c>
      <c r="I100" s="25">
        <f>ROUND(ROUND(H100,2)*ROUND(G100,3),2)</f>
        <v>0</v>
      </c>
      <c r="O100">
        <f>(I100*21)/100</f>
        <v>0</v>
      </c>
      <c r="P100" t="s">
        <v>23</v>
      </c>
    </row>
    <row r="101" spans="1:5" ht="12.75">
      <c r="A101" s="26" t="s">
        <v>50</v>
      </c>
      <c r="E101" s="27" t="s">
        <v>47</v>
      </c>
    </row>
    <row r="102" spans="1:5" ht="12.75">
      <c r="A102" s="28" t="s">
        <v>51</v>
      </c>
      <c r="E102" s="29" t="s">
        <v>47</v>
      </c>
    </row>
    <row r="103" spans="1:5" ht="12.75">
      <c r="A103" t="s">
        <v>52</v>
      </c>
      <c r="E103" s="27" t="s">
        <v>47</v>
      </c>
    </row>
    <row r="104" spans="1:16" ht="12.75">
      <c r="A104" s="17" t="s">
        <v>45</v>
      </c>
      <c r="B104" s="21" t="s">
        <v>195</v>
      </c>
      <c r="C104" s="21" t="s">
        <v>1620</v>
      </c>
      <c r="D104" s="17" t="s">
        <v>47</v>
      </c>
      <c r="E104" s="22" t="s">
        <v>1621</v>
      </c>
      <c r="F104" s="23" t="s">
        <v>66</v>
      </c>
      <c r="G104" s="24">
        <v>8</v>
      </c>
      <c r="H104" s="25">
        <v>0</v>
      </c>
      <c r="I104" s="25">
        <f>ROUND(ROUND(H104,2)*ROUND(G104,3),2)</f>
        <v>0</v>
      </c>
      <c r="O104">
        <f>(I104*21)/100</f>
        <v>0</v>
      </c>
      <c r="P104" t="s">
        <v>23</v>
      </c>
    </row>
    <row r="105" spans="1:5" ht="12.75">
      <c r="A105" s="26" t="s">
        <v>50</v>
      </c>
      <c r="E105" s="27" t="s">
        <v>47</v>
      </c>
    </row>
    <row r="106" spans="1:5" ht="12.75">
      <c r="A106" s="28" t="s">
        <v>51</v>
      </c>
      <c r="E106" s="29" t="s">
        <v>47</v>
      </c>
    </row>
    <row r="107" spans="1:5" ht="12.75">
      <c r="A107" t="s">
        <v>52</v>
      </c>
      <c r="E107" s="27" t="s">
        <v>47</v>
      </c>
    </row>
    <row r="108" spans="1:16" ht="12.75">
      <c r="A108" s="17" t="s">
        <v>45</v>
      </c>
      <c r="B108" s="21" t="s">
        <v>184</v>
      </c>
      <c r="C108" s="21" t="s">
        <v>1521</v>
      </c>
      <c r="D108" s="17" t="s">
        <v>47</v>
      </c>
      <c r="E108" s="22" t="s">
        <v>1522</v>
      </c>
      <c r="F108" s="23" t="s">
        <v>146</v>
      </c>
      <c r="G108" s="24">
        <v>32</v>
      </c>
      <c r="H108" s="25">
        <v>0</v>
      </c>
      <c r="I108" s="25">
        <f>ROUND(ROUND(H108,2)*ROUND(G108,3),2)</f>
        <v>0</v>
      </c>
      <c r="O108">
        <f>(I108*21)/100</f>
        <v>0</v>
      </c>
      <c r="P108" t="s">
        <v>23</v>
      </c>
    </row>
    <row r="109" spans="1:5" ht="12.75">
      <c r="A109" s="26" t="s">
        <v>50</v>
      </c>
      <c r="E109" s="27" t="s">
        <v>47</v>
      </c>
    </row>
    <row r="110" spans="1:5" ht="12.75">
      <c r="A110" s="28" t="s">
        <v>51</v>
      </c>
      <c r="E110" s="29" t="s">
        <v>47</v>
      </c>
    </row>
    <row r="111" spans="1:5" ht="12.75">
      <c r="A111" t="s">
        <v>52</v>
      </c>
      <c r="E111" s="27" t="s">
        <v>47</v>
      </c>
    </row>
    <row r="112" spans="1:16" ht="12.75">
      <c r="A112" s="17" t="s">
        <v>45</v>
      </c>
      <c r="B112" s="21" t="s">
        <v>158</v>
      </c>
      <c r="C112" s="21" t="s">
        <v>1563</v>
      </c>
      <c r="D112" s="17" t="s">
        <v>47</v>
      </c>
      <c r="E112" s="22" t="s">
        <v>1564</v>
      </c>
      <c r="F112" s="23" t="s">
        <v>146</v>
      </c>
      <c r="G112" s="24">
        <v>14</v>
      </c>
      <c r="H112" s="25">
        <v>0</v>
      </c>
      <c r="I112" s="25">
        <f>ROUND(ROUND(H112,2)*ROUND(G112,3),2)</f>
        <v>0</v>
      </c>
      <c r="O112">
        <f>(I112*21)/100</f>
        <v>0</v>
      </c>
      <c r="P112" t="s">
        <v>23</v>
      </c>
    </row>
    <row r="113" spans="1:5" ht="12.75">
      <c r="A113" s="26" t="s">
        <v>50</v>
      </c>
      <c r="E113" s="27" t="s">
        <v>47</v>
      </c>
    </row>
    <row r="114" spans="1:5" ht="12.75">
      <c r="A114" s="28" t="s">
        <v>51</v>
      </c>
      <c r="E114" s="29" t="s">
        <v>47</v>
      </c>
    </row>
    <row r="115" spans="1:5" ht="12.75">
      <c r="A115" t="s">
        <v>52</v>
      </c>
      <c r="E115" s="27" t="s">
        <v>47</v>
      </c>
    </row>
    <row r="116" spans="1:16" ht="12.75">
      <c r="A116" s="17" t="s">
        <v>45</v>
      </c>
      <c r="B116" s="21" t="s">
        <v>155</v>
      </c>
      <c r="C116" s="21" t="s">
        <v>1567</v>
      </c>
      <c r="D116" s="17" t="s">
        <v>47</v>
      </c>
      <c r="E116" s="22" t="s">
        <v>1568</v>
      </c>
      <c r="F116" s="23" t="s">
        <v>86</v>
      </c>
      <c r="G116" s="24">
        <v>67</v>
      </c>
      <c r="H116" s="25">
        <v>0</v>
      </c>
      <c r="I116" s="25">
        <f>ROUND(ROUND(H116,2)*ROUND(G116,3),2)</f>
        <v>0</v>
      </c>
      <c r="O116">
        <f>(I116*21)/100</f>
        <v>0</v>
      </c>
      <c r="P116" t="s">
        <v>23</v>
      </c>
    </row>
    <row r="117" spans="1:5" ht="12.75">
      <c r="A117" s="26" t="s">
        <v>50</v>
      </c>
      <c r="E117" s="27" t="s">
        <v>47</v>
      </c>
    </row>
    <row r="118" spans="1:5" ht="12.75">
      <c r="A118" s="28" t="s">
        <v>51</v>
      </c>
      <c r="E118" s="29" t="s">
        <v>47</v>
      </c>
    </row>
    <row r="119" spans="1:5" ht="12.75">
      <c r="A119" t="s">
        <v>52</v>
      </c>
      <c r="E119" s="27" t="s">
        <v>47</v>
      </c>
    </row>
    <row r="120" spans="1:18" ht="12.75" customHeight="1">
      <c r="A120" s="5" t="s">
        <v>43</v>
      </c>
      <c r="B120" s="5"/>
      <c r="C120" s="31" t="s">
        <v>1569</v>
      </c>
      <c r="D120" s="5"/>
      <c r="E120" s="19" t="s">
        <v>1570</v>
      </c>
      <c r="F120" s="5"/>
      <c r="G120" s="5"/>
      <c r="H120" s="5"/>
      <c r="I120" s="32">
        <f>0+Q120</f>
        <v>0</v>
      </c>
      <c r="O120">
        <f>0+R120</f>
        <v>0</v>
      </c>
      <c r="Q120">
        <f>0+I121</f>
        <v>0</v>
      </c>
      <c r="R120">
        <f>0+O121</f>
        <v>0</v>
      </c>
    </row>
    <row r="121" spans="1:16" ht="12.75">
      <c r="A121" s="17" t="s">
        <v>45</v>
      </c>
      <c r="B121" s="21" t="s">
        <v>113</v>
      </c>
      <c r="C121" s="21" t="s">
        <v>1571</v>
      </c>
      <c r="D121" s="17" t="s">
        <v>47</v>
      </c>
      <c r="E121" s="22" t="s">
        <v>1572</v>
      </c>
      <c r="F121" s="23" t="s">
        <v>1573</v>
      </c>
      <c r="G121" s="24">
        <v>1</v>
      </c>
      <c r="H121" s="25">
        <v>0</v>
      </c>
      <c r="I121" s="25">
        <f>ROUND(ROUND(H121,2)*ROUND(G121,3),2)</f>
        <v>0</v>
      </c>
      <c r="O121">
        <f>(I121*21)/100</f>
        <v>0</v>
      </c>
      <c r="P121" t="s">
        <v>23</v>
      </c>
    </row>
    <row r="122" spans="1:5" ht="12.75">
      <c r="A122" s="26" t="s">
        <v>50</v>
      </c>
      <c r="E122" s="27" t="s">
        <v>47</v>
      </c>
    </row>
    <row r="123" spans="1:5" ht="12.75">
      <c r="A123" s="28" t="s">
        <v>51</v>
      </c>
      <c r="E123" s="29" t="s">
        <v>47</v>
      </c>
    </row>
    <row r="124" spans="1:5" ht="12.75">
      <c r="A124" t="s">
        <v>52</v>
      </c>
      <c r="E124" s="27" t="s">
        <v>47</v>
      </c>
    </row>
  </sheetData>
  <sheetProtection/>
  <mergeCells count="10">
    <mergeCell ref="E5:E6"/>
    <mergeCell ref="F5:F6"/>
    <mergeCell ref="G5:G6"/>
    <mergeCell ref="H5:I5"/>
    <mergeCell ref="C3:D3"/>
    <mergeCell ref="C4:D4"/>
    <mergeCell ref="A5:A6"/>
    <mergeCell ref="B5:B6"/>
    <mergeCell ref="C5:C6"/>
    <mergeCell ref="D5:D6"/>
  </mergeCells>
  <printOptions/>
  <pageMargins left="0.75" right="0.75" top="1" bottom="1" header="0.5" footer="0.5"/>
  <pageSetup fitToHeight="0" fitToWidth="1" horizontalDpi="300" verticalDpi="300" orientation="portrait" paperSize="9"/>
  <drawing r:id="rId1"/>
</worksheet>
</file>

<file path=xl/worksheets/sheet28.xml><?xml version="1.0" encoding="utf-8"?>
<worksheet xmlns="http://schemas.openxmlformats.org/spreadsheetml/2006/main" xmlns:r="http://schemas.openxmlformats.org/officeDocument/2006/relationships">
  <sheetPr>
    <pageSetUpPr fitToPage="1"/>
  </sheetPr>
  <dimension ref="A1:R282"/>
  <sheetViews>
    <sheetView zoomScalePageLayoutView="0"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5"/>
      <c r="I2" s="5"/>
      <c r="O2">
        <f>0+O8+O25+O106+O131+O212+O237+O242</f>
        <v>0</v>
      </c>
      <c r="P2" t="s">
        <v>22</v>
      </c>
    </row>
    <row r="3" spans="1:16" ht="15" customHeight="1">
      <c r="A3" t="s">
        <v>12</v>
      </c>
      <c r="B3" s="9" t="s">
        <v>14</v>
      </c>
      <c r="C3" s="36" t="s">
        <v>15</v>
      </c>
      <c r="D3" s="33"/>
      <c r="E3" s="10" t="s">
        <v>16</v>
      </c>
      <c r="F3" s="1"/>
      <c r="G3" s="8"/>
      <c r="H3" s="7" t="s">
        <v>1622</v>
      </c>
      <c r="I3" s="30">
        <f>0+I8+I25+I106+I131+I212+I237+I242</f>
        <v>0</v>
      </c>
      <c r="O3" t="s">
        <v>19</v>
      </c>
      <c r="P3" t="s">
        <v>23</v>
      </c>
    </row>
    <row r="4" spans="1:16" ht="15" customHeight="1">
      <c r="A4" t="s">
        <v>17</v>
      </c>
      <c r="B4" s="12" t="s">
        <v>18</v>
      </c>
      <c r="C4" s="37" t="s">
        <v>1622</v>
      </c>
      <c r="D4" s="38"/>
      <c r="E4" s="13" t="s">
        <v>1623</v>
      </c>
      <c r="F4" s="5"/>
      <c r="G4" s="5"/>
      <c r="H4" s="14"/>
      <c r="I4" s="14"/>
      <c r="O4" t="s">
        <v>20</v>
      </c>
      <c r="P4" t="s">
        <v>23</v>
      </c>
    </row>
    <row r="5" spans="1:16" ht="12.75" customHeight="1">
      <c r="A5" s="39" t="s">
        <v>26</v>
      </c>
      <c r="B5" s="39" t="s">
        <v>28</v>
      </c>
      <c r="C5" s="39" t="s">
        <v>30</v>
      </c>
      <c r="D5" s="39" t="s">
        <v>31</v>
      </c>
      <c r="E5" s="39" t="s">
        <v>32</v>
      </c>
      <c r="F5" s="39" t="s">
        <v>34</v>
      </c>
      <c r="G5" s="39" t="s">
        <v>36</v>
      </c>
      <c r="H5" s="39" t="s">
        <v>38</v>
      </c>
      <c r="I5" s="39"/>
      <c r="O5" t="s">
        <v>21</v>
      </c>
      <c r="P5" t="s">
        <v>23</v>
      </c>
    </row>
    <row r="6" spans="1:9" ht="12.75" customHeight="1">
      <c r="A6" s="39"/>
      <c r="B6" s="39"/>
      <c r="C6" s="39"/>
      <c r="D6" s="39"/>
      <c r="E6" s="39"/>
      <c r="F6" s="39"/>
      <c r="G6" s="39"/>
      <c r="H6" s="11" t="s">
        <v>39</v>
      </c>
      <c r="I6" s="11" t="s">
        <v>41</v>
      </c>
    </row>
    <row r="7" spans="1:9" ht="12.75" customHeight="1">
      <c r="A7" s="11" t="s">
        <v>27</v>
      </c>
      <c r="B7" s="11" t="s">
        <v>29</v>
      </c>
      <c r="C7" s="11" t="s">
        <v>23</v>
      </c>
      <c r="D7" s="11" t="s">
        <v>22</v>
      </c>
      <c r="E7" s="11" t="s">
        <v>33</v>
      </c>
      <c r="F7" s="11" t="s">
        <v>35</v>
      </c>
      <c r="G7" s="11" t="s">
        <v>37</v>
      </c>
      <c r="H7" s="11" t="s">
        <v>40</v>
      </c>
      <c r="I7" s="11" t="s">
        <v>42</v>
      </c>
    </row>
    <row r="8" spans="1:18" ht="12.75" customHeight="1">
      <c r="A8" s="14" t="s">
        <v>43</v>
      </c>
      <c r="B8" s="14"/>
      <c r="C8" s="18" t="s">
        <v>1624</v>
      </c>
      <c r="D8" s="14"/>
      <c r="E8" s="19" t="s">
        <v>1625</v>
      </c>
      <c r="F8" s="14"/>
      <c r="G8" s="14"/>
      <c r="H8" s="14"/>
      <c r="I8" s="20">
        <f>0+Q8</f>
        <v>0</v>
      </c>
      <c r="O8">
        <f>0+R8</f>
        <v>0</v>
      </c>
      <c r="Q8">
        <f>0+I9+I13+I17+I21</f>
        <v>0</v>
      </c>
      <c r="R8">
        <f>0+O9+O13+O17+O21</f>
        <v>0</v>
      </c>
    </row>
    <row r="9" spans="1:16" ht="12.75">
      <c r="A9" s="17" t="s">
        <v>45</v>
      </c>
      <c r="B9" s="21" t="s">
        <v>276</v>
      </c>
      <c r="C9" s="21" t="s">
        <v>1626</v>
      </c>
      <c r="D9" s="17" t="s">
        <v>47</v>
      </c>
      <c r="E9" s="22" t="s">
        <v>1627</v>
      </c>
      <c r="F9" s="23" t="s">
        <v>75</v>
      </c>
      <c r="G9" s="24">
        <v>3.25</v>
      </c>
      <c r="H9" s="25">
        <v>0</v>
      </c>
      <c r="I9" s="25">
        <f>ROUND(ROUND(H9,2)*ROUND(G9,3),2)</f>
        <v>0</v>
      </c>
      <c r="O9">
        <f>(I9*21)/100</f>
        <v>0</v>
      </c>
      <c r="P9" t="s">
        <v>23</v>
      </c>
    </row>
    <row r="10" spans="1:5" ht="12.75">
      <c r="A10" s="26" t="s">
        <v>50</v>
      </c>
      <c r="E10" s="27" t="s">
        <v>1627</v>
      </c>
    </row>
    <row r="11" spans="1:5" ht="12.75">
      <c r="A11" s="28" t="s">
        <v>51</v>
      </c>
      <c r="E11" s="29" t="s">
        <v>47</v>
      </c>
    </row>
    <row r="12" spans="1:5" ht="12.75">
      <c r="A12" t="s">
        <v>52</v>
      </c>
      <c r="E12" s="27" t="s">
        <v>47</v>
      </c>
    </row>
    <row r="13" spans="1:16" ht="12.75">
      <c r="A13" s="17" t="s">
        <v>45</v>
      </c>
      <c r="B13" s="21" t="s">
        <v>240</v>
      </c>
      <c r="C13" s="21" t="s">
        <v>1628</v>
      </c>
      <c r="D13" s="17" t="s">
        <v>47</v>
      </c>
      <c r="E13" s="22" t="s">
        <v>1629</v>
      </c>
      <c r="F13" s="23" t="s">
        <v>75</v>
      </c>
      <c r="G13" s="24">
        <v>3.25</v>
      </c>
      <c r="H13" s="25">
        <v>0</v>
      </c>
      <c r="I13" s="25">
        <f>ROUND(ROUND(H13,2)*ROUND(G13,3),2)</f>
        <v>0</v>
      </c>
      <c r="O13">
        <f>(I13*21)/100</f>
        <v>0</v>
      </c>
      <c r="P13" t="s">
        <v>23</v>
      </c>
    </row>
    <row r="14" spans="1:5" ht="12.75">
      <c r="A14" s="26" t="s">
        <v>50</v>
      </c>
      <c r="E14" s="27" t="s">
        <v>1629</v>
      </c>
    </row>
    <row r="15" spans="1:5" ht="38.25">
      <c r="A15" s="28" t="s">
        <v>51</v>
      </c>
      <c r="E15" s="29" t="s">
        <v>1630</v>
      </c>
    </row>
    <row r="16" spans="1:5" ht="12.75">
      <c r="A16" t="s">
        <v>52</v>
      </c>
      <c r="E16" s="27" t="s">
        <v>47</v>
      </c>
    </row>
    <row r="17" spans="1:16" ht="12.75">
      <c r="A17" s="17" t="s">
        <v>45</v>
      </c>
      <c r="B17" s="21" t="s">
        <v>367</v>
      </c>
      <c r="C17" s="21" t="s">
        <v>1631</v>
      </c>
      <c r="D17" s="17" t="s">
        <v>47</v>
      </c>
      <c r="E17" s="22" t="s">
        <v>1632</v>
      </c>
      <c r="F17" s="23" t="s">
        <v>75</v>
      </c>
      <c r="G17" s="24">
        <v>3.25</v>
      </c>
      <c r="H17" s="25">
        <v>0</v>
      </c>
      <c r="I17" s="25">
        <f>ROUND(ROUND(H17,2)*ROUND(G17,3),2)</f>
        <v>0</v>
      </c>
      <c r="O17">
        <f>(I17*21)/100</f>
        <v>0</v>
      </c>
      <c r="P17" t="s">
        <v>23</v>
      </c>
    </row>
    <row r="18" spans="1:5" ht="12.75">
      <c r="A18" s="26" t="s">
        <v>50</v>
      </c>
      <c r="E18" s="27" t="s">
        <v>1632</v>
      </c>
    </row>
    <row r="19" spans="1:5" ht="12.75">
      <c r="A19" s="28" t="s">
        <v>51</v>
      </c>
      <c r="E19" s="29" t="s">
        <v>47</v>
      </c>
    </row>
    <row r="20" spans="1:5" ht="38.25">
      <c r="A20" t="s">
        <v>52</v>
      </c>
      <c r="E20" s="27" t="s">
        <v>1633</v>
      </c>
    </row>
    <row r="21" spans="1:16" ht="25.5">
      <c r="A21" s="17" t="s">
        <v>45</v>
      </c>
      <c r="B21" s="21" t="s">
        <v>270</v>
      </c>
      <c r="C21" s="21" t="s">
        <v>1634</v>
      </c>
      <c r="D21" s="17" t="s">
        <v>47</v>
      </c>
      <c r="E21" s="22" t="s">
        <v>1635</v>
      </c>
      <c r="F21" s="23" t="s">
        <v>75</v>
      </c>
      <c r="G21" s="24">
        <v>3.25</v>
      </c>
      <c r="H21" s="25">
        <v>0</v>
      </c>
      <c r="I21" s="25">
        <f>ROUND(ROUND(H21,2)*ROUND(G21,3),2)</f>
        <v>0</v>
      </c>
      <c r="O21">
        <f>(I21*21)/100</f>
        <v>0</v>
      </c>
      <c r="P21" t="s">
        <v>23</v>
      </c>
    </row>
    <row r="22" spans="1:5" ht="25.5">
      <c r="A22" s="26" t="s">
        <v>50</v>
      </c>
      <c r="E22" s="27" t="s">
        <v>1635</v>
      </c>
    </row>
    <row r="23" spans="1:5" ht="12.75">
      <c r="A23" s="28" t="s">
        <v>51</v>
      </c>
      <c r="E23" s="29" t="s">
        <v>47</v>
      </c>
    </row>
    <row r="24" spans="1:5" ht="38.25">
      <c r="A24" t="s">
        <v>52</v>
      </c>
      <c r="E24" s="27" t="s">
        <v>1633</v>
      </c>
    </row>
    <row r="25" spans="1:18" ht="12.75" customHeight="1">
      <c r="A25" s="5" t="s">
        <v>43</v>
      </c>
      <c r="B25" s="5"/>
      <c r="C25" s="31" t="s">
        <v>1636</v>
      </c>
      <c r="D25" s="5"/>
      <c r="E25" s="19" t="s">
        <v>1637</v>
      </c>
      <c r="F25" s="5"/>
      <c r="G25" s="5"/>
      <c r="H25" s="5"/>
      <c r="I25" s="32">
        <f>0+Q25</f>
        <v>0</v>
      </c>
      <c r="O25">
        <f>0+R25</f>
        <v>0</v>
      </c>
      <c r="Q25">
        <f>0+I26+I30+I34+I38+I42+I46+I50+I54+I58+I62+I66+I70+I74+I78+I82+I86+I90+I94+I98+I102</f>
        <v>0</v>
      </c>
      <c r="R25">
        <f>0+O26+O30+O34+O38+O42+O46+O50+O54+O58+O62+O66+O70+O74+O78+O82+O86+O90+O94+O98+O102</f>
        <v>0</v>
      </c>
    </row>
    <row r="26" spans="1:16" ht="12.75">
      <c r="A26" s="17" t="s">
        <v>45</v>
      </c>
      <c r="B26" s="21" t="s">
        <v>161</v>
      </c>
      <c r="C26" s="21" t="s">
        <v>1638</v>
      </c>
      <c r="D26" s="17" t="s">
        <v>47</v>
      </c>
      <c r="E26" s="22" t="s">
        <v>1639</v>
      </c>
      <c r="F26" s="23" t="s">
        <v>66</v>
      </c>
      <c r="G26" s="24">
        <v>13</v>
      </c>
      <c r="H26" s="25">
        <v>0</v>
      </c>
      <c r="I26" s="25">
        <f>ROUND(ROUND(H26,2)*ROUND(G26,3),2)</f>
        <v>0</v>
      </c>
      <c r="O26">
        <f>(I26*21)/100</f>
        <v>0</v>
      </c>
      <c r="P26" t="s">
        <v>23</v>
      </c>
    </row>
    <row r="27" spans="1:5" ht="12.75">
      <c r="A27" s="26" t="s">
        <v>50</v>
      </c>
      <c r="E27" s="27" t="s">
        <v>1639</v>
      </c>
    </row>
    <row r="28" spans="1:5" ht="12.75">
      <c r="A28" s="28" t="s">
        <v>51</v>
      </c>
      <c r="E28" s="29" t="s">
        <v>47</v>
      </c>
    </row>
    <row r="29" spans="1:5" ht="12.75">
      <c r="A29" t="s">
        <v>52</v>
      </c>
      <c r="E29" s="27" t="s">
        <v>47</v>
      </c>
    </row>
    <row r="30" spans="1:16" ht="12.75">
      <c r="A30" s="17" t="s">
        <v>45</v>
      </c>
      <c r="B30" s="21" t="s">
        <v>234</v>
      </c>
      <c r="C30" s="21" t="s">
        <v>1640</v>
      </c>
      <c r="D30" s="17" t="s">
        <v>47</v>
      </c>
      <c r="E30" s="22" t="s">
        <v>1641</v>
      </c>
      <c r="F30" s="23" t="s">
        <v>66</v>
      </c>
      <c r="G30" s="24">
        <v>39</v>
      </c>
      <c r="H30" s="25">
        <v>0</v>
      </c>
      <c r="I30" s="25">
        <f>ROUND(ROUND(H30,2)*ROUND(G30,3),2)</f>
        <v>0</v>
      </c>
      <c r="O30">
        <f>(I30*21)/100</f>
        <v>0</v>
      </c>
      <c r="P30" t="s">
        <v>23</v>
      </c>
    </row>
    <row r="31" spans="1:5" ht="12.75">
      <c r="A31" s="26" t="s">
        <v>50</v>
      </c>
      <c r="E31" s="27" t="s">
        <v>1641</v>
      </c>
    </row>
    <row r="32" spans="1:5" ht="12.75">
      <c r="A32" s="28" t="s">
        <v>51</v>
      </c>
      <c r="E32" s="29" t="s">
        <v>47</v>
      </c>
    </row>
    <row r="33" spans="1:5" ht="12.75">
      <c r="A33" t="s">
        <v>52</v>
      </c>
      <c r="E33" s="27" t="s">
        <v>47</v>
      </c>
    </row>
    <row r="34" spans="1:16" ht="12.75">
      <c r="A34" s="17" t="s">
        <v>45</v>
      </c>
      <c r="B34" s="21" t="s">
        <v>190</v>
      </c>
      <c r="C34" s="21" t="s">
        <v>1642</v>
      </c>
      <c r="D34" s="17" t="s">
        <v>47</v>
      </c>
      <c r="E34" s="22" t="s">
        <v>1643</v>
      </c>
      <c r="F34" s="23" t="s">
        <v>66</v>
      </c>
      <c r="G34" s="24">
        <v>39</v>
      </c>
      <c r="H34" s="25">
        <v>0</v>
      </c>
      <c r="I34" s="25">
        <f>ROUND(ROUND(H34,2)*ROUND(G34,3),2)</f>
        <v>0</v>
      </c>
      <c r="O34">
        <f>(I34*21)/100</f>
        <v>0</v>
      </c>
      <c r="P34" t="s">
        <v>23</v>
      </c>
    </row>
    <row r="35" spans="1:5" ht="12.75">
      <c r="A35" s="26" t="s">
        <v>50</v>
      </c>
      <c r="E35" s="27" t="s">
        <v>1643</v>
      </c>
    </row>
    <row r="36" spans="1:5" ht="12.75">
      <c r="A36" s="28" t="s">
        <v>51</v>
      </c>
      <c r="E36" s="29" t="s">
        <v>47</v>
      </c>
    </row>
    <row r="37" spans="1:5" ht="12.75">
      <c r="A37" t="s">
        <v>52</v>
      </c>
      <c r="E37" s="27" t="s">
        <v>47</v>
      </c>
    </row>
    <row r="38" spans="1:16" ht="12.75">
      <c r="A38" s="17" t="s">
        <v>45</v>
      </c>
      <c r="B38" s="21" t="s">
        <v>359</v>
      </c>
      <c r="C38" s="21" t="s">
        <v>1644</v>
      </c>
      <c r="D38" s="17" t="s">
        <v>47</v>
      </c>
      <c r="E38" s="22" t="s">
        <v>1645</v>
      </c>
      <c r="F38" s="23" t="s">
        <v>75</v>
      </c>
      <c r="G38" s="24">
        <v>1.339</v>
      </c>
      <c r="H38" s="25">
        <v>0</v>
      </c>
      <c r="I38" s="25">
        <f>ROUND(ROUND(H38,2)*ROUND(G38,3),2)</f>
        <v>0</v>
      </c>
      <c r="O38">
        <f>(I38*21)/100</f>
        <v>0</v>
      </c>
      <c r="P38" t="s">
        <v>23</v>
      </c>
    </row>
    <row r="39" spans="1:5" ht="12.75">
      <c r="A39" s="26" t="s">
        <v>50</v>
      </c>
      <c r="E39" s="27" t="s">
        <v>1645</v>
      </c>
    </row>
    <row r="40" spans="1:5" ht="38.25">
      <c r="A40" s="28" t="s">
        <v>51</v>
      </c>
      <c r="E40" s="29" t="s">
        <v>1646</v>
      </c>
    </row>
    <row r="41" spans="1:5" ht="12.75">
      <c r="A41" t="s">
        <v>52</v>
      </c>
      <c r="E41" s="27" t="s">
        <v>47</v>
      </c>
    </row>
    <row r="42" spans="1:16" ht="25.5">
      <c r="A42" s="17" t="s">
        <v>45</v>
      </c>
      <c r="B42" s="21" t="s">
        <v>203</v>
      </c>
      <c r="C42" s="21" t="s">
        <v>1647</v>
      </c>
      <c r="D42" s="17" t="s">
        <v>47</v>
      </c>
      <c r="E42" s="22" t="s">
        <v>1648</v>
      </c>
      <c r="F42" s="23" t="s">
        <v>66</v>
      </c>
      <c r="G42" s="24">
        <v>13</v>
      </c>
      <c r="H42" s="25">
        <v>0</v>
      </c>
      <c r="I42" s="25">
        <f>ROUND(ROUND(H42,2)*ROUND(G42,3),2)</f>
        <v>0</v>
      </c>
      <c r="O42">
        <f>(I42*21)/100</f>
        <v>0</v>
      </c>
      <c r="P42" t="s">
        <v>23</v>
      </c>
    </row>
    <row r="43" spans="1:5" ht="25.5">
      <c r="A43" s="26" t="s">
        <v>50</v>
      </c>
      <c r="E43" s="27" t="s">
        <v>1648</v>
      </c>
    </row>
    <row r="44" spans="1:5" ht="12.75">
      <c r="A44" s="28" t="s">
        <v>51</v>
      </c>
      <c r="E44" s="29" t="s">
        <v>47</v>
      </c>
    </row>
    <row r="45" spans="1:5" ht="76.5">
      <c r="A45" t="s">
        <v>52</v>
      </c>
      <c r="E45" s="27" t="s">
        <v>1649</v>
      </c>
    </row>
    <row r="46" spans="1:16" ht="25.5">
      <c r="A46" s="17" t="s">
        <v>45</v>
      </c>
      <c r="B46" s="21" t="s">
        <v>195</v>
      </c>
      <c r="C46" s="21" t="s">
        <v>1650</v>
      </c>
      <c r="D46" s="17" t="s">
        <v>47</v>
      </c>
      <c r="E46" s="22" t="s">
        <v>1651</v>
      </c>
      <c r="F46" s="23" t="s">
        <v>66</v>
      </c>
      <c r="G46" s="24">
        <v>13</v>
      </c>
      <c r="H46" s="25">
        <v>0</v>
      </c>
      <c r="I46" s="25">
        <f>ROUND(ROUND(H46,2)*ROUND(G46,3),2)</f>
        <v>0</v>
      </c>
      <c r="O46">
        <f>(I46*21)/100</f>
        <v>0</v>
      </c>
      <c r="P46" t="s">
        <v>23</v>
      </c>
    </row>
    <row r="47" spans="1:5" ht="25.5">
      <c r="A47" s="26" t="s">
        <v>50</v>
      </c>
      <c r="E47" s="27" t="s">
        <v>1651</v>
      </c>
    </row>
    <row r="48" spans="1:5" ht="12.75">
      <c r="A48" s="28" t="s">
        <v>51</v>
      </c>
      <c r="E48" s="29" t="s">
        <v>47</v>
      </c>
    </row>
    <row r="49" spans="1:5" ht="63.75">
      <c r="A49" t="s">
        <v>52</v>
      </c>
      <c r="E49" s="27" t="s">
        <v>1652</v>
      </c>
    </row>
    <row r="50" spans="1:16" ht="12.75">
      <c r="A50" s="17" t="s">
        <v>45</v>
      </c>
      <c r="B50" s="21" t="s">
        <v>113</v>
      </c>
      <c r="C50" s="21" t="s">
        <v>1653</v>
      </c>
      <c r="D50" s="17" t="s">
        <v>47</v>
      </c>
      <c r="E50" s="22" t="s">
        <v>1654</v>
      </c>
      <c r="F50" s="23" t="s">
        <v>66</v>
      </c>
      <c r="G50" s="24">
        <v>13</v>
      </c>
      <c r="H50" s="25">
        <v>0</v>
      </c>
      <c r="I50" s="25">
        <f>ROUND(ROUND(H50,2)*ROUND(G50,3),2)</f>
        <v>0</v>
      </c>
      <c r="O50">
        <f>(I50*21)/100</f>
        <v>0</v>
      </c>
      <c r="P50" t="s">
        <v>23</v>
      </c>
    </row>
    <row r="51" spans="1:5" ht="12.75">
      <c r="A51" s="26" t="s">
        <v>50</v>
      </c>
      <c r="E51" s="27" t="s">
        <v>1654</v>
      </c>
    </row>
    <row r="52" spans="1:5" ht="12.75">
      <c r="A52" s="28" t="s">
        <v>51</v>
      </c>
      <c r="E52" s="29" t="s">
        <v>47</v>
      </c>
    </row>
    <row r="53" spans="1:5" ht="38.25">
      <c r="A53" t="s">
        <v>52</v>
      </c>
      <c r="E53" s="27" t="s">
        <v>1655</v>
      </c>
    </row>
    <row r="54" spans="1:16" ht="25.5">
      <c r="A54" s="17" t="s">
        <v>45</v>
      </c>
      <c r="B54" s="21" t="s">
        <v>344</v>
      </c>
      <c r="C54" s="21" t="s">
        <v>1656</v>
      </c>
      <c r="D54" s="17" t="s">
        <v>47</v>
      </c>
      <c r="E54" s="22" t="s">
        <v>1657</v>
      </c>
      <c r="F54" s="23" t="s">
        <v>66</v>
      </c>
      <c r="G54" s="24">
        <v>13</v>
      </c>
      <c r="H54" s="25">
        <v>0</v>
      </c>
      <c r="I54" s="25">
        <f>ROUND(ROUND(H54,2)*ROUND(G54,3),2)</f>
        <v>0</v>
      </c>
      <c r="O54">
        <f>(I54*21)/100</f>
        <v>0</v>
      </c>
      <c r="P54" t="s">
        <v>23</v>
      </c>
    </row>
    <row r="55" spans="1:5" ht="25.5">
      <c r="A55" s="26" t="s">
        <v>50</v>
      </c>
      <c r="E55" s="27" t="s">
        <v>1657</v>
      </c>
    </row>
    <row r="56" spans="1:5" ht="12.75">
      <c r="A56" s="28" t="s">
        <v>51</v>
      </c>
      <c r="E56" s="29" t="s">
        <v>47</v>
      </c>
    </row>
    <row r="57" spans="1:5" ht="76.5">
      <c r="A57" t="s">
        <v>52</v>
      </c>
      <c r="E57" s="27" t="s">
        <v>1658</v>
      </c>
    </row>
    <row r="58" spans="1:16" ht="25.5">
      <c r="A58" s="17" t="s">
        <v>45</v>
      </c>
      <c r="B58" s="21" t="s">
        <v>350</v>
      </c>
      <c r="C58" s="21" t="s">
        <v>1659</v>
      </c>
      <c r="D58" s="17" t="s">
        <v>47</v>
      </c>
      <c r="E58" s="22" t="s">
        <v>1660</v>
      </c>
      <c r="F58" s="23" t="s">
        <v>86</v>
      </c>
      <c r="G58" s="24">
        <v>17.94</v>
      </c>
      <c r="H58" s="25">
        <v>0</v>
      </c>
      <c r="I58" s="25">
        <f>ROUND(ROUND(H58,2)*ROUND(G58,3),2)</f>
        <v>0</v>
      </c>
      <c r="O58">
        <f>(I58*21)/100</f>
        <v>0</v>
      </c>
      <c r="P58" t="s">
        <v>23</v>
      </c>
    </row>
    <row r="59" spans="1:5" ht="25.5">
      <c r="A59" s="26" t="s">
        <v>50</v>
      </c>
      <c r="E59" s="27" t="s">
        <v>1660</v>
      </c>
    </row>
    <row r="60" spans="1:5" ht="38.25">
      <c r="A60" s="28" t="s">
        <v>51</v>
      </c>
      <c r="E60" s="29" t="s">
        <v>1661</v>
      </c>
    </row>
    <row r="61" spans="1:5" ht="25.5">
      <c r="A61" t="s">
        <v>52</v>
      </c>
      <c r="E61" s="27" t="s">
        <v>1662</v>
      </c>
    </row>
    <row r="62" spans="1:16" ht="12.75">
      <c r="A62" s="17" t="s">
        <v>45</v>
      </c>
      <c r="B62" s="21" t="s">
        <v>324</v>
      </c>
      <c r="C62" s="21" t="s">
        <v>1663</v>
      </c>
      <c r="D62" s="17" t="s">
        <v>47</v>
      </c>
      <c r="E62" s="22" t="s">
        <v>1664</v>
      </c>
      <c r="F62" s="23" t="s">
        <v>86</v>
      </c>
      <c r="G62" s="24">
        <v>19.5</v>
      </c>
      <c r="H62" s="25">
        <v>0</v>
      </c>
      <c r="I62" s="25">
        <f>ROUND(ROUND(H62,2)*ROUND(G62,3),2)</f>
        <v>0</v>
      </c>
      <c r="O62">
        <f>(I62*21)/100</f>
        <v>0</v>
      </c>
      <c r="P62" t="s">
        <v>23</v>
      </c>
    </row>
    <row r="63" spans="1:5" ht="12.75">
      <c r="A63" s="26" t="s">
        <v>50</v>
      </c>
      <c r="E63" s="27" t="s">
        <v>1664</v>
      </c>
    </row>
    <row r="64" spans="1:5" ht="38.25">
      <c r="A64" s="28" t="s">
        <v>51</v>
      </c>
      <c r="E64" s="29" t="s">
        <v>1665</v>
      </c>
    </row>
    <row r="65" spans="1:5" ht="12.75">
      <c r="A65" t="s">
        <v>52</v>
      </c>
      <c r="E65" s="27" t="s">
        <v>47</v>
      </c>
    </row>
    <row r="66" spans="1:16" ht="38.25">
      <c r="A66" s="17" t="s">
        <v>45</v>
      </c>
      <c r="B66" s="21" t="s">
        <v>300</v>
      </c>
      <c r="C66" s="21" t="s">
        <v>1666</v>
      </c>
      <c r="D66" s="17" t="s">
        <v>47</v>
      </c>
      <c r="E66" s="22" t="s">
        <v>1667</v>
      </c>
      <c r="F66" s="23" t="s">
        <v>66</v>
      </c>
      <c r="G66" s="24">
        <v>13</v>
      </c>
      <c r="H66" s="25">
        <v>0</v>
      </c>
      <c r="I66" s="25">
        <f>ROUND(ROUND(H66,2)*ROUND(G66,3),2)</f>
        <v>0</v>
      </c>
      <c r="O66">
        <f>(I66*21)/100</f>
        <v>0</v>
      </c>
      <c r="P66" t="s">
        <v>23</v>
      </c>
    </row>
    <row r="67" spans="1:5" ht="38.25">
      <c r="A67" s="26" t="s">
        <v>50</v>
      </c>
      <c r="E67" s="27" t="s">
        <v>1668</v>
      </c>
    </row>
    <row r="68" spans="1:5" ht="12.75">
      <c r="A68" s="28" t="s">
        <v>51</v>
      </c>
      <c r="E68" s="29" t="s">
        <v>47</v>
      </c>
    </row>
    <row r="69" spans="1:5" ht="12.75">
      <c r="A69" t="s">
        <v>52</v>
      </c>
      <c r="E69" s="27" t="s">
        <v>47</v>
      </c>
    </row>
    <row r="70" spans="1:16" ht="25.5">
      <c r="A70" s="17" t="s">
        <v>45</v>
      </c>
      <c r="B70" s="21" t="s">
        <v>318</v>
      </c>
      <c r="C70" s="21" t="s">
        <v>1669</v>
      </c>
      <c r="D70" s="17" t="s">
        <v>47</v>
      </c>
      <c r="E70" s="22" t="s">
        <v>1670</v>
      </c>
      <c r="F70" s="23" t="s">
        <v>86</v>
      </c>
      <c r="G70" s="24">
        <v>13</v>
      </c>
      <c r="H70" s="25">
        <v>0</v>
      </c>
      <c r="I70" s="25">
        <f>ROUND(ROUND(H70,2)*ROUND(G70,3),2)</f>
        <v>0</v>
      </c>
      <c r="O70">
        <f>(I70*21)/100</f>
        <v>0</v>
      </c>
      <c r="P70" t="s">
        <v>23</v>
      </c>
    </row>
    <row r="71" spans="1:5" ht="25.5">
      <c r="A71" s="26" t="s">
        <v>50</v>
      </c>
      <c r="E71" s="27" t="s">
        <v>1670</v>
      </c>
    </row>
    <row r="72" spans="1:5" ht="38.25">
      <c r="A72" s="28" t="s">
        <v>51</v>
      </c>
      <c r="E72" s="29" t="s">
        <v>1671</v>
      </c>
    </row>
    <row r="73" spans="1:5" ht="63.75">
      <c r="A73" t="s">
        <v>52</v>
      </c>
      <c r="E73" s="27" t="s">
        <v>1672</v>
      </c>
    </row>
    <row r="74" spans="1:16" ht="25.5">
      <c r="A74" s="17" t="s">
        <v>45</v>
      </c>
      <c r="B74" s="21" t="s">
        <v>158</v>
      </c>
      <c r="C74" s="21" t="s">
        <v>1673</v>
      </c>
      <c r="D74" s="17" t="s">
        <v>47</v>
      </c>
      <c r="E74" s="22" t="s">
        <v>1674</v>
      </c>
      <c r="F74" s="23" t="s">
        <v>704</v>
      </c>
      <c r="G74" s="24">
        <v>0.52</v>
      </c>
      <c r="H74" s="25">
        <v>0</v>
      </c>
      <c r="I74" s="25">
        <f>ROUND(ROUND(H74,2)*ROUND(G74,3),2)</f>
        <v>0</v>
      </c>
      <c r="O74">
        <f>(I74*21)/100</f>
        <v>0</v>
      </c>
      <c r="P74" t="s">
        <v>23</v>
      </c>
    </row>
    <row r="75" spans="1:5" ht="25.5">
      <c r="A75" s="26" t="s">
        <v>50</v>
      </c>
      <c r="E75" s="27" t="s">
        <v>1674</v>
      </c>
    </row>
    <row r="76" spans="1:5" ht="38.25">
      <c r="A76" s="28" t="s">
        <v>51</v>
      </c>
      <c r="E76" s="29" t="s">
        <v>1675</v>
      </c>
    </row>
    <row r="77" spans="1:5" ht="12.75">
      <c r="A77" t="s">
        <v>52</v>
      </c>
      <c r="E77" s="27" t="s">
        <v>47</v>
      </c>
    </row>
    <row r="78" spans="1:16" ht="12.75">
      <c r="A78" s="17" t="s">
        <v>45</v>
      </c>
      <c r="B78" s="21" t="s">
        <v>184</v>
      </c>
      <c r="C78" s="21" t="s">
        <v>1676</v>
      </c>
      <c r="D78" s="17" t="s">
        <v>47</v>
      </c>
      <c r="E78" s="22" t="s">
        <v>1677</v>
      </c>
      <c r="F78" s="23" t="s">
        <v>704</v>
      </c>
      <c r="G78" s="24">
        <v>10.5</v>
      </c>
      <c r="H78" s="25">
        <v>0</v>
      </c>
      <c r="I78" s="25">
        <f>ROUND(ROUND(H78,2)*ROUND(G78,3),2)</f>
        <v>0</v>
      </c>
      <c r="O78">
        <f>(I78*21)/100</f>
        <v>0</v>
      </c>
      <c r="P78" t="s">
        <v>23</v>
      </c>
    </row>
    <row r="79" spans="1:5" ht="12.75">
      <c r="A79" s="26" t="s">
        <v>50</v>
      </c>
      <c r="E79" s="27" t="s">
        <v>1677</v>
      </c>
    </row>
    <row r="80" spans="1:5" ht="38.25">
      <c r="A80" s="28" t="s">
        <v>51</v>
      </c>
      <c r="E80" s="29" t="s">
        <v>1678</v>
      </c>
    </row>
    <row r="81" spans="1:5" ht="12.75">
      <c r="A81" t="s">
        <v>52</v>
      </c>
      <c r="E81" s="27" t="s">
        <v>47</v>
      </c>
    </row>
    <row r="82" spans="1:16" ht="12.75">
      <c r="A82" s="17" t="s">
        <v>45</v>
      </c>
      <c r="B82" s="21" t="s">
        <v>333</v>
      </c>
      <c r="C82" s="21" t="s">
        <v>1679</v>
      </c>
      <c r="D82" s="17" t="s">
        <v>47</v>
      </c>
      <c r="E82" s="22" t="s">
        <v>1680</v>
      </c>
      <c r="F82" s="23" t="s">
        <v>86</v>
      </c>
      <c r="G82" s="24">
        <v>39</v>
      </c>
      <c r="H82" s="25">
        <v>0</v>
      </c>
      <c r="I82" s="25">
        <f>ROUND(ROUND(H82,2)*ROUND(G82,3),2)</f>
        <v>0</v>
      </c>
      <c r="O82">
        <f>(I82*21)/100</f>
        <v>0</v>
      </c>
      <c r="P82" t="s">
        <v>23</v>
      </c>
    </row>
    <row r="83" spans="1:5" ht="12.75">
      <c r="A83" s="26" t="s">
        <v>50</v>
      </c>
      <c r="E83" s="27" t="s">
        <v>1680</v>
      </c>
    </row>
    <row r="84" spans="1:5" ht="38.25">
      <c r="A84" s="28" t="s">
        <v>51</v>
      </c>
      <c r="E84" s="29" t="s">
        <v>1681</v>
      </c>
    </row>
    <row r="85" spans="1:5" ht="76.5">
      <c r="A85" t="s">
        <v>52</v>
      </c>
      <c r="E85" s="27" t="s">
        <v>1682</v>
      </c>
    </row>
    <row r="86" spans="1:16" ht="12.75">
      <c r="A86" s="17" t="s">
        <v>45</v>
      </c>
      <c r="B86" s="21" t="s">
        <v>164</v>
      </c>
      <c r="C86" s="21" t="s">
        <v>1683</v>
      </c>
      <c r="D86" s="17" t="s">
        <v>47</v>
      </c>
      <c r="E86" s="22" t="s">
        <v>1684</v>
      </c>
      <c r="F86" s="23" t="s">
        <v>704</v>
      </c>
      <c r="G86" s="24">
        <v>0.52</v>
      </c>
      <c r="H86" s="25">
        <v>0</v>
      </c>
      <c r="I86" s="25">
        <f>ROUND(ROUND(H86,2)*ROUND(G86,3),2)</f>
        <v>0</v>
      </c>
      <c r="O86">
        <f>(I86*21)/100</f>
        <v>0</v>
      </c>
      <c r="P86" t="s">
        <v>23</v>
      </c>
    </row>
    <row r="87" spans="1:5" ht="12.75">
      <c r="A87" s="26" t="s">
        <v>50</v>
      </c>
      <c r="E87" s="27" t="s">
        <v>1684</v>
      </c>
    </row>
    <row r="88" spans="1:5" ht="38.25">
      <c r="A88" s="28" t="s">
        <v>51</v>
      </c>
      <c r="E88" s="29" t="s">
        <v>1685</v>
      </c>
    </row>
    <row r="89" spans="1:5" ht="12.75">
      <c r="A89" t="s">
        <v>52</v>
      </c>
      <c r="E89" s="27" t="s">
        <v>47</v>
      </c>
    </row>
    <row r="90" spans="1:16" ht="38.25">
      <c r="A90" s="17" t="s">
        <v>45</v>
      </c>
      <c r="B90" s="21" t="s">
        <v>155</v>
      </c>
      <c r="C90" s="21" t="s">
        <v>1686</v>
      </c>
      <c r="D90" s="17" t="s">
        <v>47</v>
      </c>
      <c r="E90" s="22" t="s">
        <v>1687</v>
      </c>
      <c r="F90" s="23" t="s">
        <v>704</v>
      </c>
      <c r="G90" s="24">
        <v>10.5</v>
      </c>
      <c r="H90" s="25">
        <v>0</v>
      </c>
      <c r="I90" s="25">
        <f>ROUND(ROUND(H90,2)*ROUND(G90,3),2)</f>
        <v>0</v>
      </c>
      <c r="O90">
        <f>(I90*21)/100</f>
        <v>0</v>
      </c>
      <c r="P90" t="s">
        <v>23</v>
      </c>
    </row>
    <row r="91" spans="1:5" ht="76.5">
      <c r="A91" s="26" t="s">
        <v>50</v>
      </c>
      <c r="E91" s="27" t="s">
        <v>1688</v>
      </c>
    </row>
    <row r="92" spans="1:5" ht="38.25">
      <c r="A92" s="28" t="s">
        <v>51</v>
      </c>
      <c r="E92" s="29" t="s">
        <v>1678</v>
      </c>
    </row>
    <row r="93" spans="1:5" ht="12.75">
      <c r="A93" t="s">
        <v>52</v>
      </c>
      <c r="E93" s="27" t="s">
        <v>47</v>
      </c>
    </row>
    <row r="94" spans="1:16" ht="12.75">
      <c r="A94" s="17" t="s">
        <v>45</v>
      </c>
      <c r="B94" s="21" t="s">
        <v>327</v>
      </c>
      <c r="C94" s="21" t="s">
        <v>1689</v>
      </c>
      <c r="D94" s="17" t="s">
        <v>47</v>
      </c>
      <c r="E94" s="22" t="s">
        <v>1690</v>
      </c>
      <c r="F94" s="23" t="s">
        <v>146</v>
      </c>
      <c r="G94" s="24">
        <v>19.5</v>
      </c>
      <c r="H94" s="25">
        <v>0</v>
      </c>
      <c r="I94" s="25">
        <f>ROUND(ROUND(H94,2)*ROUND(G94,3),2)</f>
        <v>0</v>
      </c>
      <c r="O94">
        <f>(I94*21)/100</f>
        <v>0</v>
      </c>
      <c r="P94" t="s">
        <v>23</v>
      </c>
    </row>
    <row r="95" spans="1:5" ht="12.75">
      <c r="A95" s="26" t="s">
        <v>50</v>
      </c>
      <c r="E95" s="27" t="s">
        <v>1690</v>
      </c>
    </row>
    <row r="96" spans="1:5" ht="38.25">
      <c r="A96" s="28" t="s">
        <v>51</v>
      </c>
      <c r="E96" s="29" t="s">
        <v>1691</v>
      </c>
    </row>
    <row r="97" spans="1:5" ht="12.75">
      <c r="A97" t="s">
        <v>52</v>
      </c>
      <c r="E97" s="27" t="s">
        <v>47</v>
      </c>
    </row>
    <row r="98" spans="1:16" ht="12.75">
      <c r="A98" s="17" t="s">
        <v>45</v>
      </c>
      <c r="B98" s="21" t="s">
        <v>307</v>
      </c>
      <c r="C98" s="21" t="s">
        <v>1692</v>
      </c>
      <c r="D98" s="17" t="s">
        <v>47</v>
      </c>
      <c r="E98" s="22" t="s">
        <v>1693</v>
      </c>
      <c r="F98" s="23" t="s">
        <v>704</v>
      </c>
      <c r="G98" s="24">
        <v>0.279</v>
      </c>
      <c r="H98" s="25">
        <v>0</v>
      </c>
      <c r="I98" s="25">
        <f>ROUND(ROUND(H98,2)*ROUND(G98,3),2)</f>
        <v>0</v>
      </c>
      <c r="O98">
        <f>(I98*21)/100</f>
        <v>0</v>
      </c>
      <c r="P98" t="s">
        <v>23</v>
      </c>
    </row>
    <row r="99" spans="1:5" ht="12.75">
      <c r="A99" s="26" t="s">
        <v>50</v>
      </c>
      <c r="E99" s="27" t="s">
        <v>1693</v>
      </c>
    </row>
    <row r="100" spans="1:5" ht="38.25">
      <c r="A100" s="28" t="s">
        <v>51</v>
      </c>
      <c r="E100" s="29" t="s">
        <v>1694</v>
      </c>
    </row>
    <row r="101" spans="1:5" ht="12.75">
      <c r="A101" t="s">
        <v>52</v>
      </c>
      <c r="E101" s="27" t="s">
        <v>47</v>
      </c>
    </row>
    <row r="102" spans="1:16" ht="12.75">
      <c r="A102" s="17" t="s">
        <v>45</v>
      </c>
      <c r="B102" s="21" t="s">
        <v>353</v>
      </c>
      <c r="C102" s="21" t="s">
        <v>1695</v>
      </c>
      <c r="D102" s="17" t="s">
        <v>47</v>
      </c>
      <c r="E102" s="22" t="s">
        <v>1696</v>
      </c>
      <c r="F102" s="23" t="s">
        <v>86</v>
      </c>
      <c r="G102" s="24">
        <v>17.94</v>
      </c>
      <c r="H102" s="25">
        <v>0</v>
      </c>
      <c r="I102" s="25">
        <f>ROUND(ROUND(H102,2)*ROUND(G102,3),2)</f>
        <v>0</v>
      </c>
      <c r="O102">
        <f>(I102*21)/100</f>
        <v>0</v>
      </c>
      <c r="P102" t="s">
        <v>23</v>
      </c>
    </row>
    <row r="103" spans="1:5" ht="12.75">
      <c r="A103" s="26" t="s">
        <v>50</v>
      </c>
      <c r="E103" s="27" t="s">
        <v>1696</v>
      </c>
    </row>
    <row r="104" spans="1:5" ht="38.25">
      <c r="A104" s="28" t="s">
        <v>51</v>
      </c>
      <c r="E104" s="29" t="s">
        <v>1697</v>
      </c>
    </row>
    <row r="105" spans="1:5" ht="12.75">
      <c r="A105" t="s">
        <v>52</v>
      </c>
      <c r="E105" s="27" t="s">
        <v>47</v>
      </c>
    </row>
    <row r="106" spans="1:18" ht="12.75" customHeight="1">
      <c r="A106" s="5" t="s">
        <v>43</v>
      </c>
      <c r="B106" s="5"/>
      <c r="C106" s="31" t="s">
        <v>1698</v>
      </c>
      <c r="D106" s="5"/>
      <c r="E106" s="19" t="s">
        <v>1699</v>
      </c>
      <c r="F106" s="5"/>
      <c r="G106" s="5"/>
      <c r="H106" s="5"/>
      <c r="I106" s="32">
        <f>0+Q106</f>
        <v>0</v>
      </c>
      <c r="O106">
        <f>0+R106</f>
        <v>0</v>
      </c>
      <c r="Q106">
        <f>0+I107+I111+I115+I119+I123+I127</f>
        <v>0</v>
      </c>
      <c r="R106">
        <f>0+O107+O111+O115+O119+O123+O127</f>
        <v>0</v>
      </c>
    </row>
    <row r="107" spans="1:16" ht="12.75">
      <c r="A107" s="17" t="s">
        <v>45</v>
      </c>
      <c r="B107" s="21" t="s">
        <v>377</v>
      </c>
      <c r="C107" s="21" t="s">
        <v>1700</v>
      </c>
      <c r="D107" s="17" t="s">
        <v>47</v>
      </c>
      <c r="E107" s="22" t="s">
        <v>1701</v>
      </c>
      <c r="F107" s="23" t="s">
        <v>704</v>
      </c>
      <c r="G107" s="24">
        <v>34.1</v>
      </c>
      <c r="H107" s="25">
        <v>0</v>
      </c>
      <c r="I107" s="25">
        <f>ROUND(ROUND(H107,2)*ROUND(G107,3),2)</f>
        <v>0</v>
      </c>
      <c r="O107">
        <f>(I107*21)/100</f>
        <v>0</v>
      </c>
      <c r="P107" t="s">
        <v>23</v>
      </c>
    </row>
    <row r="108" spans="1:5" ht="12.75">
      <c r="A108" s="26" t="s">
        <v>50</v>
      </c>
      <c r="E108" s="27" t="s">
        <v>1701</v>
      </c>
    </row>
    <row r="109" spans="1:5" ht="12.75">
      <c r="A109" s="28" t="s">
        <v>51</v>
      </c>
      <c r="E109" s="29" t="s">
        <v>47</v>
      </c>
    </row>
    <row r="110" spans="1:5" ht="12.75">
      <c r="A110" t="s">
        <v>52</v>
      </c>
      <c r="E110" s="27" t="s">
        <v>47</v>
      </c>
    </row>
    <row r="111" spans="1:16" ht="25.5">
      <c r="A111" s="17" t="s">
        <v>45</v>
      </c>
      <c r="B111" s="21" t="s">
        <v>313</v>
      </c>
      <c r="C111" s="21" t="s">
        <v>1702</v>
      </c>
      <c r="D111" s="17" t="s">
        <v>47</v>
      </c>
      <c r="E111" s="22" t="s">
        <v>1703</v>
      </c>
      <c r="F111" s="23" t="s">
        <v>86</v>
      </c>
      <c r="G111" s="24">
        <v>6821</v>
      </c>
      <c r="H111" s="25">
        <v>0</v>
      </c>
      <c r="I111" s="25">
        <f>ROUND(ROUND(H111,2)*ROUND(G111,3),2)</f>
        <v>0</v>
      </c>
      <c r="O111">
        <f>(I111*21)/100</f>
        <v>0</v>
      </c>
      <c r="P111" t="s">
        <v>23</v>
      </c>
    </row>
    <row r="112" spans="1:5" ht="25.5">
      <c r="A112" s="26" t="s">
        <v>50</v>
      </c>
      <c r="E112" s="27" t="s">
        <v>1703</v>
      </c>
    </row>
    <row r="113" spans="1:5" ht="12.75">
      <c r="A113" s="28" t="s">
        <v>51</v>
      </c>
      <c r="E113" s="29" t="s">
        <v>47</v>
      </c>
    </row>
    <row r="114" spans="1:5" ht="114.75">
      <c r="A114" t="s">
        <v>52</v>
      </c>
      <c r="E114" s="27" t="s">
        <v>1704</v>
      </c>
    </row>
    <row r="115" spans="1:16" ht="25.5">
      <c r="A115" s="17" t="s">
        <v>45</v>
      </c>
      <c r="B115" s="21" t="s">
        <v>228</v>
      </c>
      <c r="C115" s="21" t="s">
        <v>1705</v>
      </c>
      <c r="D115" s="17" t="s">
        <v>47</v>
      </c>
      <c r="E115" s="22" t="s">
        <v>1706</v>
      </c>
      <c r="F115" s="23" t="s">
        <v>86</v>
      </c>
      <c r="G115" s="24">
        <v>3157</v>
      </c>
      <c r="H115" s="25">
        <v>0</v>
      </c>
      <c r="I115" s="25">
        <f>ROUND(ROUND(H115,2)*ROUND(G115,3),2)</f>
        <v>0</v>
      </c>
      <c r="O115">
        <f>(I115*21)/100</f>
        <v>0</v>
      </c>
      <c r="P115" t="s">
        <v>23</v>
      </c>
    </row>
    <row r="116" spans="1:5" ht="25.5">
      <c r="A116" s="26" t="s">
        <v>50</v>
      </c>
      <c r="E116" s="27" t="s">
        <v>1706</v>
      </c>
    </row>
    <row r="117" spans="1:5" ht="12.75">
      <c r="A117" s="28" t="s">
        <v>51</v>
      </c>
      <c r="E117" s="29" t="s">
        <v>47</v>
      </c>
    </row>
    <row r="118" spans="1:5" ht="38.25">
      <c r="A118" t="s">
        <v>52</v>
      </c>
      <c r="E118" s="27" t="s">
        <v>1707</v>
      </c>
    </row>
    <row r="119" spans="1:16" ht="25.5">
      <c r="A119" s="17" t="s">
        <v>45</v>
      </c>
      <c r="B119" s="21" t="s">
        <v>280</v>
      </c>
      <c r="C119" s="21" t="s">
        <v>1708</v>
      </c>
      <c r="D119" s="17" t="s">
        <v>47</v>
      </c>
      <c r="E119" s="22" t="s">
        <v>1709</v>
      </c>
      <c r="F119" s="23" t="s">
        <v>86</v>
      </c>
      <c r="G119" s="24">
        <v>6821</v>
      </c>
      <c r="H119" s="25">
        <v>0</v>
      </c>
      <c r="I119" s="25">
        <f>ROUND(ROUND(H119,2)*ROUND(G119,3),2)</f>
        <v>0</v>
      </c>
      <c r="O119">
        <f>(I119*21)/100</f>
        <v>0</v>
      </c>
      <c r="P119" t="s">
        <v>23</v>
      </c>
    </row>
    <row r="120" spans="1:5" ht="25.5">
      <c r="A120" s="26" t="s">
        <v>50</v>
      </c>
      <c r="E120" s="27" t="s">
        <v>1709</v>
      </c>
    </row>
    <row r="121" spans="1:5" ht="12.75">
      <c r="A121" s="28" t="s">
        <v>51</v>
      </c>
      <c r="E121" s="29" t="s">
        <v>47</v>
      </c>
    </row>
    <row r="122" spans="1:5" ht="140.25">
      <c r="A122" t="s">
        <v>52</v>
      </c>
      <c r="E122" s="27" t="s">
        <v>1710</v>
      </c>
    </row>
    <row r="123" spans="1:16" ht="12.75">
      <c r="A123" s="17" t="s">
        <v>45</v>
      </c>
      <c r="B123" s="21" t="s">
        <v>257</v>
      </c>
      <c r="C123" s="21" t="s">
        <v>1711</v>
      </c>
      <c r="D123" s="17" t="s">
        <v>47</v>
      </c>
      <c r="E123" s="22" t="s">
        <v>1712</v>
      </c>
      <c r="F123" s="23" t="s">
        <v>66</v>
      </c>
      <c r="G123" s="24">
        <v>13259.4</v>
      </c>
      <c r="H123" s="25">
        <v>0</v>
      </c>
      <c r="I123" s="25">
        <f>ROUND(ROUND(H123,2)*ROUND(G123,3),2)</f>
        <v>0</v>
      </c>
      <c r="O123">
        <f>(I123*21)/100</f>
        <v>0</v>
      </c>
      <c r="P123" t="s">
        <v>23</v>
      </c>
    </row>
    <row r="124" spans="1:5" ht="12.75">
      <c r="A124" s="26" t="s">
        <v>50</v>
      </c>
      <c r="E124" s="27" t="s">
        <v>1712</v>
      </c>
    </row>
    <row r="125" spans="1:5" ht="38.25">
      <c r="A125" s="28" t="s">
        <v>51</v>
      </c>
      <c r="E125" s="29" t="s">
        <v>1713</v>
      </c>
    </row>
    <row r="126" spans="1:5" ht="12.75">
      <c r="A126" t="s">
        <v>52</v>
      </c>
      <c r="E126" s="27" t="s">
        <v>47</v>
      </c>
    </row>
    <row r="127" spans="1:16" ht="12.75">
      <c r="A127" s="17" t="s">
        <v>45</v>
      </c>
      <c r="B127" s="21" t="s">
        <v>252</v>
      </c>
      <c r="C127" s="21" t="s">
        <v>1714</v>
      </c>
      <c r="D127" s="17" t="s">
        <v>47</v>
      </c>
      <c r="E127" s="22" t="s">
        <v>1715</v>
      </c>
      <c r="F127" s="23" t="s">
        <v>86</v>
      </c>
      <c r="G127" s="24">
        <v>3630.55</v>
      </c>
      <c r="H127" s="25">
        <v>0</v>
      </c>
      <c r="I127" s="25">
        <f>ROUND(ROUND(H127,2)*ROUND(G127,3),2)</f>
        <v>0</v>
      </c>
      <c r="O127">
        <f>(I127*21)/100</f>
        <v>0</v>
      </c>
      <c r="P127" t="s">
        <v>23</v>
      </c>
    </row>
    <row r="128" spans="1:5" ht="12.75">
      <c r="A128" s="26" t="s">
        <v>50</v>
      </c>
      <c r="E128" s="27" t="s">
        <v>1715</v>
      </c>
    </row>
    <row r="129" spans="1:5" ht="38.25">
      <c r="A129" s="28" t="s">
        <v>51</v>
      </c>
      <c r="E129" s="29" t="s">
        <v>1716</v>
      </c>
    </row>
    <row r="130" spans="1:5" ht="12.75">
      <c r="A130" t="s">
        <v>52</v>
      </c>
      <c r="E130" s="27" t="s">
        <v>47</v>
      </c>
    </row>
    <row r="131" spans="1:18" ht="12.75" customHeight="1">
      <c r="A131" s="5" t="s">
        <v>43</v>
      </c>
      <c r="B131" s="5"/>
      <c r="C131" s="31" t="s">
        <v>1717</v>
      </c>
      <c r="D131" s="5"/>
      <c r="E131" s="19" t="s">
        <v>1718</v>
      </c>
      <c r="F131" s="5"/>
      <c r="G131" s="5"/>
      <c r="H131" s="5"/>
      <c r="I131" s="32">
        <f>0+Q131</f>
        <v>0</v>
      </c>
      <c r="O131">
        <f>0+R131</f>
        <v>0</v>
      </c>
      <c r="Q131">
        <f>0+I132+I136+I140+I144+I148+I152+I156+I160+I164+I168+I172+I176+I180+I184+I188+I192+I196+I200+I204+I208</f>
        <v>0</v>
      </c>
      <c r="R131">
        <f>0+O132+O136+O140+O144+O148+O152+O156+O160+O164+O168+O172+O176+O180+O184+O188+O192+O196+O200+O204+O208</f>
        <v>0</v>
      </c>
    </row>
    <row r="132" spans="1:16" ht="12.75">
      <c r="A132" s="17" t="s">
        <v>45</v>
      </c>
      <c r="B132" s="21" t="s">
        <v>170</v>
      </c>
      <c r="C132" s="21" t="s">
        <v>1719</v>
      </c>
      <c r="D132" s="17" t="s">
        <v>47</v>
      </c>
      <c r="E132" s="22" t="s">
        <v>1720</v>
      </c>
      <c r="F132" s="23" t="s">
        <v>710</v>
      </c>
      <c r="G132" s="24">
        <v>1159.57</v>
      </c>
      <c r="H132" s="25">
        <v>0</v>
      </c>
      <c r="I132" s="25">
        <f>ROUND(ROUND(H132,2)*ROUND(G132,3),2)</f>
        <v>0</v>
      </c>
      <c r="O132">
        <f>(I132*21)/100</f>
        <v>0</v>
      </c>
      <c r="P132" t="s">
        <v>23</v>
      </c>
    </row>
    <row r="133" spans="1:5" ht="12.75">
      <c r="A133" s="26" t="s">
        <v>50</v>
      </c>
      <c r="E133" s="27" t="s">
        <v>1720</v>
      </c>
    </row>
    <row r="134" spans="1:5" ht="38.25">
      <c r="A134" s="28" t="s">
        <v>51</v>
      </c>
      <c r="E134" s="29" t="s">
        <v>1721</v>
      </c>
    </row>
    <row r="135" spans="1:5" ht="12.75">
      <c r="A135" t="s">
        <v>52</v>
      </c>
      <c r="E135" s="27" t="s">
        <v>47</v>
      </c>
    </row>
    <row r="136" spans="1:16" ht="25.5">
      <c r="A136" s="17" t="s">
        <v>45</v>
      </c>
      <c r="B136" s="21" t="s">
        <v>29</v>
      </c>
      <c r="C136" s="21" t="s">
        <v>1722</v>
      </c>
      <c r="D136" s="17" t="s">
        <v>47</v>
      </c>
      <c r="E136" s="22" t="s">
        <v>1723</v>
      </c>
      <c r="F136" s="23" t="s">
        <v>66</v>
      </c>
      <c r="G136" s="24">
        <v>3</v>
      </c>
      <c r="H136" s="25">
        <v>0</v>
      </c>
      <c r="I136" s="25">
        <f>ROUND(ROUND(H136,2)*ROUND(G136,3),2)</f>
        <v>0</v>
      </c>
      <c r="O136">
        <f>(I136*21)/100</f>
        <v>0</v>
      </c>
      <c r="P136" t="s">
        <v>23</v>
      </c>
    </row>
    <row r="137" spans="1:5" ht="25.5">
      <c r="A137" s="26" t="s">
        <v>50</v>
      </c>
      <c r="E137" s="27" t="s">
        <v>1723</v>
      </c>
    </row>
    <row r="138" spans="1:5" ht="12.75">
      <c r="A138" s="28" t="s">
        <v>51</v>
      </c>
      <c r="E138" s="29" t="s">
        <v>47</v>
      </c>
    </row>
    <row r="139" spans="1:5" ht="153">
      <c r="A139" t="s">
        <v>52</v>
      </c>
      <c r="E139" s="27" t="s">
        <v>1724</v>
      </c>
    </row>
    <row r="140" spans="1:16" ht="25.5">
      <c r="A140" s="17" t="s">
        <v>45</v>
      </c>
      <c r="B140" s="21" t="s">
        <v>23</v>
      </c>
      <c r="C140" s="21" t="s">
        <v>1725</v>
      </c>
      <c r="D140" s="17" t="s">
        <v>47</v>
      </c>
      <c r="E140" s="22" t="s">
        <v>1726</v>
      </c>
      <c r="F140" s="23" t="s">
        <v>66</v>
      </c>
      <c r="G140" s="24">
        <v>2</v>
      </c>
      <c r="H140" s="25">
        <v>0</v>
      </c>
      <c r="I140" s="25">
        <f>ROUND(ROUND(H140,2)*ROUND(G140,3),2)</f>
        <v>0</v>
      </c>
      <c r="O140">
        <f>(I140*21)/100</f>
        <v>0</v>
      </c>
      <c r="P140" t="s">
        <v>23</v>
      </c>
    </row>
    <row r="141" spans="1:5" ht="25.5">
      <c r="A141" s="26" t="s">
        <v>50</v>
      </c>
      <c r="E141" s="27" t="s">
        <v>1726</v>
      </c>
    </row>
    <row r="142" spans="1:5" ht="12.75">
      <c r="A142" s="28" t="s">
        <v>51</v>
      </c>
      <c r="E142" s="29" t="s">
        <v>47</v>
      </c>
    </row>
    <row r="143" spans="1:5" ht="153">
      <c r="A143" t="s">
        <v>52</v>
      </c>
      <c r="E143" s="27" t="s">
        <v>1724</v>
      </c>
    </row>
    <row r="144" spans="1:16" ht="25.5">
      <c r="A144" s="17" t="s">
        <v>45</v>
      </c>
      <c r="B144" s="21" t="s">
        <v>22</v>
      </c>
      <c r="C144" s="21" t="s">
        <v>1727</v>
      </c>
      <c r="D144" s="17" t="s">
        <v>47</v>
      </c>
      <c r="E144" s="22" t="s">
        <v>1728</v>
      </c>
      <c r="F144" s="23" t="s">
        <v>66</v>
      </c>
      <c r="G144" s="24">
        <v>2</v>
      </c>
      <c r="H144" s="25">
        <v>0</v>
      </c>
      <c r="I144" s="25">
        <f>ROUND(ROUND(H144,2)*ROUND(G144,3),2)</f>
        <v>0</v>
      </c>
      <c r="O144">
        <f>(I144*21)/100</f>
        <v>0</v>
      </c>
      <c r="P144" t="s">
        <v>23</v>
      </c>
    </row>
    <row r="145" spans="1:5" ht="25.5">
      <c r="A145" s="26" t="s">
        <v>50</v>
      </c>
      <c r="E145" s="27" t="s">
        <v>1728</v>
      </c>
    </row>
    <row r="146" spans="1:5" ht="12.75">
      <c r="A146" s="28" t="s">
        <v>51</v>
      </c>
      <c r="E146" s="29" t="s">
        <v>47</v>
      </c>
    </row>
    <row r="147" spans="1:5" ht="153">
      <c r="A147" t="s">
        <v>52</v>
      </c>
      <c r="E147" s="27" t="s">
        <v>1724</v>
      </c>
    </row>
    <row r="148" spans="1:16" ht="25.5">
      <c r="A148" s="17" t="s">
        <v>45</v>
      </c>
      <c r="B148" s="21" t="s">
        <v>33</v>
      </c>
      <c r="C148" s="21" t="s">
        <v>1729</v>
      </c>
      <c r="D148" s="17" t="s">
        <v>47</v>
      </c>
      <c r="E148" s="22" t="s">
        <v>1730</v>
      </c>
      <c r="F148" s="23" t="s">
        <v>66</v>
      </c>
      <c r="G148" s="24">
        <v>2</v>
      </c>
      <c r="H148" s="25">
        <v>0</v>
      </c>
      <c r="I148" s="25">
        <f>ROUND(ROUND(H148,2)*ROUND(G148,3),2)</f>
        <v>0</v>
      </c>
      <c r="O148">
        <f>(I148*21)/100</f>
        <v>0</v>
      </c>
      <c r="P148" t="s">
        <v>23</v>
      </c>
    </row>
    <row r="149" spans="1:5" ht="25.5">
      <c r="A149" s="26" t="s">
        <v>50</v>
      </c>
      <c r="E149" s="27" t="s">
        <v>1730</v>
      </c>
    </row>
    <row r="150" spans="1:5" ht="12.75">
      <c r="A150" s="28" t="s">
        <v>51</v>
      </c>
      <c r="E150" s="29" t="s">
        <v>47</v>
      </c>
    </row>
    <row r="151" spans="1:5" ht="153">
      <c r="A151" t="s">
        <v>52</v>
      </c>
      <c r="E151" s="27" t="s">
        <v>1724</v>
      </c>
    </row>
    <row r="152" spans="1:16" ht="25.5">
      <c r="A152" s="17" t="s">
        <v>45</v>
      </c>
      <c r="B152" s="21" t="s">
        <v>35</v>
      </c>
      <c r="C152" s="21" t="s">
        <v>1731</v>
      </c>
      <c r="D152" s="17" t="s">
        <v>47</v>
      </c>
      <c r="E152" s="22" t="s">
        <v>1732</v>
      </c>
      <c r="F152" s="23" t="s">
        <v>66</v>
      </c>
      <c r="G152" s="24">
        <v>1</v>
      </c>
      <c r="H152" s="25">
        <v>0</v>
      </c>
      <c r="I152" s="25">
        <f>ROUND(ROUND(H152,2)*ROUND(G152,3),2)</f>
        <v>0</v>
      </c>
      <c r="O152">
        <f>(I152*21)/100</f>
        <v>0</v>
      </c>
      <c r="P152" t="s">
        <v>23</v>
      </c>
    </row>
    <row r="153" spans="1:5" ht="25.5">
      <c r="A153" s="26" t="s">
        <v>50</v>
      </c>
      <c r="E153" s="27" t="s">
        <v>1732</v>
      </c>
    </row>
    <row r="154" spans="1:5" ht="12.75">
      <c r="A154" s="28" t="s">
        <v>51</v>
      </c>
      <c r="E154" s="29" t="s">
        <v>47</v>
      </c>
    </row>
    <row r="155" spans="1:5" ht="153">
      <c r="A155" t="s">
        <v>52</v>
      </c>
      <c r="E155" s="27" t="s">
        <v>1724</v>
      </c>
    </row>
    <row r="156" spans="1:16" ht="25.5">
      <c r="A156" s="17" t="s">
        <v>45</v>
      </c>
      <c r="B156" s="21" t="s">
        <v>37</v>
      </c>
      <c r="C156" s="21" t="s">
        <v>1733</v>
      </c>
      <c r="D156" s="17" t="s">
        <v>47</v>
      </c>
      <c r="E156" s="22" t="s">
        <v>1734</v>
      </c>
      <c r="F156" s="23" t="s">
        <v>66</v>
      </c>
      <c r="G156" s="24">
        <v>2</v>
      </c>
      <c r="H156" s="25">
        <v>0</v>
      </c>
      <c r="I156" s="25">
        <f>ROUND(ROUND(H156,2)*ROUND(G156,3),2)</f>
        <v>0</v>
      </c>
      <c r="O156">
        <f>(I156*21)/100</f>
        <v>0</v>
      </c>
      <c r="P156" t="s">
        <v>23</v>
      </c>
    </row>
    <row r="157" spans="1:5" ht="25.5">
      <c r="A157" s="26" t="s">
        <v>50</v>
      </c>
      <c r="E157" s="27" t="s">
        <v>1734</v>
      </c>
    </row>
    <row r="158" spans="1:5" ht="12.75">
      <c r="A158" s="28" t="s">
        <v>51</v>
      </c>
      <c r="E158" s="29" t="s">
        <v>47</v>
      </c>
    </row>
    <row r="159" spans="1:5" ht="165.75">
      <c r="A159" t="s">
        <v>52</v>
      </c>
      <c r="E159" s="27" t="s">
        <v>1735</v>
      </c>
    </row>
    <row r="160" spans="1:16" ht="25.5">
      <c r="A160" s="17" t="s">
        <v>45</v>
      </c>
      <c r="B160" s="21" t="s">
        <v>488</v>
      </c>
      <c r="C160" s="21" t="s">
        <v>1736</v>
      </c>
      <c r="D160" s="17" t="s">
        <v>47</v>
      </c>
      <c r="E160" s="22" t="s">
        <v>1737</v>
      </c>
      <c r="F160" s="23" t="s">
        <v>66</v>
      </c>
      <c r="G160" s="24">
        <v>2</v>
      </c>
      <c r="H160" s="25">
        <v>0</v>
      </c>
      <c r="I160" s="25">
        <f>ROUND(ROUND(H160,2)*ROUND(G160,3),2)</f>
        <v>0</v>
      </c>
      <c r="O160">
        <f>(I160*21)/100</f>
        <v>0</v>
      </c>
      <c r="P160" t="s">
        <v>23</v>
      </c>
    </row>
    <row r="161" spans="1:5" ht="25.5">
      <c r="A161" s="26" t="s">
        <v>50</v>
      </c>
      <c r="E161" s="27" t="s">
        <v>1737</v>
      </c>
    </row>
    <row r="162" spans="1:5" ht="12.75">
      <c r="A162" s="28" t="s">
        <v>51</v>
      </c>
      <c r="E162" s="29" t="s">
        <v>47</v>
      </c>
    </row>
    <row r="163" spans="1:5" ht="165.75">
      <c r="A163" t="s">
        <v>52</v>
      </c>
      <c r="E163" s="27" t="s">
        <v>1735</v>
      </c>
    </row>
    <row r="164" spans="1:16" ht="25.5">
      <c r="A164" s="17" t="s">
        <v>45</v>
      </c>
      <c r="B164" s="21" t="s">
        <v>148</v>
      </c>
      <c r="C164" s="21" t="s">
        <v>1738</v>
      </c>
      <c r="D164" s="17" t="s">
        <v>47</v>
      </c>
      <c r="E164" s="22" t="s">
        <v>1739</v>
      </c>
      <c r="F164" s="23" t="s">
        <v>66</v>
      </c>
      <c r="G164" s="24">
        <v>2</v>
      </c>
      <c r="H164" s="25">
        <v>0</v>
      </c>
      <c r="I164" s="25">
        <f>ROUND(ROUND(H164,2)*ROUND(G164,3),2)</f>
        <v>0</v>
      </c>
      <c r="O164">
        <f>(I164*21)/100</f>
        <v>0</v>
      </c>
      <c r="P164" t="s">
        <v>23</v>
      </c>
    </row>
    <row r="165" spans="1:5" ht="25.5">
      <c r="A165" s="26" t="s">
        <v>50</v>
      </c>
      <c r="E165" s="27" t="s">
        <v>1739</v>
      </c>
    </row>
    <row r="166" spans="1:5" ht="12.75">
      <c r="A166" s="28" t="s">
        <v>51</v>
      </c>
      <c r="E166" s="29" t="s">
        <v>47</v>
      </c>
    </row>
    <row r="167" spans="1:5" ht="165.75">
      <c r="A167" t="s">
        <v>52</v>
      </c>
      <c r="E167" s="27" t="s">
        <v>1735</v>
      </c>
    </row>
    <row r="168" spans="1:16" ht="25.5">
      <c r="A168" s="17" t="s">
        <v>45</v>
      </c>
      <c r="B168" s="21" t="s">
        <v>40</v>
      </c>
      <c r="C168" s="21" t="s">
        <v>1740</v>
      </c>
      <c r="D168" s="17" t="s">
        <v>47</v>
      </c>
      <c r="E168" s="22" t="s">
        <v>1741</v>
      </c>
      <c r="F168" s="23" t="s">
        <v>66</v>
      </c>
      <c r="G168" s="24">
        <v>2</v>
      </c>
      <c r="H168" s="25">
        <v>0</v>
      </c>
      <c r="I168" s="25">
        <f>ROUND(ROUND(H168,2)*ROUND(G168,3),2)</f>
        <v>0</v>
      </c>
      <c r="O168">
        <f>(I168*21)/100</f>
        <v>0</v>
      </c>
      <c r="P168" t="s">
        <v>23</v>
      </c>
    </row>
    <row r="169" spans="1:5" ht="25.5">
      <c r="A169" s="26" t="s">
        <v>50</v>
      </c>
      <c r="E169" s="27" t="s">
        <v>1741</v>
      </c>
    </row>
    <row r="170" spans="1:5" ht="12.75">
      <c r="A170" s="28" t="s">
        <v>51</v>
      </c>
      <c r="E170" s="29" t="s">
        <v>47</v>
      </c>
    </row>
    <row r="171" spans="1:5" ht="165.75">
      <c r="A171" t="s">
        <v>52</v>
      </c>
      <c r="E171" s="27" t="s">
        <v>1735</v>
      </c>
    </row>
    <row r="172" spans="1:16" ht="25.5">
      <c r="A172" s="17" t="s">
        <v>45</v>
      </c>
      <c r="B172" s="21" t="s">
        <v>42</v>
      </c>
      <c r="C172" s="21" t="s">
        <v>1742</v>
      </c>
      <c r="D172" s="17" t="s">
        <v>47</v>
      </c>
      <c r="E172" s="22" t="s">
        <v>1743</v>
      </c>
      <c r="F172" s="23" t="s">
        <v>66</v>
      </c>
      <c r="G172" s="24">
        <v>1</v>
      </c>
      <c r="H172" s="25">
        <v>0</v>
      </c>
      <c r="I172" s="25">
        <f>ROUND(ROUND(H172,2)*ROUND(G172,3),2)</f>
        <v>0</v>
      </c>
      <c r="O172">
        <f>(I172*21)/100</f>
        <v>0</v>
      </c>
      <c r="P172" t="s">
        <v>23</v>
      </c>
    </row>
    <row r="173" spans="1:5" ht="25.5">
      <c r="A173" s="26" t="s">
        <v>50</v>
      </c>
      <c r="E173" s="27" t="s">
        <v>1743</v>
      </c>
    </row>
    <row r="174" spans="1:5" ht="12.75">
      <c r="A174" s="28" t="s">
        <v>51</v>
      </c>
      <c r="E174" s="29" t="s">
        <v>47</v>
      </c>
    </row>
    <row r="175" spans="1:5" ht="165.75">
      <c r="A175" t="s">
        <v>52</v>
      </c>
      <c r="E175" s="27" t="s">
        <v>1735</v>
      </c>
    </row>
    <row r="176" spans="1:16" ht="12.75">
      <c r="A176" s="17" t="s">
        <v>45</v>
      </c>
      <c r="B176" s="21" t="s">
        <v>383</v>
      </c>
      <c r="C176" s="21" t="s">
        <v>1744</v>
      </c>
      <c r="D176" s="17" t="s">
        <v>47</v>
      </c>
      <c r="E176" s="22" t="s">
        <v>1745</v>
      </c>
      <c r="F176" s="23" t="s">
        <v>75</v>
      </c>
      <c r="G176" s="24">
        <v>34.105</v>
      </c>
      <c r="H176" s="25">
        <v>0</v>
      </c>
      <c r="I176" s="25">
        <f>ROUND(ROUND(H176,2)*ROUND(G176,3),2)</f>
        <v>0</v>
      </c>
      <c r="O176">
        <f>(I176*21)/100</f>
        <v>0</v>
      </c>
      <c r="P176" t="s">
        <v>23</v>
      </c>
    </row>
    <row r="177" spans="1:5" ht="12.75">
      <c r="A177" s="26" t="s">
        <v>50</v>
      </c>
      <c r="E177" s="27" t="s">
        <v>1745</v>
      </c>
    </row>
    <row r="178" spans="1:5" ht="25.5">
      <c r="A178" s="28" t="s">
        <v>51</v>
      </c>
      <c r="E178" s="29" t="s">
        <v>1746</v>
      </c>
    </row>
    <row r="179" spans="1:5" ht="63.75">
      <c r="A179" t="s">
        <v>52</v>
      </c>
      <c r="E179" s="27" t="s">
        <v>1747</v>
      </c>
    </row>
    <row r="180" spans="1:16" ht="25.5">
      <c r="A180" s="17" t="s">
        <v>45</v>
      </c>
      <c r="B180" s="21" t="s">
        <v>133</v>
      </c>
      <c r="C180" s="21" t="s">
        <v>1748</v>
      </c>
      <c r="D180" s="17" t="s">
        <v>47</v>
      </c>
      <c r="E180" s="22" t="s">
        <v>1749</v>
      </c>
      <c r="F180" s="23" t="s">
        <v>86</v>
      </c>
      <c r="G180" s="24">
        <v>6821</v>
      </c>
      <c r="H180" s="25">
        <v>0</v>
      </c>
      <c r="I180" s="25">
        <f>ROUND(ROUND(H180,2)*ROUND(G180,3),2)</f>
        <v>0</v>
      </c>
      <c r="O180">
        <f>(I180*21)/100</f>
        <v>0</v>
      </c>
      <c r="P180" t="s">
        <v>23</v>
      </c>
    </row>
    <row r="181" spans="1:5" ht="25.5">
      <c r="A181" s="26" t="s">
        <v>50</v>
      </c>
      <c r="E181" s="27" t="s">
        <v>1749</v>
      </c>
    </row>
    <row r="182" spans="1:5" ht="12.75">
      <c r="A182" s="28" t="s">
        <v>51</v>
      </c>
      <c r="E182" s="29" t="s">
        <v>47</v>
      </c>
    </row>
    <row r="183" spans="1:5" ht="114.75">
      <c r="A183" t="s">
        <v>52</v>
      </c>
      <c r="E183" s="27" t="s">
        <v>1750</v>
      </c>
    </row>
    <row r="184" spans="1:16" ht="12.75">
      <c r="A184" s="17" t="s">
        <v>45</v>
      </c>
      <c r="B184" s="21" t="s">
        <v>362</v>
      </c>
      <c r="C184" s="21" t="s">
        <v>1751</v>
      </c>
      <c r="D184" s="17" t="s">
        <v>47</v>
      </c>
      <c r="E184" s="22" t="s">
        <v>1752</v>
      </c>
      <c r="F184" s="23" t="s">
        <v>86</v>
      </c>
      <c r="G184" s="24">
        <v>6821</v>
      </c>
      <c r="H184" s="25">
        <v>0</v>
      </c>
      <c r="I184" s="25">
        <f>ROUND(ROUND(H184,2)*ROUND(G184,3),2)</f>
        <v>0</v>
      </c>
      <c r="O184">
        <f>(I184*21)/100</f>
        <v>0</v>
      </c>
      <c r="P184" t="s">
        <v>23</v>
      </c>
    </row>
    <row r="185" spans="1:5" ht="12.75">
      <c r="A185" s="26" t="s">
        <v>50</v>
      </c>
      <c r="E185" s="27" t="s">
        <v>1752</v>
      </c>
    </row>
    <row r="186" spans="1:5" ht="12.75">
      <c r="A186" s="28" t="s">
        <v>51</v>
      </c>
      <c r="E186" s="29" t="s">
        <v>47</v>
      </c>
    </row>
    <row r="187" spans="1:5" ht="25.5">
      <c r="A187" t="s">
        <v>52</v>
      </c>
      <c r="E187" s="27" t="s">
        <v>1753</v>
      </c>
    </row>
    <row r="188" spans="1:16" ht="12.75">
      <c r="A188" s="17" t="s">
        <v>45</v>
      </c>
      <c r="B188" s="21" t="s">
        <v>175</v>
      </c>
      <c r="C188" s="21" t="s">
        <v>1754</v>
      </c>
      <c r="D188" s="17" t="s">
        <v>47</v>
      </c>
      <c r="E188" s="22" t="s">
        <v>1755</v>
      </c>
      <c r="F188" s="23" t="s">
        <v>86</v>
      </c>
      <c r="G188" s="24">
        <v>6821</v>
      </c>
      <c r="H188" s="25">
        <v>0</v>
      </c>
      <c r="I188" s="25">
        <f>ROUND(ROUND(H188,2)*ROUND(G188,3),2)</f>
        <v>0</v>
      </c>
      <c r="O188">
        <f>(I188*21)/100</f>
        <v>0</v>
      </c>
      <c r="P188" t="s">
        <v>23</v>
      </c>
    </row>
    <row r="189" spans="1:5" ht="12.75">
      <c r="A189" s="26" t="s">
        <v>50</v>
      </c>
      <c r="E189" s="27" t="s">
        <v>1755</v>
      </c>
    </row>
    <row r="190" spans="1:5" ht="12.75">
      <c r="A190" s="28" t="s">
        <v>51</v>
      </c>
      <c r="E190" s="29" t="s">
        <v>47</v>
      </c>
    </row>
    <row r="191" spans="1:5" ht="25.5">
      <c r="A191" t="s">
        <v>52</v>
      </c>
      <c r="E191" s="27" t="s">
        <v>1753</v>
      </c>
    </row>
    <row r="192" spans="1:16" ht="12.75">
      <c r="A192" s="17" t="s">
        <v>45</v>
      </c>
      <c r="B192" s="21" t="s">
        <v>179</v>
      </c>
      <c r="C192" s="21" t="s">
        <v>1756</v>
      </c>
      <c r="D192" s="17" t="s">
        <v>47</v>
      </c>
      <c r="E192" s="22" t="s">
        <v>1757</v>
      </c>
      <c r="F192" s="23" t="s">
        <v>86</v>
      </c>
      <c r="G192" s="24">
        <v>20463</v>
      </c>
      <c r="H192" s="25">
        <v>0</v>
      </c>
      <c r="I192" s="25">
        <f>ROUND(ROUND(H192,2)*ROUND(G192,3),2)</f>
        <v>0</v>
      </c>
      <c r="O192">
        <f>(I192*21)/100</f>
        <v>0</v>
      </c>
      <c r="P192" t="s">
        <v>23</v>
      </c>
    </row>
    <row r="193" spans="1:5" ht="12.75">
      <c r="A193" s="26" t="s">
        <v>50</v>
      </c>
      <c r="E193" s="27" t="s">
        <v>1757</v>
      </c>
    </row>
    <row r="194" spans="1:5" ht="38.25">
      <c r="A194" s="28" t="s">
        <v>51</v>
      </c>
      <c r="E194" s="29" t="s">
        <v>1758</v>
      </c>
    </row>
    <row r="195" spans="1:5" ht="25.5">
      <c r="A195" t="s">
        <v>52</v>
      </c>
      <c r="E195" s="27" t="s">
        <v>1753</v>
      </c>
    </row>
    <row r="196" spans="1:16" ht="12.75">
      <c r="A196" s="17" t="s">
        <v>45</v>
      </c>
      <c r="B196" s="21" t="s">
        <v>216</v>
      </c>
      <c r="C196" s="21" t="s">
        <v>1759</v>
      </c>
      <c r="D196" s="17" t="s">
        <v>47</v>
      </c>
      <c r="E196" s="22" t="s">
        <v>1760</v>
      </c>
      <c r="F196" s="23" t="s">
        <v>86</v>
      </c>
      <c r="G196" s="24">
        <v>13642</v>
      </c>
      <c r="H196" s="25">
        <v>0</v>
      </c>
      <c r="I196" s="25">
        <f>ROUND(ROUND(H196,2)*ROUND(G196,3),2)</f>
        <v>0</v>
      </c>
      <c r="O196">
        <f>(I196*21)/100</f>
        <v>0</v>
      </c>
      <c r="P196" t="s">
        <v>23</v>
      </c>
    </row>
    <row r="197" spans="1:5" ht="12.75">
      <c r="A197" s="26" t="s">
        <v>50</v>
      </c>
      <c r="E197" s="27" t="s">
        <v>1760</v>
      </c>
    </row>
    <row r="198" spans="1:5" ht="38.25">
      <c r="A198" s="28" t="s">
        <v>51</v>
      </c>
      <c r="E198" s="29" t="s">
        <v>1761</v>
      </c>
    </row>
    <row r="199" spans="1:5" ht="25.5">
      <c r="A199" t="s">
        <v>52</v>
      </c>
      <c r="E199" s="27" t="s">
        <v>1753</v>
      </c>
    </row>
    <row r="200" spans="1:16" ht="38.25">
      <c r="A200" s="17" t="s">
        <v>45</v>
      </c>
      <c r="B200" s="21" t="s">
        <v>210</v>
      </c>
      <c r="C200" s="21" t="s">
        <v>1762</v>
      </c>
      <c r="D200" s="17" t="s">
        <v>47</v>
      </c>
      <c r="E200" s="22" t="s">
        <v>1763</v>
      </c>
      <c r="F200" s="23" t="s">
        <v>86</v>
      </c>
      <c r="G200" s="24">
        <v>6821</v>
      </c>
      <c r="H200" s="25">
        <v>0</v>
      </c>
      <c r="I200" s="25">
        <f>ROUND(ROUND(H200,2)*ROUND(G200,3),2)</f>
        <v>0</v>
      </c>
      <c r="O200">
        <f>(I200*21)/100</f>
        <v>0</v>
      </c>
      <c r="P200" t="s">
        <v>23</v>
      </c>
    </row>
    <row r="201" spans="1:5" ht="38.25">
      <c r="A201" s="26" t="s">
        <v>50</v>
      </c>
      <c r="E201" s="27" t="s">
        <v>1763</v>
      </c>
    </row>
    <row r="202" spans="1:5" ht="12.75">
      <c r="A202" s="28" t="s">
        <v>51</v>
      </c>
      <c r="E202" s="29" t="s">
        <v>47</v>
      </c>
    </row>
    <row r="203" spans="1:5" ht="153">
      <c r="A203" t="s">
        <v>52</v>
      </c>
      <c r="E203" s="27" t="s">
        <v>1764</v>
      </c>
    </row>
    <row r="204" spans="1:16" ht="12.75">
      <c r="A204" s="17" t="s">
        <v>45</v>
      </c>
      <c r="B204" s="21" t="s">
        <v>107</v>
      </c>
      <c r="C204" s="21" t="s">
        <v>1765</v>
      </c>
      <c r="D204" s="17" t="s">
        <v>47</v>
      </c>
      <c r="E204" s="22" t="s">
        <v>1766</v>
      </c>
      <c r="F204" s="23" t="s">
        <v>710</v>
      </c>
      <c r="G204" s="24">
        <v>0.136</v>
      </c>
      <c r="H204" s="25">
        <v>0</v>
      </c>
      <c r="I204" s="25">
        <f>ROUND(ROUND(H204,2)*ROUND(G204,3),2)</f>
        <v>0</v>
      </c>
      <c r="O204">
        <f>(I204*21)/100</f>
        <v>0</v>
      </c>
      <c r="P204" t="s">
        <v>23</v>
      </c>
    </row>
    <row r="205" spans="1:5" ht="12.75">
      <c r="A205" s="26" t="s">
        <v>50</v>
      </c>
      <c r="E205" s="27" t="s">
        <v>1766</v>
      </c>
    </row>
    <row r="206" spans="1:5" ht="38.25">
      <c r="A206" s="28" t="s">
        <v>51</v>
      </c>
      <c r="E206" s="29" t="s">
        <v>1767</v>
      </c>
    </row>
    <row r="207" spans="1:5" ht="51">
      <c r="A207" t="s">
        <v>52</v>
      </c>
      <c r="E207" s="27" t="s">
        <v>1768</v>
      </c>
    </row>
    <row r="208" spans="1:16" ht="12.75">
      <c r="A208" s="17" t="s">
        <v>45</v>
      </c>
      <c r="B208" s="21" t="s">
        <v>200</v>
      </c>
      <c r="C208" s="21" t="s">
        <v>1769</v>
      </c>
      <c r="D208" s="17" t="s">
        <v>47</v>
      </c>
      <c r="E208" s="22" t="s">
        <v>1770</v>
      </c>
      <c r="F208" s="23" t="s">
        <v>704</v>
      </c>
      <c r="G208" s="24">
        <v>136.42</v>
      </c>
      <c r="H208" s="25">
        <v>0</v>
      </c>
      <c r="I208" s="25">
        <f>ROUND(ROUND(H208,2)*ROUND(G208,3),2)</f>
        <v>0</v>
      </c>
      <c r="O208">
        <f>(I208*21)/100</f>
        <v>0</v>
      </c>
      <c r="P208" t="s">
        <v>23</v>
      </c>
    </row>
    <row r="209" spans="1:5" ht="12.75">
      <c r="A209" s="26" t="s">
        <v>50</v>
      </c>
      <c r="E209" s="27" t="s">
        <v>1770</v>
      </c>
    </row>
    <row r="210" spans="1:5" ht="38.25">
      <c r="A210" s="28" t="s">
        <v>51</v>
      </c>
      <c r="E210" s="29" t="s">
        <v>1771</v>
      </c>
    </row>
    <row r="211" spans="1:5" ht="12.75">
      <c r="A211" t="s">
        <v>52</v>
      </c>
      <c r="E211" s="27" t="s">
        <v>47</v>
      </c>
    </row>
    <row r="212" spans="1:18" ht="12.75" customHeight="1">
      <c r="A212" s="5" t="s">
        <v>43</v>
      </c>
      <c r="B212" s="5"/>
      <c r="C212" s="31" t="s">
        <v>1772</v>
      </c>
      <c r="D212" s="5"/>
      <c r="E212" s="19" t="s">
        <v>1773</v>
      </c>
      <c r="F212" s="5"/>
      <c r="G212" s="5"/>
      <c r="H212" s="5"/>
      <c r="I212" s="32">
        <f>0+Q212</f>
        <v>0</v>
      </c>
      <c r="O212">
        <f>0+R212</f>
        <v>0</v>
      </c>
      <c r="Q212">
        <f>0+I213+I217+I221+I225+I229+I233</f>
        <v>0</v>
      </c>
      <c r="R212">
        <f>0+O213+O217+O221+O225+O229+O233</f>
        <v>0</v>
      </c>
    </row>
    <row r="213" spans="1:16" ht="25.5">
      <c r="A213" s="17" t="s">
        <v>45</v>
      </c>
      <c r="B213" s="21" t="s">
        <v>246</v>
      </c>
      <c r="C213" s="21" t="s">
        <v>1774</v>
      </c>
      <c r="D213" s="17" t="s">
        <v>47</v>
      </c>
      <c r="E213" s="22" t="s">
        <v>1775</v>
      </c>
      <c r="F213" s="23" t="s">
        <v>710</v>
      </c>
      <c r="G213" s="24">
        <v>20.463</v>
      </c>
      <c r="H213" s="25">
        <v>0</v>
      </c>
      <c r="I213" s="25">
        <f>ROUND(ROUND(H213,2)*ROUND(G213,3),2)</f>
        <v>0</v>
      </c>
      <c r="O213">
        <f>(I213*21)/100</f>
        <v>0</v>
      </c>
      <c r="P213" t="s">
        <v>23</v>
      </c>
    </row>
    <row r="214" spans="1:5" ht="25.5">
      <c r="A214" s="26" t="s">
        <v>50</v>
      </c>
      <c r="E214" s="27" t="s">
        <v>1775</v>
      </c>
    </row>
    <row r="215" spans="1:5" ht="12.75">
      <c r="A215" s="28" t="s">
        <v>51</v>
      </c>
      <c r="E215" s="29" t="s">
        <v>47</v>
      </c>
    </row>
    <row r="216" spans="1:5" ht="76.5">
      <c r="A216" t="s">
        <v>52</v>
      </c>
      <c r="E216" s="27" t="s">
        <v>1776</v>
      </c>
    </row>
    <row r="217" spans="1:16" ht="25.5">
      <c r="A217" s="17" t="s">
        <v>45</v>
      </c>
      <c r="B217" s="21" t="s">
        <v>262</v>
      </c>
      <c r="C217" s="21" t="s">
        <v>1777</v>
      </c>
      <c r="D217" s="17" t="s">
        <v>47</v>
      </c>
      <c r="E217" s="22" t="s">
        <v>1778</v>
      </c>
      <c r="F217" s="23" t="s">
        <v>710</v>
      </c>
      <c r="G217" s="24">
        <v>20.463</v>
      </c>
      <c r="H217" s="25">
        <v>0</v>
      </c>
      <c r="I217" s="25">
        <f>ROUND(ROUND(H217,2)*ROUND(G217,3),2)</f>
        <v>0</v>
      </c>
      <c r="O217">
        <f>(I217*21)/100</f>
        <v>0</v>
      </c>
      <c r="P217" t="s">
        <v>23</v>
      </c>
    </row>
    <row r="218" spans="1:5" ht="25.5">
      <c r="A218" s="26" t="s">
        <v>50</v>
      </c>
      <c r="E218" s="27" t="s">
        <v>1778</v>
      </c>
    </row>
    <row r="219" spans="1:5" ht="12.75">
      <c r="A219" s="28" t="s">
        <v>51</v>
      </c>
      <c r="E219" s="29" t="s">
        <v>47</v>
      </c>
    </row>
    <row r="220" spans="1:5" ht="76.5">
      <c r="A220" t="s">
        <v>52</v>
      </c>
      <c r="E220" s="27" t="s">
        <v>1776</v>
      </c>
    </row>
    <row r="221" spans="1:16" ht="12.75">
      <c r="A221" s="17" t="s">
        <v>45</v>
      </c>
      <c r="B221" s="21" t="s">
        <v>290</v>
      </c>
      <c r="C221" s="21" t="s">
        <v>1779</v>
      </c>
      <c r="D221" s="17" t="s">
        <v>47</v>
      </c>
      <c r="E221" s="22" t="s">
        <v>1780</v>
      </c>
      <c r="F221" s="23" t="s">
        <v>710</v>
      </c>
      <c r="G221" s="24">
        <v>6.5</v>
      </c>
      <c r="H221" s="25">
        <v>0</v>
      </c>
      <c r="I221" s="25">
        <f>ROUND(ROUND(H221,2)*ROUND(G221,3),2)</f>
        <v>0</v>
      </c>
      <c r="O221">
        <f>(I221*21)/100</f>
        <v>0</v>
      </c>
      <c r="P221" t="s">
        <v>23</v>
      </c>
    </row>
    <row r="222" spans="1:5" ht="12.75">
      <c r="A222" s="26" t="s">
        <v>50</v>
      </c>
      <c r="E222" s="27" t="s">
        <v>1780</v>
      </c>
    </row>
    <row r="223" spans="1:5" ht="12.75">
      <c r="A223" s="28" t="s">
        <v>51</v>
      </c>
      <c r="E223" s="29" t="s">
        <v>47</v>
      </c>
    </row>
    <row r="224" spans="1:5" ht="76.5">
      <c r="A224" t="s">
        <v>52</v>
      </c>
      <c r="E224" s="27" t="s">
        <v>1776</v>
      </c>
    </row>
    <row r="225" spans="1:16" ht="12.75">
      <c r="A225" s="17" t="s">
        <v>45</v>
      </c>
      <c r="B225" s="21" t="s">
        <v>285</v>
      </c>
      <c r="C225" s="21" t="s">
        <v>1781</v>
      </c>
      <c r="D225" s="17" t="s">
        <v>47</v>
      </c>
      <c r="E225" s="22" t="s">
        <v>1782</v>
      </c>
      <c r="F225" s="23" t="s">
        <v>710</v>
      </c>
      <c r="G225" s="24">
        <v>6.5</v>
      </c>
      <c r="H225" s="25">
        <v>0</v>
      </c>
      <c r="I225" s="25">
        <f>ROUND(ROUND(H225,2)*ROUND(G225,3),2)</f>
        <v>0</v>
      </c>
      <c r="O225">
        <f>(I225*21)/100</f>
        <v>0</v>
      </c>
      <c r="P225" t="s">
        <v>23</v>
      </c>
    </row>
    <row r="226" spans="1:5" ht="12.75">
      <c r="A226" s="26" t="s">
        <v>50</v>
      </c>
      <c r="E226" s="27" t="s">
        <v>1782</v>
      </c>
    </row>
    <row r="227" spans="1:5" ht="12.75">
      <c r="A227" s="28" t="s">
        <v>51</v>
      </c>
      <c r="E227" s="29" t="s">
        <v>47</v>
      </c>
    </row>
    <row r="228" spans="1:5" ht="76.5">
      <c r="A228" t="s">
        <v>52</v>
      </c>
      <c r="E228" s="27" t="s">
        <v>1776</v>
      </c>
    </row>
    <row r="229" spans="1:16" ht="12.75">
      <c r="A229" s="17" t="s">
        <v>45</v>
      </c>
      <c r="B229" s="21" t="s">
        <v>296</v>
      </c>
      <c r="C229" s="21" t="s">
        <v>1783</v>
      </c>
      <c r="D229" s="17" t="s">
        <v>47</v>
      </c>
      <c r="E229" s="22" t="s">
        <v>1784</v>
      </c>
      <c r="F229" s="23" t="s">
        <v>710</v>
      </c>
      <c r="G229" s="24">
        <v>6.5</v>
      </c>
      <c r="H229" s="25">
        <v>0</v>
      </c>
      <c r="I229" s="25">
        <f>ROUND(ROUND(H229,2)*ROUND(G229,3),2)</f>
        <v>0</v>
      </c>
      <c r="O229">
        <f>(I229*21)/100</f>
        <v>0</v>
      </c>
      <c r="P229" t="s">
        <v>23</v>
      </c>
    </row>
    <row r="230" spans="1:5" ht="12.75">
      <c r="A230" s="26" t="s">
        <v>50</v>
      </c>
      <c r="E230" s="27" t="s">
        <v>1784</v>
      </c>
    </row>
    <row r="231" spans="1:5" ht="12.75">
      <c r="A231" s="28" t="s">
        <v>51</v>
      </c>
      <c r="E231" s="29" t="s">
        <v>47</v>
      </c>
    </row>
    <row r="232" spans="1:5" ht="63.75">
      <c r="A232" t="s">
        <v>52</v>
      </c>
      <c r="E232" s="27" t="s">
        <v>1785</v>
      </c>
    </row>
    <row r="233" spans="1:16" ht="25.5">
      <c r="A233" s="17" t="s">
        <v>45</v>
      </c>
      <c r="B233" s="21" t="s">
        <v>265</v>
      </c>
      <c r="C233" s="21" t="s">
        <v>1786</v>
      </c>
      <c r="D233" s="17" t="s">
        <v>47</v>
      </c>
      <c r="E233" s="22" t="s">
        <v>1787</v>
      </c>
      <c r="F233" s="23" t="s">
        <v>710</v>
      </c>
      <c r="G233" s="24">
        <v>20.463</v>
      </c>
      <c r="H233" s="25">
        <v>0</v>
      </c>
      <c r="I233" s="25">
        <f>ROUND(ROUND(H233,2)*ROUND(G233,3),2)</f>
        <v>0</v>
      </c>
      <c r="O233">
        <f>(I233*21)/100</f>
        <v>0</v>
      </c>
      <c r="P233" t="s">
        <v>23</v>
      </c>
    </row>
    <row r="234" spans="1:5" ht="25.5">
      <c r="A234" s="26" t="s">
        <v>50</v>
      </c>
      <c r="E234" s="27" t="s">
        <v>1787</v>
      </c>
    </row>
    <row r="235" spans="1:5" ht="12.75">
      <c r="A235" s="28" t="s">
        <v>51</v>
      </c>
      <c r="E235" s="29" t="s">
        <v>47</v>
      </c>
    </row>
    <row r="236" spans="1:5" ht="76.5">
      <c r="A236" t="s">
        <v>52</v>
      </c>
      <c r="E236" s="27" t="s">
        <v>1788</v>
      </c>
    </row>
    <row r="237" spans="1:18" ht="12.75" customHeight="1">
      <c r="A237" s="5" t="s">
        <v>43</v>
      </c>
      <c r="B237" s="5"/>
      <c r="C237" s="31" t="s">
        <v>1789</v>
      </c>
      <c r="D237" s="5"/>
      <c r="E237" s="19" t="s">
        <v>1790</v>
      </c>
      <c r="F237" s="5"/>
      <c r="G237" s="5"/>
      <c r="H237" s="5"/>
      <c r="I237" s="32">
        <f>0+Q237</f>
        <v>0</v>
      </c>
      <c r="O237">
        <f>0+R237</f>
        <v>0</v>
      </c>
      <c r="Q237">
        <f>0+I238</f>
        <v>0</v>
      </c>
      <c r="R237">
        <f>0+O238</f>
        <v>0</v>
      </c>
    </row>
    <row r="238" spans="1:16" ht="25.5">
      <c r="A238" s="17" t="s">
        <v>45</v>
      </c>
      <c r="B238" s="21" t="s">
        <v>129</v>
      </c>
      <c r="C238" s="21" t="s">
        <v>1791</v>
      </c>
      <c r="D238" s="17" t="s">
        <v>47</v>
      </c>
      <c r="E238" s="22" t="s">
        <v>1792</v>
      </c>
      <c r="F238" s="23" t="s">
        <v>710</v>
      </c>
      <c r="G238" s="24">
        <v>1162.662</v>
      </c>
      <c r="H238" s="25">
        <v>0</v>
      </c>
      <c r="I238" s="25">
        <f>ROUND(ROUND(H238,2)*ROUND(G238,3),2)</f>
        <v>0</v>
      </c>
      <c r="O238">
        <f>(I238*21)/100</f>
        <v>0</v>
      </c>
      <c r="P238" t="s">
        <v>23</v>
      </c>
    </row>
    <row r="239" spans="1:5" ht="25.5">
      <c r="A239" s="26" t="s">
        <v>50</v>
      </c>
      <c r="E239" s="27" t="s">
        <v>1792</v>
      </c>
    </row>
    <row r="240" spans="1:5" ht="12.75">
      <c r="A240" s="28" t="s">
        <v>51</v>
      </c>
      <c r="E240" s="29" t="s">
        <v>47</v>
      </c>
    </row>
    <row r="241" spans="1:5" ht="12.75">
      <c r="A241" t="s">
        <v>52</v>
      </c>
      <c r="E241" s="27" t="s">
        <v>47</v>
      </c>
    </row>
    <row r="242" spans="1:18" ht="12.75" customHeight="1">
      <c r="A242" s="5" t="s">
        <v>43</v>
      </c>
      <c r="B242" s="5"/>
      <c r="C242" s="31" t="s">
        <v>1793</v>
      </c>
      <c r="D242" s="5"/>
      <c r="E242" s="19" t="s">
        <v>1794</v>
      </c>
      <c r="F242" s="5"/>
      <c r="G242" s="5"/>
      <c r="H242" s="5"/>
      <c r="I242" s="32">
        <f>0+Q242</f>
        <v>0</v>
      </c>
      <c r="O242">
        <f>0+R242</f>
        <v>0</v>
      </c>
      <c r="Q242">
        <f>0+I243+I247+I251+I255+I259+I263+I267+I271+I275+I279</f>
        <v>0</v>
      </c>
      <c r="R242">
        <f>0+O243+O247+O251+O255+O259+O263+O267+O271+O275+O279</f>
        <v>0</v>
      </c>
    </row>
    <row r="243" spans="1:16" ht="12.75">
      <c r="A243" s="17" t="s">
        <v>45</v>
      </c>
      <c r="B243" s="21" t="s">
        <v>1100</v>
      </c>
      <c r="C243" s="21" t="s">
        <v>1626</v>
      </c>
      <c r="D243" s="17" t="s">
        <v>47</v>
      </c>
      <c r="E243" s="22" t="s">
        <v>1627</v>
      </c>
      <c r="F243" s="23" t="s">
        <v>75</v>
      </c>
      <c r="G243" s="24">
        <v>16.64</v>
      </c>
      <c r="H243" s="25">
        <v>0</v>
      </c>
      <c r="I243" s="25">
        <f>ROUND(ROUND(H243,2)*ROUND(G243,3),2)</f>
        <v>0</v>
      </c>
      <c r="O243">
        <f>(I243*21)/100</f>
        <v>0</v>
      </c>
      <c r="P243" t="s">
        <v>23</v>
      </c>
    </row>
    <row r="244" spans="1:5" ht="12.75">
      <c r="A244" s="26" t="s">
        <v>50</v>
      </c>
      <c r="E244" s="27" t="s">
        <v>1627</v>
      </c>
    </row>
    <row r="245" spans="1:5" ht="38.25">
      <c r="A245" s="28" t="s">
        <v>51</v>
      </c>
      <c r="E245" s="29" t="s">
        <v>1795</v>
      </c>
    </row>
    <row r="246" spans="1:5" ht="12.75">
      <c r="A246" t="s">
        <v>52</v>
      </c>
      <c r="E246" s="27" t="s">
        <v>47</v>
      </c>
    </row>
    <row r="247" spans="1:16" ht="12.75">
      <c r="A247" s="17" t="s">
        <v>45</v>
      </c>
      <c r="B247" s="21" t="s">
        <v>125</v>
      </c>
      <c r="C247" s="21" t="s">
        <v>1644</v>
      </c>
      <c r="D247" s="17" t="s">
        <v>47</v>
      </c>
      <c r="E247" s="22" t="s">
        <v>1645</v>
      </c>
      <c r="F247" s="23" t="s">
        <v>75</v>
      </c>
      <c r="G247" s="24">
        <v>1.95</v>
      </c>
      <c r="H247" s="25">
        <v>0</v>
      </c>
      <c r="I247" s="25">
        <f>ROUND(ROUND(H247,2)*ROUND(G247,3),2)</f>
        <v>0</v>
      </c>
      <c r="O247">
        <f>(I247*21)/100</f>
        <v>0</v>
      </c>
      <c r="P247" t="s">
        <v>23</v>
      </c>
    </row>
    <row r="248" spans="1:5" ht="12.75">
      <c r="A248" s="26" t="s">
        <v>50</v>
      </c>
      <c r="E248" s="27" t="s">
        <v>1645</v>
      </c>
    </row>
    <row r="249" spans="1:5" ht="38.25">
      <c r="A249" s="28" t="s">
        <v>51</v>
      </c>
      <c r="E249" s="29" t="s">
        <v>1796</v>
      </c>
    </row>
    <row r="250" spans="1:5" ht="12.75">
      <c r="A250" t="s">
        <v>52</v>
      </c>
      <c r="E250" s="27" t="s">
        <v>47</v>
      </c>
    </row>
    <row r="251" spans="1:16" ht="25.5">
      <c r="A251" s="17" t="s">
        <v>45</v>
      </c>
      <c r="B251" s="21" t="s">
        <v>1113</v>
      </c>
      <c r="C251" s="21" t="s">
        <v>1797</v>
      </c>
      <c r="D251" s="17" t="s">
        <v>47</v>
      </c>
      <c r="E251" s="22" t="s">
        <v>1798</v>
      </c>
      <c r="F251" s="23" t="s">
        <v>86</v>
      </c>
      <c r="G251" s="24">
        <v>47747</v>
      </c>
      <c r="H251" s="25">
        <v>0</v>
      </c>
      <c r="I251" s="25">
        <f>ROUND(ROUND(H251,2)*ROUND(G251,3),2)</f>
        <v>0</v>
      </c>
      <c r="O251">
        <f>(I251*21)/100</f>
        <v>0</v>
      </c>
      <c r="P251" t="s">
        <v>23</v>
      </c>
    </row>
    <row r="252" spans="1:5" ht="25.5">
      <c r="A252" s="26" t="s">
        <v>50</v>
      </c>
      <c r="E252" s="27" t="s">
        <v>1798</v>
      </c>
    </row>
    <row r="253" spans="1:5" ht="38.25">
      <c r="A253" s="28" t="s">
        <v>51</v>
      </c>
      <c r="E253" s="29" t="s">
        <v>1799</v>
      </c>
    </row>
    <row r="254" spans="1:5" ht="89.25">
      <c r="A254" t="s">
        <v>52</v>
      </c>
      <c r="E254" s="27" t="s">
        <v>1800</v>
      </c>
    </row>
    <row r="255" spans="1:16" ht="12.75">
      <c r="A255" s="17" t="s">
        <v>45</v>
      </c>
      <c r="B255" s="21" t="s">
        <v>1110</v>
      </c>
      <c r="C255" s="21" t="s">
        <v>1801</v>
      </c>
      <c r="D255" s="17" t="s">
        <v>47</v>
      </c>
      <c r="E255" s="22" t="s">
        <v>1802</v>
      </c>
      <c r="F255" s="23" t="s">
        <v>66</v>
      </c>
      <c r="G255" s="24">
        <v>2</v>
      </c>
      <c r="H255" s="25">
        <v>0</v>
      </c>
      <c r="I255" s="25">
        <f>ROUND(ROUND(H255,2)*ROUND(G255,3),2)</f>
        <v>0</v>
      </c>
      <c r="O255">
        <f>(I255*21)/100</f>
        <v>0</v>
      </c>
      <c r="P255" t="s">
        <v>23</v>
      </c>
    </row>
    <row r="256" spans="1:5" ht="12.75">
      <c r="A256" s="26" t="s">
        <v>50</v>
      </c>
      <c r="E256" s="27" t="s">
        <v>1802</v>
      </c>
    </row>
    <row r="257" spans="1:5" ht="12.75">
      <c r="A257" s="28" t="s">
        <v>51</v>
      </c>
      <c r="E257" s="29" t="s">
        <v>47</v>
      </c>
    </row>
    <row r="258" spans="1:5" ht="63.75">
      <c r="A258" t="s">
        <v>52</v>
      </c>
      <c r="E258" s="27" t="s">
        <v>1652</v>
      </c>
    </row>
    <row r="259" spans="1:16" ht="12.75">
      <c r="A259" s="17" t="s">
        <v>45</v>
      </c>
      <c r="B259" s="21" t="s">
        <v>1088</v>
      </c>
      <c r="C259" s="21" t="s">
        <v>1803</v>
      </c>
      <c r="D259" s="17" t="s">
        <v>47</v>
      </c>
      <c r="E259" s="22" t="s">
        <v>1804</v>
      </c>
      <c r="F259" s="23" t="s">
        <v>66</v>
      </c>
      <c r="G259" s="24">
        <v>39</v>
      </c>
      <c r="H259" s="25">
        <v>0</v>
      </c>
      <c r="I259" s="25">
        <f>ROUND(ROUND(H259,2)*ROUND(G259,3),2)</f>
        <v>0</v>
      </c>
      <c r="O259">
        <f>(I259*21)/100</f>
        <v>0</v>
      </c>
      <c r="P259" t="s">
        <v>23</v>
      </c>
    </row>
    <row r="260" spans="1:5" ht="12.75">
      <c r="A260" s="26" t="s">
        <v>50</v>
      </c>
      <c r="E260" s="27" t="s">
        <v>1804</v>
      </c>
    </row>
    <row r="261" spans="1:5" ht="38.25">
      <c r="A261" s="28" t="s">
        <v>51</v>
      </c>
      <c r="E261" s="29" t="s">
        <v>1805</v>
      </c>
    </row>
    <row r="262" spans="1:5" ht="12.75">
      <c r="A262" t="s">
        <v>52</v>
      </c>
      <c r="E262" s="27" t="s">
        <v>47</v>
      </c>
    </row>
    <row r="263" spans="1:16" ht="12.75">
      <c r="A263" s="17" t="s">
        <v>45</v>
      </c>
      <c r="B263" s="21" t="s">
        <v>1091</v>
      </c>
      <c r="C263" s="21" t="s">
        <v>1666</v>
      </c>
      <c r="D263" s="17" t="s">
        <v>47</v>
      </c>
      <c r="E263" s="22" t="s">
        <v>1806</v>
      </c>
      <c r="F263" s="23" t="s">
        <v>66</v>
      </c>
      <c r="G263" s="24">
        <v>39</v>
      </c>
      <c r="H263" s="25">
        <v>0</v>
      </c>
      <c r="I263" s="25">
        <f>ROUND(ROUND(H263,2)*ROUND(G263,3),2)</f>
        <v>0</v>
      </c>
      <c r="O263">
        <f>(I263*21)/100</f>
        <v>0</v>
      </c>
      <c r="P263" t="s">
        <v>23</v>
      </c>
    </row>
    <row r="264" spans="1:5" ht="12.75">
      <c r="A264" s="26" t="s">
        <v>50</v>
      </c>
      <c r="E264" s="27" t="s">
        <v>1806</v>
      </c>
    </row>
    <row r="265" spans="1:5" ht="38.25">
      <c r="A265" s="28" t="s">
        <v>51</v>
      </c>
      <c r="E265" s="29" t="s">
        <v>1807</v>
      </c>
    </row>
    <row r="266" spans="1:5" ht="12.75">
      <c r="A266" t="s">
        <v>52</v>
      </c>
      <c r="E266" s="27" t="s">
        <v>47</v>
      </c>
    </row>
    <row r="267" spans="1:16" ht="25.5">
      <c r="A267" s="17" t="s">
        <v>45</v>
      </c>
      <c r="B267" s="21" t="s">
        <v>121</v>
      </c>
      <c r="C267" s="21" t="s">
        <v>1669</v>
      </c>
      <c r="D267" s="17" t="s">
        <v>47</v>
      </c>
      <c r="E267" s="22" t="s">
        <v>1670</v>
      </c>
      <c r="F267" s="23" t="s">
        <v>86</v>
      </c>
      <c r="G267" s="24">
        <v>19.5</v>
      </c>
      <c r="H267" s="25">
        <v>0</v>
      </c>
      <c r="I267" s="25">
        <f>ROUND(ROUND(H267,2)*ROUND(G267,3),2)</f>
        <v>0</v>
      </c>
      <c r="O267">
        <f>(I267*21)/100</f>
        <v>0</v>
      </c>
      <c r="P267" t="s">
        <v>23</v>
      </c>
    </row>
    <row r="268" spans="1:5" ht="25.5">
      <c r="A268" s="26" t="s">
        <v>50</v>
      </c>
      <c r="E268" s="27" t="s">
        <v>1670</v>
      </c>
    </row>
    <row r="269" spans="1:5" ht="38.25">
      <c r="A269" s="28" t="s">
        <v>51</v>
      </c>
      <c r="E269" s="29" t="s">
        <v>1808</v>
      </c>
    </row>
    <row r="270" spans="1:5" ht="63.75">
      <c r="A270" t="s">
        <v>52</v>
      </c>
      <c r="E270" s="27" t="s">
        <v>1672</v>
      </c>
    </row>
    <row r="271" spans="1:16" ht="12.75">
      <c r="A271" s="17" t="s">
        <v>45</v>
      </c>
      <c r="B271" s="21" t="s">
        <v>1095</v>
      </c>
      <c r="C271" s="21" t="s">
        <v>1809</v>
      </c>
      <c r="D271" s="17" t="s">
        <v>47</v>
      </c>
      <c r="E271" s="22" t="s">
        <v>1810</v>
      </c>
      <c r="F271" s="23" t="s">
        <v>75</v>
      </c>
      <c r="G271" s="24">
        <v>16.64</v>
      </c>
      <c r="H271" s="25">
        <v>0</v>
      </c>
      <c r="I271" s="25">
        <f>ROUND(ROUND(H271,2)*ROUND(G271,3),2)</f>
        <v>0</v>
      </c>
      <c r="O271">
        <f>(I271*21)/100</f>
        <v>0</v>
      </c>
      <c r="P271" t="s">
        <v>23</v>
      </c>
    </row>
    <row r="272" spans="1:5" ht="12.75">
      <c r="A272" s="26" t="s">
        <v>50</v>
      </c>
      <c r="E272" s="27" t="s">
        <v>1810</v>
      </c>
    </row>
    <row r="273" spans="1:5" ht="12.75">
      <c r="A273" s="28" t="s">
        <v>51</v>
      </c>
      <c r="E273" s="29" t="s">
        <v>47</v>
      </c>
    </row>
    <row r="274" spans="1:5" ht="12.75">
      <c r="A274" t="s">
        <v>52</v>
      </c>
      <c r="E274" s="27" t="s">
        <v>47</v>
      </c>
    </row>
    <row r="275" spans="1:16" ht="12.75">
      <c r="A275" s="17" t="s">
        <v>45</v>
      </c>
      <c r="B275" s="21" t="s">
        <v>117</v>
      </c>
      <c r="C275" s="21" t="s">
        <v>1811</v>
      </c>
      <c r="D275" s="17" t="s">
        <v>47</v>
      </c>
      <c r="E275" s="22" t="s">
        <v>1812</v>
      </c>
      <c r="F275" s="23" t="s">
        <v>86</v>
      </c>
      <c r="G275" s="24">
        <v>78</v>
      </c>
      <c r="H275" s="25">
        <v>0</v>
      </c>
      <c r="I275" s="25">
        <f>ROUND(ROUND(H275,2)*ROUND(G275,3),2)</f>
        <v>0</v>
      </c>
      <c r="O275">
        <f>(I275*21)/100</f>
        <v>0</v>
      </c>
      <c r="P275" t="s">
        <v>23</v>
      </c>
    </row>
    <row r="276" spans="1:5" ht="12.75">
      <c r="A276" s="26" t="s">
        <v>50</v>
      </c>
      <c r="E276" s="27" t="s">
        <v>1812</v>
      </c>
    </row>
    <row r="277" spans="1:5" ht="38.25">
      <c r="A277" s="28" t="s">
        <v>51</v>
      </c>
      <c r="E277" s="29" t="s">
        <v>1813</v>
      </c>
    </row>
    <row r="278" spans="1:5" ht="76.5">
      <c r="A278" t="s">
        <v>52</v>
      </c>
      <c r="E278" s="27" t="s">
        <v>1682</v>
      </c>
    </row>
    <row r="279" spans="1:16" ht="25.5">
      <c r="A279" s="17" t="s">
        <v>45</v>
      </c>
      <c r="B279" s="21" t="s">
        <v>1106</v>
      </c>
      <c r="C279" s="21" t="s">
        <v>1634</v>
      </c>
      <c r="D279" s="17" t="s">
        <v>47</v>
      </c>
      <c r="E279" s="22" t="s">
        <v>1635</v>
      </c>
      <c r="F279" s="23" t="s">
        <v>75</v>
      </c>
      <c r="G279" s="24">
        <v>16.64</v>
      </c>
      <c r="H279" s="25">
        <v>0</v>
      </c>
      <c r="I279" s="25">
        <f>ROUND(ROUND(H279,2)*ROUND(G279,3),2)</f>
        <v>0</v>
      </c>
      <c r="O279">
        <f>(I279*21)/100</f>
        <v>0</v>
      </c>
      <c r="P279" t="s">
        <v>23</v>
      </c>
    </row>
    <row r="280" spans="1:5" ht="25.5">
      <c r="A280" s="26" t="s">
        <v>50</v>
      </c>
      <c r="E280" s="27" t="s">
        <v>1635</v>
      </c>
    </row>
    <row r="281" spans="1:5" ht="12.75">
      <c r="A281" s="28" t="s">
        <v>51</v>
      </c>
      <c r="E281" s="29" t="s">
        <v>47</v>
      </c>
    </row>
    <row r="282" spans="1:5" ht="38.25">
      <c r="A282" t="s">
        <v>52</v>
      </c>
      <c r="E282" s="27" t="s">
        <v>1633</v>
      </c>
    </row>
  </sheetData>
  <sheetProtection/>
  <mergeCells count="10">
    <mergeCell ref="E5:E6"/>
    <mergeCell ref="F5:F6"/>
    <mergeCell ref="G5:G6"/>
    <mergeCell ref="H5:I5"/>
    <mergeCell ref="C3:D3"/>
    <mergeCell ref="C4:D4"/>
    <mergeCell ref="A5:A6"/>
    <mergeCell ref="B5:B6"/>
    <mergeCell ref="C5:C6"/>
    <mergeCell ref="D5:D6"/>
  </mergeCells>
  <printOptions/>
  <pageMargins left="0.75" right="0.75" top="1" bottom="1" header="0.5" footer="0.5"/>
  <pageSetup fitToHeight="0" fitToWidth="1" horizontalDpi="300" verticalDpi="300" orientation="portrait" paperSize="9"/>
  <drawing r:id="rId1"/>
</worksheet>
</file>

<file path=xl/worksheets/sheet29.xml><?xml version="1.0" encoding="utf-8"?>
<worksheet xmlns="http://schemas.openxmlformats.org/spreadsheetml/2006/main" xmlns:r="http://schemas.openxmlformats.org/officeDocument/2006/relationships">
  <sheetPr>
    <pageSetUpPr fitToPage="1"/>
  </sheetPr>
  <dimension ref="A1:R278"/>
  <sheetViews>
    <sheetView zoomScalePageLayoutView="0"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5"/>
      <c r="I2" s="5"/>
      <c r="O2">
        <f>0+O8+O25+O106+O131+O208+O233+O238</f>
        <v>0</v>
      </c>
      <c r="P2" t="s">
        <v>22</v>
      </c>
    </row>
    <row r="3" spans="1:16" ht="15" customHeight="1">
      <c r="A3" t="s">
        <v>12</v>
      </c>
      <c r="B3" s="9" t="s">
        <v>14</v>
      </c>
      <c r="C3" s="36" t="s">
        <v>15</v>
      </c>
      <c r="D3" s="33"/>
      <c r="E3" s="10" t="s">
        <v>16</v>
      </c>
      <c r="F3" s="1"/>
      <c r="G3" s="8"/>
      <c r="H3" s="7" t="s">
        <v>1814</v>
      </c>
      <c r="I3" s="30">
        <f>0+I8+I25+I106+I131+I208+I233+I238</f>
        <v>0</v>
      </c>
      <c r="O3" t="s">
        <v>19</v>
      </c>
      <c r="P3" t="s">
        <v>23</v>
      </c>
    </row>
    <row r="4" spans="1:16" ht="15" customHeight="1">
      <c r="A4" t="s">
        <v>17</v>
      </c>
      <c r="B4" s="12" t="s">
        <v>18</v>
      </c>
      <c r="C4" s="37" t="s">
        <v>1814</v>
      </c>
      <c r="D4" s="38"/>
      <c r="E4" s="13" t="s">
        <v>1815</v>
      </c>
      <c r="F4" s="5"/>
      <c r="G4" s="5"/>
      <c r="H4" s="14"/>
      <c r="I4" s="14"/>
      <c r="O4" t="s">
        <v>20</v>
      </c>
      <c r="P4" t="s">
        <v>23</v>
      </c>
    </row>
    <row r="5" spans="1:16" ht="12.75" customHeight="1">
      <c r="A5" s="39" t="s">
        <v>26</v>
      </c>
      <c r="B5" s="39" t="s">
        <v>28</v>
      </c>
      <c r="C5" s="39" t="s">
        <v>30</v>
      </c>
      <c r="D5" s="39" t="s">
        <v>31</v>
      </c>
      <c r="E5" s="39" t="s">
        <v>32</v>
      </c>
      <c r="F5" s="39" t="s">
        <v>34</v>
      </c>
      <c r="G5" s="39" t="s">
        <v>36</v>
      </c>
      <c r="H5" s="39" t="s">
        <v>38</v>
      </c>
      <c r="I5" s="39"/>
      <c r="O5" t="s">
        <v>21</v>
      </c>
      <c r="P5" t="s">
        <v>23</v>
      </c>
    </row>
    <row r="6" spans="1:9" ht="12.75" customHeight="1">
      <c r="A6" s="39"/>
      <c r="B6" s="39"/>
      <c r="C6" s="39"/>
      <c r="D6" s="39"/>
      <c r="E6" s="39"/>
      <c r="F6" s="39"/>
      <c r="G6" s="39"/>
      <c r="H6" s="11" t="s">
        <v>39</v>
      </c>
      <c r="I6" s="11" t="s">
        <v>41</v>
      </c>
    </row>
    <row r="7" spans="1:9" ht="12.75" customHeight="1">
      <c r="A7" s="11" t="s">
        <v>27</v>
      </c>
      <c r="B7" s="11" t="s">
        <v>29</v>
      </c>
      <c r="C7" s="11" t="s">
        <v>23</v>
      </c>
      <c r="D7" s="11" t="s">
        <v>22</v>
      </c>
      <c r="E7" s="11" t="s">
        <v>33</v>
      </c>
      <c r="F7" s="11" t="s">
        <v>35</v>
      </c>
      <c r="G7" s="11" t="s">
        <v>37</v>
      </c>
      <c r="H7" s="11" t="s">
        <v>40</v>
      </c>
      <c r="I7" s="11" t="s">
        <v>42</v>
      </c>
    </row>
    <row r="8" spans="1:18" ht="12.75" customHeight="1">
      <c r="A8" s="14" t="s">
        <v>43</v>
      </c>
      <c r="B8" s="14"/>
      <c r="C8" s="18" t="s">
        <v>1624</v>
      </c>
      <c r="D8" s="14"/>
      <c r="E8" s="19" t="s">
        <v>1625</v>
      </c>
      <c r="F8" s="14"/>
      <c r="G8" s="14"/>
      <c r="H8" s="14"/>
      <c r="I8" s="20">
        <f>0+Q8</f>
        <v>0</v>
      </c>
      <c r="O8">
        <f>0+R8</f>
        <v>0</v>
      </c>
      <c r="Q8">
        <f>0+I9+I13+I17+I21</f>
        <v>0</v>
      </c>
      <c r="R8">
        <f>0+O9+O13+O17+O21</f>
        <v>0</v>
      </c>
    </row>
    <row r="9" spans="1:16" ht="12.75">
      <c r="A9" s="17" t="s">
        <v>45</v>
      </c>
      <c r="B9" s="21" t="s">
        <v>367</v>
      </c>
      <c r="C9" s="21" t="s">
        <v>1626</v>
      </c>
      <c r="D9" s="17" t="s">
        <v>47</v>
      </c>
      <c r="E9" s="22" t="s">
        <v>1627</v>
      </c>
      <c r="F9" s="23" t="s">
        <v>75</v>
      </c>
      <c r="G9" s="24">
        <v>5.5</v>
      </c>
      <c r="H9" s="25">
        <v>0</v>
      </c>
      <c r="I9" s="25">
        <f>ROUND(ROUND(H9,2)*ROUND(G9,3),2)</f>
        <v>0</v>
      </c>
      <c r="O9">
        <f>(I9*21)/100</f>
        <v>0</v>
      </c>
      <c r="P9" t="s">
        <v>23</v>
      </c>
    </row>
    <row r="10" spans="1:5" ht="12.75">
      <c r="A10" s="26" t="s">
        <v>50</v>
      </c>
      <c r="E10" s="27" t="s">
        <v>1627</v>
      </c>
    </row>
    <row r="11" spans="1:5" ht="12.75">
      <c r="A11" s="28" t="s">
        <v>51</v>
      </c>
      <c r="E11" s="29" t="s">
        <v>47</v>
      </c>
    </row>
    <row r="12" spans="1:5" ht="12.75">
      <c r="A12" t="s">
        <v>52</v>
      </c>
      <c r="E12" s="27" t="s">
        <v>47</v>
      </c>
    </row>
    <row r="13" spans="1:16" ht="12.75">
      <c r="A13" s="17" t="s">
        <v>45</v>
      </c>
      <c r="B13" s="21" t="s">
        <v>280</v>
      </c>
      <c r="C13" s="21" t="s">
        <v>1628</v>
      </c>
      <c r="D13" s="17" t="s">
        <v>47</v>
      </c>
      <c r="E13" s="22" t="s">
        <v>1629</v>
      </c>
      <c r="F13" s="23" t="s">
        <v>75</v>
      </c>
      <c r="G13" s="24">
        <v>5.5</v>
      </c>
      <c r="H13" s="25">
        <v>0</v>
      </c>
      <c r="I13" s="25">
        <f>ROUND(ROUND(H13,2)*ROUND(G13,3),2)</f>
        <v>0</v>
      </c>
      <c r="O13">
        <f>(I13*21)/100</f>
        <v>0</v>
      </c>
      <c r="P13" t="s">
        <v>23</v>
      </c>
    </row>
    <row r="14" spans="1:5" ht="12.75">
      <c r="A14" s="26" t="s">
        <v>50</v>
      </c>
      <c r="E14" s="27" t="s">
        <v>1629</v>
      </c>
    </row>
    <row r="15" spans="1:5" ht="38.25">
      <c r="A15" s="28" t="s">
        <v>51</v>
      </c>
      <c r="E15" s="29" t="s">
        <v>1816</v>
      </c>
    </row>
    <row r="16" spans="1:5" ht="12.75">
      <c r="A16" t="s">
        <v>52</v>
      </c>
      <c r="E16" s="27" t="s">
        <v>47</v>
      </c>
    </row>
    <row r="17" spans="1:16" ht="12.75">
      <c r="A17" s="17" t="s">
        <v>45</v>
      </c>
      <c r="B17" s="21" t="s">
        <v>240</v>
      </c>
      <c r="C17" s="21" t="s">
        <v>1631</v>
      </c>
      <c r="D17" s="17" t="s">
        <v>47</v>
      </c>
      <c r="E17" s="22" t="s">
        <v>1632</v>
      </c>
      <c r="F17" s="23" t="s">
        <v>75</v>
      </c>
      <c r="G17" s="24">
        <v>5.5</v>
      </c>
      <c r="H17" s="25">
        <v>0</v>
      </c>
      <c r="I17" s="25">
        <f>ROUND(ROUND(H17,2)*ROUND(G17,3),2)</f>
        <v>0</v>
      </c>
      <c r="O17">
        <f>(I17*21)/100</f>
        <v>0</v>
      </c>
      <c r="P17" t="s">
        <v>23</v>
      </c>
    </row>
    <row r="18" spans="1:5" ht="12.75">
      <c r="A18" s="26" t="s">
        <v>50</v>
      </c>
      <c r="E18" s="27" t="s">
        <v>1632</v>
      </c>
    </row>
    <row r="19" spans="1:5" ht="12.75">
      <c r="A19" s="28" t="s">
        <v>51</v>
      </c>
      <c r="E19" s="29" t="s">
        <v>47</v>
      </c>
    </row>
    <row r="20" spans="1:5" ht="38.25">
      <c r="A20" t="s">
        <v>52</v>
      </c>
      <c r="E20" s="27" t="s">
        <v>1633</v>
      </c>
    </row>
    <row r="21" spans="1:16" ht="25.5">
      <c r="A21" s="17" t="s">
        <v>45</v>
      </c>
      <c r="B21" s="21" t="s">
        <v>276</v>
      </c>
      <c r="C21" s="21" t="s">
        <v>1634</v>
      </c>
      <c r="D21" s="17" t="s">
        <v>47</v>
      </c>
      <c r="E21" s="22" t="s">
        <v>1635</v>
      </c>
      <c r="F21" s="23" t="s">
        <v>75</v>
      </c>
      <c r="G21" s="24">
        <v>5.5</v>
      </c>
      <c r="H21" s="25">
        <v>0</v>
      </c>
      <c r="I21" s="25">
        <f>ROUND(ROUND(H21,2)*ROUND(G21,3),2)</f>
        <v>0</v>
      </c>
      <c r="O21">
        <f>(I21*21)/100</f>
        <v>0</v>
      </c>
      <c r="P21" t="s">
        <v>23</v>
      </c>
    </row>
    <row r="22" spans="1:5" ht="25.5">
      <c r="A22" s="26" t="s">
        <v>50</v>
      </c>
      <c r="E22" s="27" t="s">
        <v>1635</v>
      </c>
    </row>
    <row r="23" spans="1:5" ht="12.75">
      <c r="A23" s="28" t="s">
        <v>51</v>
      </c>
      <c r="E23" s="29" t="s">
        <v>47</v>
      </c>
    </row>
    <row r="24" spans="1:5" ht="38.25">
      <c r="A24" t="s">
        <v>52</v>
      </c>
      <c r="E24" s="27" t="s">
        <v>1633</v>
      </c>
    </row>
    <row r="25" spans="1:18" ht="12.75" customHeight="1">
      <c r="A25" s="5" t="s">
        <v>43</v>
      </c>
      <c r="B25" s="5"/>
      <c r="C25" s="31" t="s">
        <v>1636</v>
      </c>
      <c r="D25" s="5"/>
      <c r="E25" s="19" t="s">
        <v>1637</v>
      </c>
      <c r="F25" s="5"/>
      <c r="G25" s="5"/>
      <c r="H25" s="5"/>
      <c r="I25" s="32">
        <f>0+Q25</f>
        <v>0</v>
      </c>
      <c r="O25">
        <f>0+R25</f>
        <v>0</v>
      </c>
      <c r="Q25">
        <f>0+I26+I30+I34+I38+I42+I46+I50+I54+I58+I62+I66+I70+I74+I78+I82+I86+I90+I94+I98+I102</f>
        <v>0</v>
      </c>
      <c r="R25">
        <f>0+O26+O30+O34+O38+O42+O46+O50+O54+O58+O62+O66+O70+O74+O78+O82+O86+O90+O94+O98+O102</f>
        <v>0</v>
      </c>
    </row>
    <row r="26" spans="1:16" ht="12.75">
      <c r="A26" s="17" t="s">
        <v>45</v>
      </c>
      <c r="B26" s="21" t="s">
        <v>164</v>
      </c>
      <c r="C26" s="21" t="s">
        <v>1638</v>
      </c>
      <c r="D26" s="17" t="s">
        <v>47</v>
      </c>
      <c r="E26" s="22" t="s">
        <v>1639</v>
      </c>
      <c r="F26" s="23" t="s">
        <v>66</v>
      </c>
      <c r="G26" s="24">
        <v>11</v>
      </c>
      <c r="H26" s="25">
        <v>0</v>
      </c>
      <c r="I26" s="25">
        <f>ROUND(ROUND(H26,2)*ROUND(G26,3),2)</f>
        <v>0</v>
      </c>
      <c r="O26">
        <f>(I26*21)/100</f>
        <v>0</v>
      </c>
      <c r="P26" t="s">
        <v>23</v>
      </c>
    </row>
    <row r="27" spans="1:5" ht="12.75">
      <c r="A27" s="26" t="s">
        <v>50</v>
      </c>
      <c r="E27" s="27" t="s">
        <v>1639</v>
      </c>
    </row>
    <row r="28" spans="1:5" ht="12.75">
      <c r="A28" s="28" t="s">
        <v>51</v>
      </c>
      <c r="E28" s="29" t="s">
        <v>47</v>
      </c>
    </row>
    <row r="29" spans="1:5" ht="12.75">
      <c r="A29" t="s">
        <v>52</v>
      </c>
      <c r="E29" s="27" t="s">
        <v>47</v>
      </c>
    </row>
    <row r="30" spans="1:16" ht="12.75">
      <c r="A30" s="17" t="s">
        <v>45</v>
      </c>
      <c r="B30" s="21" t="s">
        <v>190</v>
      </c>
      <c r="C30" s="21" t="s">
        <v>1640</v>
      </c>
      <c r="D30" s="17" t="s">
        <v>47</v>
      </c>
      <c r="E30" s="22" t="s">
        <v>1641</v>
      </c>
      <c r="F30" s="23" t="s">
        <v>66</v>
      </c>
      <c r="G30" s="24">
        <v>33</v>
      </c>
      <c r="H30" s="25">
        <v>0</v>
      </c>
      <c r="I30" s="25">
        <f>ROUND(ROUND(H30,2)*ROUND(G30,3),2)</f>
        <v>0</v>
      </c>
      <c r="O30">
        <f>(I30*21)/100</f>
        <v>0</v>
      </c>
      <c r="P30" t="s">
        <v>23</v>
      </c>
    </row>
    <row r="31" spans="1:5" ht="12.75">
      <c r="A31" s="26" t="s">
        <v>50</v>
      </c>
      <c r="E31" s="27" t="s">
        <v>1641</v>
      </c>
    </row>
    <row r="32" spans="1:5" ht="12.75">
      <c r="A32" s="28" t="s">
        <v>51</v>
      </c>
      <c r="E32" s="29" t="s">
        <v>47</v>
      </c>
    </row>
    <row r="33" spans="1:5" ht="12.75">
      <c r="A33" t="s">
        <v>52</v>
      </c>
      <c r="E33" s="27" t="s">
        <v>47</v>
      </c>
    </row>
    <row r="34" spans="1:16" ht="12.75">
      <c r="A34" s="17" t="s">
        <v>45</v>
      </c>
      <c r="B34" s="21" t="s">
        <v>113</v>
      </c>
      <c r="C34" s="21" t="s">
        <v>1642</v>
      </c>
      <c r="D34" s="17" t="s">
        <v>47</v>
      </c>
      <c r="E34" s="22" t="s">
        <v>1643</v>
      </c>
      <c r="F34" s="23" t="s">
        <v>66</v>
      </c>
      <c r="G34" s="24">
        <v>33</v>
      </c>
      <c r="H34" s="25">
        <v>0</v>
      </c>
      <c r="I34" s="25">
        <f>ROUND(ROUND(H34,2)*ROUND(G34,3),2)</f>
        <v>0</v>
      </c>
      <c r="O34">
        <f>(I34*21)/100</f>
        <v>0</v>
      </c>
      <c r="P34" t="s">
        <v>23</v>
      </c>
    </row>
    <row r="35" spans="1:5" ht="12.75">
      <c r="A35" s="26" t="s">
        <v>50</v>
      </c>
      <c r="E35" s="27" t="s">
        <v>1643</v>
      </c>
    </row>
    <row r="36" spans="1:5" ht="12.75">
      <c r="A36" s="28" t="s">
        <v>51</v>
      </c>
      <c r="E36" s="29" t="s">
        <v>47</v>
      </c>
    </row>
    <row r="37" spans="1:5" ht="12.75">
      <c r="A37" t="s">
        <v>52</v>
      </c>
      <c r="E37" s="27" t="s">
        <v>47</v>
      </c>
    </row>
    <row r="38" spans="1:16" ht="12.75">
      <c r="A38" s="17" t="s">
        <v>45</v>
      </c>
      <c r="B38" s="21" t="s">
        <v>318</v>
      </c>
      <c r="C38" s="21" t="s">
        <v>1644</v>
      </c>
      <c r="D38" s="17" t="s">
        <v>47</v>
      </c>
      <c r="E38" s="22" t="s">
        <v>1645</v>
      </c>
      <c r="F38" s="23" t="s">
        <v>75</v>
      </c>
      <c r="G38" s="24">
        <v>1.133</v>
      </c>
      <c r="H38" s="25">
        <v>0</v>
      </c>
      <c r="I38" s="25">
        <f>ROUND(ROUND(H38,2)*ROUND(G38,3),2)</f>
        <v>0</v>
      </c>
      <c r="O38">
        <f>(I38*21)/100</f>
        <v>0</v>
      </c>
      <c r="P38" t="s">
        <v>23</v>
      </c>
    </row>
    <row r="39" spans="1:5" ht="12.75">
      <c r="A39" s="26" t="s">
        <v>50</v>
      </c>
      <c r="E39" s="27" t="s">
        <v>1645</v>
      </c>
    </row>
    <row r="40" spans="1:5" ht="38.25">
      <c r="A40" s="28" t="s">
        <v>51</v>
      </c>
      <c r="E40" s="29" t="s">
        <v>1817</v>
      </c>
    </row>
    <row r="41" spans="1:5" ht="12.75">
      <c r="A41" t="s">
        <v>52</v>
      </c>
      <c r="E41" s="27" t="s">
        <v>47</v>
      </c>
    </row>
    <row r="42" spans="1:16" ht="25.5">
      <c r="A42" s="17" t="s">
        <v>45</v>
      </c>
      <c r="B42" s="21" t="s">
        <v>200</v>
      </c>
      <c r="C42" s="21" t="s">
        <v>1647</v>
      </c>
      <c r="D42" s="17" t="s">
        <v>47</v>
      </c>
      <c r="E42" s="22" t="s">
        <v>1648</v>
      </c>
      <c r="F42" s="23" t="s">
        <v>66</v>
      </c>
      <c r="G42" s="24">
        <v>11</v>
      </c>
      <c r="H42" s="25">
        <v>0</v>
      </c>
      <c r="I42" s="25">
        <f>ROUND(ROUND(H42,2)*ROUND(G42,3),2)</f>
        <v>0</v>
      </c>
      <c r="O42">
        <f>(I42*21)/100</f>
        <v>0</v>
      </c>
      <c r="P42" t="s">
        <v>23</v>
      </c>
    </row>
    <row r="43" spans="1:5" ht="25.5">
      <c r="A43" s="26" t="s">
        <v>50</v>
      </c>
      <c r="E43" s="27" t="s">
        <v>1648</v>
      </c>
    </row>
    <row r="44" spans="1:5" ht="12.75">
      <c r="A44" s="28" t="s">
        <v>51</v>
      </c>
      <c r="E44" s="29" t="s">
        <v>47</v>
      </c>
    </row>
    <row r="45" spans="1:5" ht="76.5">
      <c r="A45" t="s">
        <v>52</v>
      </c>
      <c r="E45" s="27" t="s">
        <v>1649</v>
      </c>
    </row>
    <row r="46" spans="1:16" ht="25.5">
      <c r="A46" s="17" t="s">
        <v>45</v>
      </c>
      <c r="B46" s="21" t="s">
        <v>203</v>
      </c>
      <c r="C46" s="21" t="s">
        <v>1650</v>
      </c>
      <c r="D46" s="17" t="s">
        <v>47</v>
      </c>
      <c r="E46" s="22" t="s">
        <v>1651</v>
      </c>
      <c r="F46" s="23" t="s">
        <v>66</v>
      </c>
      <c r="G46" s="24">
        <v>11</v>
      </c>
      <c r="H46" s="25">
        <v>0</v>
      </c>
      <c r="I46" s="25">
        <f>ROUND(ROUND(H46,2)*ROUND(G46,3),2)</f>
        <v>0</v>
      </c>
      <c r="O46">
        <f>(I46*21)/100</f>
        <v>0</v>
      </c>
      <c r="P46" t="s">
        <v>23</v>
      </c>
    </row>
    <row r="47" spans="1:5" ht="25.5">
      <c r="A47" s="26" t="s">
        <v>50</v>
      </c>
      <c r="E47" s="27" t="s">
        <v>1651</v>
      </c>
    </row>
    <row r="48" spans="1:5" ht="12.75">
      <c r="A48" s="28" t="s">
        <v>51</v>
      </c>
      <c r="E48" s="29" t="s">
        <v>47</v>
      </c>
    </row>
    <row r="49" spans="1:5" ht="63.75">
      <c r="A49" t="s">
        <v>52</v>
      </c>
      <c r="E49" s="27" t="s">
        <v>1652</v>
      </c>
    </row>
    <row r="50" spans="1:16" ht="12.75">
      <c r="A50" s="17" t="s">
        <v>45</v>
      </c>
      <c r="B50" s="21" t="s">
        <v>161</v>
      </c>
      <c r="C50" s="21" t="s">
        <v>1653</v>
      </c>
      <c r="D50" s="17" t="s">
        <v>47</v>
      </c>
      <c r="E50" s="22" t="s">
        <v>1654</v>
      </c>
      <c r="F50" s="23" t="s">
        <v>66</v>
      </c>
      <c r="G50" s="24">
        <v>11</v>
      </c>
      <c r="H50" s="25">
        <v>0</v>
      </c>
      <c r="I50" s="25">
        <f>ROUND(ROUND(H50,2)*ROUND(G50,3),2)</f>
        <v>0</v>
      </c>
      <c r="O50">
        <f>(I50*21)/100</f>
        <v>0</v>
      </c>
      <c r="P50" t="s">
        <v>23</v>
      </c>
    </row>
    <row r="51" spans="1:5" ht="12.75">
      <c r="A51" s="26" t="s">
        <v>50</v>
      </c>
      <c r="E51" s="27" t="s">
        <v>1654</v>
      </c>
    </row>
    <row r="52" spans="1:5" ht="12.75">
      <c r="A52" s="28" t="s">
        <v>51</v>
      </c>
      <c r="E52" s="29" t="s">
        <v>47</v>
      </c>
    </row>
    <row r="53" spans="1:5" ht="38.25">
      <c r="A53" t="s">
        <v>52</v>
      </c>
      <c r="E53" s="27" t="s">
        <v>1655</v>
      </c>
    </row>
    <row r="54" spans="1:16" ht="25.5">
      <c r="A54" s="17" t="s">
        <v>45</v>
      </c>
      <c r="B54" s="21" t="s">
        <v>234</v>
      </c>
      <c r="C54" s="21" t="s">
        <v>1656</v>
      </c>
      <c r="D54" s="17" t="s">
        <v>47</v>
      </c>
      <c r="E54" s="22" t="s">
        <v>1657</v>
      </c>
      <c r="F54" s="23" t="s">
        <v>66</v>
      </c>
      <c r="G54" s="24">
        <v>11</v>
      </c>
      <c r="H54" s="25">
        <v>0</v>
      </c>
      <c r="I54" s="25">
        <f>ROUND(ROUND(H54,2)*ROUND(G54,3),2)</f>
        <v>0</v>
      </c>
      <c r="O54">
        <f>(I54*21)/100</f>
        <v>0</v>
      </c>
      <c r="P54" t="s">
        <v>23</v>
      </c>
    </row>
    <row r="55" spans="1:5" ht="25.5">
      <c r="A55" s="26" t="s">
        <v>50</v>
      </c>
      <c r="E55" s="27" t="s">
        <v>1657</v>
      </c>
    </row>
    <row r="56" spans="1:5" ht="12.75">
      <c r="A56" s="28" t="s">
        <v>51</v>
      </c>
      <c r="E56" s="29" t="s">
        <v>47</v>
      </c>
    </row>
    <row r="57" spans="1:5" ht="76.5">
      <c r="A57" t="s">
        <v>52</v>
      </c>
      <c r="E57" s="27" t="s">
        <v>1658</v>
      </c>
    </row>
    <row r="58" spans="1:16" ht="25.5">
      <c r="A58" s="17" t="s">
        <v>45</v>
      </c>
      <c r="B58" s="21" t="s">
        <v>344</v>
      </c>
      <c r="C58" s="21" t="s">
        <v>1659</v>
      </c>
      <c r="D58" s="17" t="s">
        <v>47</v>
      </c>
      <c r="E58" s="22" t="s">
        <v>1660</v>
      </c>
      <c r="F58" s="23" t="s">
        <v>86</v>
      </c>
      <c r="G58" s="24">
        <v>15.18</v>
      </c>
      <c r="H58" s="25">
        <v>0</v>
      </c>
      <c r="I58" s="25">
        <f>ROUND(ROUND(H58,2)*ROUND(G58,3),2)</f>
        <v>0</v>
      </c>
      <c r="O58">
        <f>(I58*21)/100</f>
        <v>0</v>
      </c>
      <c r="P58" t="s">
        <v>23</v>
      </c>
    </row>
    <row r="59" spans="1:5" ht="25.5">
      <c r="A59" s="26" t="s">
        <v>50</v>
      </c>
      <c r="E59" s="27" t="s">
        <v>1660</v>
      </c>
    </row>
    <row r="60" spans="1:5" ht="38.25">
      <c r="A60" s="28" t="s">
        <v>51</v>
      </c>
      <c r="E60" s="29" t="s">
        <v>1818</v>
      </c>
    </row>
    <row r="61" spans="1:5" ht="25.5">
      <c r="A61" t="s">
        <v>52</v>
      </c>
      <c r="E61" s="27" t="s">
        <v>1662</v>
      </c>
    </row>
    <row r="62" spans="1:16" ht="12.75">
      <c r="A62" s="17" t="s">
        <v>45</v>
      </c>
      <c r="B62" s="21" t="s">
        <v>333</v>
      </c>
      <c r="C62" s="21" t="s">
        <v>1663</v>
      </c>
      <c r="D62" s="17" t="s">
        <v>47</v>
      </c>
      <c r="E62" s="22" t="s">
        <v>1664</v>
      </c>
      <c r="F62" s="23" t="s">
        <v>86</v>
      </c>
      <c r="G62" s="24">
        <v>16.5</v>
      </c>
      <c r="H62" s="25">
        <v>0</v>
      </c>
      <c r="I62" s="25">
        <f>ROUND(ROUND(H62,2)*ROUND(G62,3),2)</f>
        <v>0</v>
      </c>
      <c r="O62">
        <f>(I62*21)/100</f>
        <v>0</v>
      </c>
      <c r="P62" t="s">
        <v>23</v>
      </c>
    </row>
    <row r="63" spans="1:5" ht="12.75">
      <c r="A63" s="26" t="s">
        <v>50</v>
      </c>
      <c r="E63" s="27" t="s">
        <v>1664</v>
      </c>
    </row>
    <row r="64" spans="1:5" ht="38.25">
      <c r="A64" s="28" t="s">
        <v>51</v>
      </c>
      <c r="E64" s="29" t="s">
        <v>1819</v>
      </c>
    </row>
    <row r="65" spans="1:5" ht="12.75">
      <c r="A65" t="s">
        <v>52</v>
      </c>
      <c r="E65" s="27" t="s">
        <v>47</v>
      </c>
    </row>
    <row r="66" spans="1:16" ht="38.25">
      <c r="A66" s="17" t="s">
        <v>45</v>
      </c>
      <c r="B66" s="21" t="s">
        <v>353</v>
      </c>
      <c r="C66" s="21" t="s">
        <v>1666</v>
      </c>
      <c r="D66" s="17" t="s">
        <v>47</v>
      </c>
      <c r="E66" s="22" t="s">
        <v>1667</v>
      </c>
      <c r="F66" s="23" t="s">
        <v>66</v>
      </c>
      <c r="G66" s="24">
        <v>11</v>
      </c>
      <c r="H66" s="25">
        <v>0</v>
      </c>
      <c r="I66" s="25">
        <f>ROUND(ROUND(H66,2)*ROUND(G66,3),2)</f>
        <v>0</v>
      </c>
      <c r="O66">
        <f>(I66*21)/100</f>
        <v>0</v>
      </c>
      <c r="P66" t="s">
        <v>23</v>
      </c>
    </row>
    <row r="67" spans="1:5" ht="38.25">
      <c r="A67" s="26" t="s">
        <v>50</v>
      </c>
      <c r="E67" s="27" t="s">
        <v>1668</v>
      </c>
    </row>
    <row r="68" spans="1:5" ht="12.75">
      <c r="A68" s="28" t="s">
        <v>51</v>
      </c>
      <c r="E68" s="29" t="s">
        <v>47</v>
      </c>
    </row>
    <row r="69" spans="1:5" ht="12.75">
      <c r="A69" t="s">
        <v>52</v>
      </c>
      <c r="E69" s="27" t="s">
        <v>47</v>
      </c>
    </row>
    <row r="70" spans="1:16" ht="25.5">
      <c r="A70" s="17" t="s">
        <v>45</v>
      </c>
      <c r="B70" s="21" t="s">
        <v>300</v>
      </c>
      <c r="C70" s="21" t="s">
        <v>1669</v>
      </c>
      <c r="D70" s="17" t="s">
        <v>47</v>
      </c>
      <c r="E70" s="22" t="s">
        <v>1670</v>
      </c>
      <c r="F70" s="23" t="s">
        <v>86</v>
      </c>
      <c r="G70" s="24">
        <v>11</v>
      </c>
      <c r="H70" s="25">
        <v>0</v>
      </c>
      <c r="I70" s="25">
        <f>ROUND(ROUND(H70,2)*ROUND(G70,3),2)</f>
        <v>0</v>
      </c>
      <c r="O70">
        <f>(I70*21)/100</f>
        <v>0</v>
      </c>
      <c r="P70" t="s">
        <v>23</v>
      </c>
    </row>
    <row r="71" spans="1:5" ht="25.5">
      <c r="A71" s="26" t="s">
        <v>50</v>
      </c>
      <c r="E71" s="27" t="s">
        <v>1670</v>
      </c>
    </row>
    <row r="72" spans="1:5" ht="38.25">
      <c r="A72" s="28" t="s">
        <v>51</v>
      </c>
      <c r="E72" s="29" t="s">
        <v>1820</v>
      </c>
    </row>
    <row r="73" spans="1:5" ht="63.75">
      <c r="A73" t="s">
        <v>52</v>
      </c>
      <c r="E73" s="27" t="s">
        <v>1672</v>
      </c>
    </row>
    <row r="74" spans="1:16" ht="25.5">
      <c r="A74" s="17" t="s">
        <v>45</v>
      </c>
      <c r="B74" s="21" t="s">
        <v>155</v>
      </c>
      <c r="C74" s="21" t="s">
        <v>1673</v>
      </c>
      <c r="D74" s="17" t="s">
        <v>47</v>
      </c>
      <c r="E74" s="22" t="s">
        <v>1674</v>
      </c>
      <c r="F74" s="23" t="s">
        <v>704</v>
      </c>
      <c r="G74" s="24">
        <v>0.44</v>
      </c>
      <c r="H74" s="25">
        <v>0</v>
      </c>
      <c r="I74" s="25">
        <f>ROUND(ROUND(H74,2)*ROUND(G74,3),2)</f>
        <v>0</v>
      </c>
      <c r="O74">
        <f>(I74*21)/100</f>
        <v>0</v>
      </c>
      <c r="P74" t="s">
        <v>23</v>
      </c>
    </row>
    <row r="75" spans="1:5" ht="25.5">
      <c r="A75" s="26" t="s">
        <v>50</v>
      </c>
      <c r="E75" s="27" t="s">
        <v>1674</v>
      </c>
    </row>
    <row r="76" spans="1:5" ht="38.25">
      <c r="A76" s="28" t="s">
        <v>51</v>
      </c>
      <c r="E76" s="29" t="s">
        <v>1821</v>
      </c>
    </row>
    <row r="77" spans="1:5" ht="12.75">
      <c r="A77" t="s">
        <v>52</v>
      </c>
      <c r="E77" s="27" t="s">
        <v>47</v>
      </c>
    </row>
    <row r="78" spans="1:16" ht="12.75">
      <c r="A78" s="17" t="s">
        <v>45</v>
      </c>
      <c r="B78" s="21" t="s">
        <v>195</v>
      </c>
      <c r="C78" s="21" t="s">
        <v>1676</v>
      </c>
      <c r="D78" s="17" t="s">
        <v>47</v>
      </c>
      <c r="E78" s="22" t="s">
        <v>1677</v>
      </c>
      <c r="F78" s="23" t="s">
        <v>704</v>
      </c>
      <c r="G78" s="24">
        <v>9</v>
      </c>
      <c r="H78" s="25">
        <v>0</v>
      </c>
      <c r="I78" s="25">
        <f>ROUND(ROUND(H78,2)*ROUND(G78,3),2)</f>
        <v>0</v>
      </c>
      <c r="O78">
        <f>(I78*21)/100</f>
        <v>0</v>
      </c>
      <c r="P78" t="s">
        <v>23</v>
      </c>
    </row>
    <row r="79" spans="1:5" ht="12.75">
      <c r="A79" s="26" t="s">
        <v>50</v>
      </c>
      <c r="E79" s="27" t="s">
        <v>1677</v>
      </c>
    </row>
    <row r="80" spans="1:5" ht="38.25">
      <c r="A80" s="28" t="s">
        <v>51</v>
      </c>
      <c r="E80" s="29" t="s">
        <v>1822</v>
      </c>
    </row>
    <row r="81" spans="1:5" ht="12.75">
      <c r="A81" t="s">
        <v>52</v>
      </c>
      <c r="E81" s="27" t="s">
        <v>47</v>
      </c>
    </row>
    <row r="82" spans="1:16" ht="12.75">
      <c r="A82" s="17" t="s">
        <v>45</v>
      </c>
      <c r="B82" s="21" t="s">
        <v>359</v>
      </c>
      <c r="C82" s="21" t="s">
        <v>1679</v>
      </c>
      <c r="D82" s="17" t="s">
        <v>47</v>
      </c>
      <c r="E82" s="22" t="s">
        <v>1680</v>
      </c>
      <c r="F82" s="23" t="s">
        <v>86</v>
      </c>
      <c r="G82" s="24">
        <v>33</v>
      </c>
      <c r="H82" s="25">
        <v>0</v>
      </c>
      <c r="I82" s="25">
        <f>ROUND(ROUND(H82,2)*ROUND(G82,3),2)</f>
        <v>0</v>
      </c>
      <c r="O82">
        <f>(I82*21)/100</f>
        <v>0</v>
      </c>
      <c r="P82" t="s">
        <v>23</v>
      </c>
    </row>
    <row r="83" spans="1:5" ht="12.75">
      <c r="A83" s="26" t="s">
        <v>50</v>
      </c>
      <c r="E83" s="27" t="s">
        <v>1680</v>
      </c>
    </row>
    <row r="84" spans="1:5" ht="38.25">
      <c r="A84" s="28" t="s">
        <v>51</v>
      </c>
      <c r="E84" s="29" t="s">
        <v>1823</v>
      </c>
    </row>
    <row r="85" spans="1:5" ht="76.5">
      <c r="A85" t="s">
        <v>52</v>
      </c>
      <c r="E85" s="27" t="s">
        <v>1682</v>
      </c>
    </row>
    <row r="86" spans="1:16" ht="12.75">
      <c r="A86" s="17" t="s">
        <v>45</v>
      </c>
      <c r="B86" s="21" t="s">
        <v>158</v>
      </c>
      <c r="C86" s="21" t="s">
        <v>1683</v>
      </c>
      <c r="D86" s="17" t="s">
        <v>47</v>
      </c>
      <c r="E86" s="22" t="s">
        <v>1684</v>
      </c>
      <c r="F86" s="23" t="s">
        <v>704</v>
      </c>
      <c r="G86" s="24">
        <v>0.44</v>
      </c>
      <c r="H86" s="25">
        <v>0</v>
      </c>
      <c r="I86" s="25">
        <f>ROUND(ROUND(H86,2)*ROUND(G86,3),2)</f>
        <v>0</v>
      </c>
      <c r="O86">
        <f>(I86*21)/100</f>
        <v>0</v>
      </c>
      <c r="P86" t="s">
        <v>23</v>
      </c>
    </row>
    <row r="87" spans="1:5" ht="12.75">
      <c r="A87" s="26" t="s">
        <v>50</v>
      </c>
      <c r="E87" s="27" t="s">
        <v>1684</v>
      </c>
    </row>
    <row r="88" spans="1:5" ht="38.25">
      <c r="A88" s="28" t="s">
        <v>51</v>
      </c>
      <c r="E88" s="29" t="s">
        <v>1824</v>
      </c>
    </row>
    <row r="89" spans="1:5" ht="12.75">
      <c r="A89" t="s">
        <v>52</v>
      </c>
      <c r="E89" s="27" t="s">
        <v>47</v>
      </c>
    </row>
    <row r="90" spans="1:16" ht="38.25">
      <c r="A90" s="17" t="s">
        <v>45</v>
      </c>
      <c r="B90" s="21" t="s">
        <v>184</v>
      </c>
      <c r="C90" s="21" t="s">
        <v>1686</v>
      </c>
      <c r="D90" s="17" t="s">
        <v>47</v>
      </c>
      <c r="E90" s="22" t="s">
        <v>1687</v>
      </c>
      <c r="F90" s="23" t="s">
        <v>704</v>
      </c>
      <c r="G90" s="24">
        <v>9</v>
      </c>
      <c r="H90" s="25">
        <v>0</v>
      </c>
      <c r="I90" s="25">
        <f>ROUND(ROUND(H90,2)*ROUND(G90,3),2)</f>
        <v>0</v>
      </c>
      <c r="O90">
        <f>(I90*21)/100</f>
        <v>0</v>
      </c>
      <c r="P90" t="s">
        <v>23</v>
      </c>
    </row>
    <row r="91" spans="1:5" ht="76.5">
      <c r="A91" s="26" t="s">
        <v>50</v>
      </c>
      <c r="E91" s="27" t="s">
        <v>1688</v>
      </c>
    </row>
    <row r="92" spans="1:5" ht="38.25">
      <c r="A92" s="28" t="s">
        <v>51</v>
      </c>
      <c r="E92" s="29" t="s">
        <v>1822</v>
      </c>
    </row>
    <row r="93" spans="1:5" ht="12.75">
      <c r="A93" t="s">
        <v>52</v>
      </c>
      <c r="E93" s="27" t="s">
        <v>47</v>
      </c>
    </row>
    <row r="94" spans="1:16" ht="12.75">
      <c r="A94" s="17" t="s">
        <v>45</v>
      </c>
      <c r="B94" s="21" t="s">
        <v>324</v>
      </c>
      <c r="C94" s="21" t="s">
        <v>1689</v>
      </c>
      <c r="D94" s="17" t="s">
        <v>47</v>
      </c>
      <c r="E94" s="22" t="s">
        <v>1690</v>
      </c>
      <c r="F94" s="23" t="s">
        <v>146</v>
      </c>
      <c r="G94" s="24">
        <v>16.5</v>
      </c>
      <c r="H94" s="25">
        <v>0</v>
      </c>
      <c r="I94" s="25">
        <f>ROUND(ROUND(H94,2)*ROUND(G94,3),2)</f>
        <v>0</v>
      </c>
      <c r="O94">
        <f>(I94*21)/100</f>
        <v>0</v>
      </c>
      <c r="P94" t="s">
        <v>23</v>
      </c>
    </row>
    <row r="95" spans="1:5" ht="12.75">
      <c r="A95" s="26" t="s">
        <v>50</v>
      </c>
      <c r="E95" s="27" t="s">
        <v>1690</v>
      </c>
    </row>
    <row r="96" spans="1:5" ht="38.25">
      <c r="A96" s="28" t="s">
        <v>51</v>
      </c>
      <c r="E96" s="29" t="s">
        <v>1825</v>
      </c>
    </row>
    <row r="97" spans="1:5" ht="12.75">
      <c r="A97" t="s">
        <v>52</v>
      </c>
      <c r="E97" s="27" t="s">
        <v>47</v>
      </c>
    </row>
    <row r="98" spans="1:16" ht="12.75">
      <c r="A98" s="17" t="s">
        <v>45</v>
      </c>
      <c r="B98" s="21" t="s">
        <v>327</v>
      </c>
      <c r="C98" s="21" t="s">
        <v>1692</v>
      </c>
      <c r="D98" s="17" t="s">
        <v>47</v>
      </c>
      <c r="E98" s="22" t="s">
        <v>1693</v>
      </c>
      <c r="F98" s="23" t="s">
        <v>704</v>
      </c>
      <c r="G98" s="24">
        <v>0.236</v>
      </c>
      <c r="H98" s="25">
        <v>0</v>
      </c>
      <c r="I98" s="25">
        <f>ROUND(ROUND(H98,2)*ROUND(G98,3),2)</f>
        <v>0</v>
      </c>
      <c r="O98">
        <f>(I98*21)/100</f>
        <v>0</v>
      </c>
      <c r="P98" t="s">
        <v>23</v>
      </c>
    </row>
    <row r="99" spans="1:5" ht="12.75">
      <c r="A99" s="26" t="s">
        <v>50</v>
      </c>
      <c r="E99" s="27" t="s">
        <v>1693</v>
      </c>
    </row>
    <row r="100" spans="1:5" ht="38.25">
      <c r="A100" s="28" t="s">
        <v>51</v>
      </c>
      <c r="E100" s="29" t="s">
        <v>1826</v>
      </c>
    </row>
    <row r="101" spans="1:5" ht="12.75">
      <c r="A101" t="s">
        <v>52</v>
      </c>
      <c r="E101" s="27" t="s">
        <v>47</v>
      </c>
    </row>
    <row r="102" spans="1:16" ht="12.75">
      <c r="A102" s="17" t="s">
        <v>45</v>
      </c>
      <c r="B102" s="21" t="s">
        <v>350</v>
      </c>
      <c r="C102" s="21" t="s">
        <v>1695</v>
      </c>
      <c r="D102" s="17" t="s">
        <v>47</v>
      </c>
      <c r="E102" s="22" t="s">
        <v>1696</v>
      </c>
      <c r="F102" s="23" t="s">
        <v>86</v>
      </c>
      <c r="G102" s="24">
        <v>15.18</v>
      </c>
      <c r="H102" s="25">
        <v>0</v>
      </c>
      <c r="I102" s="25">
        <f>ROUND(ROUND(H102,2)*ROUND(G102,3),2)</f>
        <v>0</v>
      </c>
      <c r="O102">
        <f>(I102*21)/100</f>
        <v>0</v>
      </c>
      <c r="P102" t="s">
        <v>23</v>
      </c>
    </row>
    <row r="103" spans="1:5" ht="12.75">
      <c r="A103" s="26" t="s">
        <v>50</v>
      </c>
      <c r="E103" s="27" t="s">
        <v>1696</v>
      </c>
    </row>
    <row r="104" spans="1:5" ht="38.25">
      <c r="A104" s="28" t="s">
        <v>51</v>
      </c>
      <c r="E104" s="29" t="s">
        <v>1827</v>
      </c>
    </row>
    <row r="105" spans="1:5" ht="12.75">
      <c r="A105" t="s">
        <v>52</v>
      </c>
      <c r="E105" s="27" t="s">
        <v>47</v>
      </c>
    </row>
    <row r="106" spans="1:18" ht="12.75" customHeight="1">
      <c r="A106" s="5" t="s">
        <v>43</v>
      </c>
      <c r="B106" s="5"/>
      <c r="C106" s="31" t="s">
        <v>1698</v>
      </c>
      <c r="D106" s="5"/>
      <c r="E106" s="19" t="s">
        <v>1699</v>
      </c>
      <c r="F106" s="5"/>
      <c r="G106" s="5"/>
      <c r="H106" s="5"/>
      <c r="I106" s="32">
        <f>0+Q106</f>
        <v>0</v>
      </c>
      <c r="O106">
        <f>0+R106</f>
        <v>0</v>
      </c>
      <c r="Q106">
        <f>0+I107+I111+I115+I119+I123+I127</f>
        <v>0</v>
      </c>
      <c r="R106">
        <f>0+O107+O111+O115+O119+O123+O127</f>
        <v>0</v>
      </c>
    </row>
    <row r="107" spans="1:16" ht="12.75">
      <c r="A107" s="17" t="s">
        <v>45</v>
      </c>
      <c r="B107" s="21" t="s">
        <v>313</v>
      </c>
      <c r="C107" s="21" t="s">
        <v>1700</v>
      </c>
      <c r="D107" s="17" t="s">
        <v>47</v>
      </c>
      <c r="E107" s="22" t="s">
        <v>1701</v>
      </c>
      <c r="F107" s="23" t="s">
        <v>704</v>
      </c>
      <c r="G107" s="24">
        <v>27.4</v>
      </c>
      <c r="H107" s="25">
        <v>0</v>
      </c>
      <c r="I107" s="25">
        <f>ROUND(ROUND(H107,2)*ROUND(G107,3),2)</f>
        <v>0</v>
      </c>
      <c r="O107">
        <f>(I107*21)/100</f>
        <v>0</v>
      </c>
      <c r="P107" t="s">
        <v>23</v>
      </c>
    </row>
    <row r="108" spans="1:5" ht="12.75">
      <c r="A108" s="26" t="s">
        <v>50</v>
      </c>
      <c r="E108" s="27" t="s">
        <v>1701</v>
      </c>
    </row>
    <row r="109" spans="1:5" ht="12.75">
      <c r="A109" s="28" t="s">
        <v>51</v>
      </c>
      <c r="E109" s="29" t="s">
        <v>47</v>
      </c>
    </row>
    <row r="110" spans="1:5" ht="12.75">
      <c r="A110" t="s">
        <v>52</v>
      </c>
      <c r="E110" s="27" t="s">
        <v>47</v>
      </c>
    </row>
    <row r="111" spans="1:16" ht="25.5">
      <c r="A111" s="17" t="s">
        <v>45</v>
      </c>
      <c r="B111" s="21" t="s">
        <v>307</v>
      </c>
      <c r="C111" s="21" t="s">
        <v>1702</v>
      </c>
      <c r="D111" s="17" t="s">
        <v>47</v>
      </c>
      <c r="E111" s="22" t="s">
        <v>1703</v>
      </c>
      <c r="F111" s="23" t="s">
        <v>86</v>
      </c>
      <c r="G111" s="24">
        <v>5482</v>
      </c>
      <c r="H111" s="25">
        <v>0</v>
      </c>
      <c r="I111" s="25">
        <f>ROUND(ROUND(H111,2)*ROUND(G111,3),2)</f>
        <v>0</v>
      </c>
      <c r="O111">
        <f>(I111*21)/100</f>
        <v>0</v>
      </c>
      <c r="P111" t="s">
        <v>23</v>
      </c>
    </row>
    <row r="112" spans="1:5" ht="25.5">
      <c r="A112" s="26" t="s">
        <v>50</v>
      </c>
      <c r="E112" s="27" t="s">
        <v>1703</v>
      </c>
    </row>
    <row r="113" spans="1:5" ht="12.75">
      <c r="A113" s="28" t="s">
        <v>51</v>
      </c>
      <c r="E113" s="29" t="s">
        <v>47</v>
      </c>
    </row>
    <row r="114" spans="1:5" ht="114.75">
      <c r="A114" t="s">
        <v>52</v>
      </c>
      <c r="E114" s="27" t="s">
        <v>1704</v>
      </c>
    </row>
    <row r="115" spans="1:16" ht="25.5">
      <c r="A115" s="17" t="s">
        <v>45</v>
      </c>
      <c r="B115" s="21" t="s">
        <v>377</v>
      </c>
      <c r="C115" s="21" t="s">
        <v>1705</v>
      </c>
      <c r="D115" s="17" t="s">
        <v>47</v>
      </c>
      <c r="E115" s="22" t="s">
        <v>1706</v>
      </c>
      <c r="F115" s="23" t="s">
        <v>86</v>
      </c>
      <c r="G115" s="24">
        <v>2098</v>
      </c>
      <c r="H115" s="25">
        <v>0</v>
      </c>
      <c r="I115" s="25">
        <f>ROUND(ROUND(H115,2)*ROUND(G115,3),2)</f>
        <v>0</v>
      </c>
      <c r="O115">
        <f>(I115*21)/100</f>
        <v>0</v>
      </c>
      <c r="P115" t="s">
        <v>23</v>
      </c>
    </row>
    <row r="116" spans="1:5" ht="25.5">
      <c r="A116" s="26" t="s">
        <v>50</v>
      </c>
      <c r="E116" s="27" t="s">
        <v>1706</v>
      </c>
    </row>
    <row r="117" spans="1:5" ht="12.75">
      <c r="A117" s="28" t="s">
        <v>51</v>
      </c>
      <c r="E117" s="29" t="s">
        <v>47</v>
      </c>
    </row>
    <row r="118" spans="1:5" ht="38.25">
      <c r="A118" t="s">
        <v>52</v>
      </c>
      <c r="E118" s="27" t="s">
        <v>1707</v>
      </c>
    </row>
    <row r="119" spans="1:16" ht="25.5">
      <c r="A119" s="17" t="s">
        <v>45</v>
      </c>
      <c r="B119" s="21" t="s">
        <v>257</v>
      </c>
      <c r="C119" s="21" t="s">
        <v>1708</v>
      </c>
      <c r="D119" s="17" t="s">
        <v>47</v>
      </c>
      <c r="E119" s="22" t="s">
        <v>1709</v>
      </c>
      <c r="F119" s="23" t="s">
        <v>86</v>
      </c>
      <c r="G119" s="24">
        <v>5482</v>
      </c>
      <c r="H119" s="25">
        <v>0</v>
      </c>
      <c r="I119" s="25">
        <f>ROUND(ROUND(H119,2)*ROUND(G119,3),2)</f>
        <v>0</v>
      </c>
      <c r="O119">
        <f>(I119*21)/100</f>
        <v>0</v>
      </c>
      <c r="P119" t="s">
        <v>23</v>
      </c>
    </row>
    <row r="120" spans="1:5" ht="25.5">
      <c r="A120" s="26" t="s">
        <v>50</v>
      </c>
      <c r="E120" s="27" t="s">
        <v>1709</v>
      </c>
    </row>
    <row r="121" spans="1:5" ht="12.75">
      <c r="A121" s="28" t="s">
        <v>51</v>
      </c>
      <c r="E121" s="29" t="s">
        <v>47</v>
      </c>
    </row>
    <row r="122" spans="1:5" ht="140.25">
      <c r="A122" t="s">
        <v>52</v>
      </c>
      <c r="E122" s="27" t="s">
        <v>1710</v>
      </c>
    </row>
    <row r="123" spans="1:16" ht="12.75">
      <c r="A123" s="17" t="s">
        <v>45</v>
      </c>
      <c r="B123" s="21" t="s">
        <v>252</v>
      </c>
      <c r="C123" s="21" t="s">
        <v>1711</v>
      </c>
      <c r="D123" s="17" t="s">
        <v>47</v>
      </c>
      <c r="E123" s="22" t="s">
        <v>1712</v>
      </c>
      <c r="F123" s="23" t="s">
        <v>66</v>
      </c>
      <c r="G123" s="24">
        <v>8811.6</v>
      </c>
      <c r="H123" s="25">
        <v>0</v>
      </c>
      <c r="I123" s="25">
        <f>ROUND(ROUND(H123,2)*ROUND(G123,3),2)</f>
        <v>0</v>
      </c>
      <c r="O123">
        <f>(I123*21)/100</f>
        <v>0</v>
      </c>
      <c r="P123" t="s">
        <v>23</v>
      </c>
    </row>
    <row r="124" spans="1:5" ht="12.75">
      <c r="A124" s="26" t="s">
        <v>50</v>
      </c>
      <c r="E124" s="27" t="s">
        <v>1712</v>
      </c>
    </row>
    <row r="125" spans="1:5" ht="38.25">
      <c r="A125" s="28" t="s">
        <v>51</v>
      </c>
      <c r="E125" s="29" t="s">
        <v>1828</v>
      </c>
    </row>
    <row r="126" spans="1:5" ht="12.75">
      <c r="A126" t="s">
        <v>52</v>
      </c>
      <c r="E126" s="27" t="s">
        <v>47</v>
      </c>
    </row>
    <row r="127" spans="1:16" ht="12.75">
      <c r="A127" s="17" t="s">
        <v>45</v>
      </c>
      <c r="B127" s="21" t="s">
        <v>228</v>
      </c>
      <c r="C127" s="21" t="s">
        <v>1714</v>
      </c>
      <c r="D127" s="17" t="s">
        <v>47</v>
      </c>
      <c r="E127" s="22" t="s">
        <v>1715</v>
      </c>
      <c r="F127" s="23" t="s">
        <v>86</v>
      </c>
      <c r="G127" s="24">
        <v>2412.7</v>
      </c>
      <c r="H127" s="25">
        <v>0</v>
      </c>
      <c r="I127" s="25">
        <f>ROUND(ROUND(H127,2)*ROUND(G127,3),2)</f>
        <v>0</v>
      </c>
      <c r="O127">
        <f>(I127*21)/100</f>
        <v>0</v>
      </c>
      <c r="P127" t="s">
        <v>23</v>
      </c>
    </row>
    <row r="128" spans="1:5" ht="12.75">
      <c r="A128" s="26" t="s">
        <v>50</v>
      </c>
      <c r="E128" s="27" t="s">
        <v>1715</v>
      </c>
    </row>
    <row r="129" spans="1:5" ht="38.25">
      <c r="A129" s="28" t="s">
        <v>51</v>
      </c>
      <c r="E129" s="29" t="s">
        <v>1829</v>
      </c>
    </row>
    <row r="130" spans="1:5" ht="12.75">
      <c r="A130" t="s">
        <v>52</v>
      </c>
      <c r="E130" s="27" t="s">
        <v>47</v>
      </c>
    </row>
    <row r="131" spans="1:18" ht="12.75" customHeight="1">
      <c r="A131" s="5" t="s">
        <v>43</v>
      </c>
      <c r="B131" s="5"/>
      <c r="C131" s="31" t="s">
        <v>1717</v>
      </c>
      <c r="D131" s="5"/>
      <c r="E131" s="19" t="s">
        <v>1718</v>
      </c>
      <c r="F131" s="5"/>
      <c r="G131" s="5"/>
      <c r="H131" s="5"/>
      <c r="I131" s="32">
        <f>0+Q131</f>
        <v>0</v>
      </c>
      <c r="O131">
        <f>0+R131</f>
        <v>0</v>
      </c>
      <c r="Q131">
        <f>0+I132+I136+I140+I144+I148+I152+I156+I160+I164+I168+I172+I176+I180+I184+I188+I192+I196+I200+I204</f>
        <v>0</v>
      </c>
      <c r="R131">
        <f>0+O132+O136+O140+O144+O148+O152+O156+O160+O164+O168+O172+O176+O180+O184+O188+O192+O196+O200+O204</f>
        <v>0</v>
      </c>
    </row>
    <row r="132" spans="1:16" ht="12.75">
      <c r="A132" s="17" t="s">
        <v>45</v>
      </c>
      <c r="B132" s="21" t="s">
        <v>383</v>
      </c>
      <c r="C132" s="21" t="s">
        <v>1719</v>
      </c>
      <c r="D132" s="17" t="s">
        <v>47</v>
      </c>
      <c r="E132" s="22" t="s">
        <v>1720</v>
      </c>
      <c r="F132" s="23" t="s">
        <v>710</v>
      </c>
      <c r="G132" s="24">
        <v>931.94</v>
      </c>
      <c r="H132" s="25">
        <v>0</v>
      </c>
      <c r="I132" s="25">
        <f>ROUND(ROUND(H132,2)*ROUND(G132,3),2)</f>
        <v>0</v>
      </c>
      <c r="O132">
        <f>(I132*21)/100</f>
        <v>0</v>
      </c>
      <c r="P132" t="s">
        <v>23</v>
      </c>
    </row>
    <row r="133" spans="1:5" ht="12.75">
      <c r="A133" s="26" t="s">
        <v>50</v>
      </c>
      <c r="E133" s="27" t="s">
        <v>1720</v>
      </c>
    </row>
    <row r="134" spans="1:5" ht="38.25">
      <c r="A134" s="28" t="s">
        <v>51</v>
      </c>
      <c r="E134" s="29" t="s">
        <v>1830</v>
      </c>
    </row>
    <row r="135" spans="1:5" ht="12.75">
      <c r="A135" t="s">
        <v>52</v>
      </c>
      <c r="E135" s="27" t="s">
        <v>47</v>
      </c>
    </row>
    <row r="136" spans="1:16" ht="25.5">
      <c r="A136" s="17" t="s">
        <v>45</v>
      </c>
      <c r="B136" s="21" t="s">
        <v>40</v>
      </c>
      <c r="C136" s="21" t="s">
        <v>1831</v>
      </c>
      <c r="D136" s="17" t="s">
        <v>47</v>
      </c>
      <c r="E136" s="22" t="s">
        <v>1832</v>
      </c>
      <c r="F136" s="23" t="s">
        <v>86</v>
      </c>
      <c r="G136" s="24">
        <v>150</v>
      </c>
      <c r="H136" s="25">
        <v>0</v>
      </c>
      <c r="I136" s="25">
        <f>ROUND(ROUND(H136,2)*ROUND(G136,3),2)</f>
        <v>0</v>
      </c>
      <c r="O136">
        <f>(I136*21)/100</f>
        <v>0</v>
      </c>
      <c r="P136" t="s">
        <v>23</v>
      </c>
    </row>
    <row r="137" spans="1:5" ht="25.5">
      <c r="A137" s="26" t="s">
        <v>50</v>
      </c>
      <c r="E137" s="27" t="s">
        <v>1832</v>
      </c>
    </row>
    <row r="138" spans="1:5" ht="12.75">
      <c r="A138" s="28" t="s">
        <v>51</v>
      </c>
      <c r="E138" s="29" t="s">
        <v>47</v>
      </c>
    </row>
    <row r="139" spans="1:5" ht="229.5">
      <c r="A139" t="s">
        <v>52</v>
      </c>
      <c r="E139" s="27" t="s">
        <v>1833</v>
      </c>
    </row>
    <row r="140" spans="1:16" ht="25.5">
      <c r="A140" s="17" t="s">
        <v>45</v>
      </c>
      <c r="B140" s="21" t="s">
        <v>29</v>
      </c>
      <c r="C140" s="21" t="s">
        <v>1722</v>
      </c>
      <c r="D140" s="17" t="s">
        <v>47</v>
      </c>
      <c r="E140" s="22" t="s">
        <v>1723</v>
      </c>
      <c r="F140" s="23" t="s">
        <v>66</v>
      </c>
      <c r="G140" s="24">
        <v>46</v>
      </c>
      <c r="H140" s="25">
        <v>0</v>
      </c>
      <c r="I140" s="25">
        <f>ROUND(ROUND(H140,2)*ROUND(G140,3),2)</f>
        <v>0</v>
      </c>
      <c r="O140">
        <f>(I140*21)/100</f>
        <v>0</v>
      </c>
      <c r="P140" t="s">
        <v>23</v>
      </c>
    </row>
    <row r="141" spans="1:5" ht="25.5">
      <c r="A141" s="26" t="s">
        <v>50</v>
      </c>
      <c r="E141" s="27" t="s">
        <v>1723</v>
      </c>
    </row>
    <row r="142" spans="1:5" ht="12.75">
      <c r="A142" s="28" t="s">
        <v>51</v>
      </c>
      <c r="E142" s="29" t="s">
        <v>47</v>
      </c>
    </row>
    <row r="143" spans="1:5" ht="153">
      <c r="A143" t="s">
        <v>52</v>
      </c>
      <c r="E143" s="27" t="s">
        <v>1724</v>
      </c>
    </row>
    <row r="144" spans="1:16" ht="25.5">
      <c r="A144" s="17" t="s">
        <v>45</v>
      </c>
      <c r="B144" s="21" t="s">
        <v>23</v>
      </c>
      <c r="C144" s="21" t="s">
        <v>1725</v>
      </c>
      <c r="D144" s="17" t="s">
        <v>47</v>
      </c>
      <c r="E144" s="22" t="s">
        <v>1726</v>
      </c>
      <c r="F144" s="23" t="s">
        <v>66</v>
      </c>
      <c r="G144" s="24">
        <v>61</v>
      </c>
      <c r="H144" s="25">
        <v>0</v>
      </c>
      <c r="I144" s="25">
        <f>ROUND(ROUND(H144,2)*ROUND(G144,3),2)</f>
        <v>0</v>
      </c>
      <c r="O144">
        <f>(I144*21)/100</f>
        <v>0</v>
      </c>
      <c r="P144" t="s">
        <v>23</v>
      </c>
    </row>
    <row r="145" spans="1:5" ht="25.5">
      <c r="A145" s="26" t="s">
        <v>50</v>
      </c>
      <c r="E145" s="27" t="s">
        <v>1726</v>
      </c>
    </row>
    <row r="146" spans="1:5" ht="12.75">
      <c r="A146" s="28" t="s">
        <v>51</v>
      </c>
      <c r="E146" s="29" t="s">
        <v>47</v>
      </c>
    </row>
    <row r="147" spans="1:5" ht="153">
      <c r="A147" t="s">
        <v>52</v>
      </c>
      <c r="E147" s="27" t="s">
        <v>1724</v>
      </c>
    </row>
    <row r="148" spans="1:16" ht="25.5">
      <c r="A148" s="17" t="s">
        <v>45</v>
      </c>
      <c r="B148" s="21" t="s">
        <v>22</v>
      </c>
      <c r="C148" s="21" t="s">
        <v>1727</v>
      </c>
      <c r="D148" s="17" t="s">
        <v>47</v>
      </c>
      <c r="E148" s="22" t="s">
        <v>1728</v>
      </c>
      <c r="F148" s="23" t="s">
        <v>66</v>
      </c>
      <c r="G148" s="24">
        <v>30</v>
      </c>
      <c r="H148" s="25">
        <v>0</v>
      </c>
      <c r="I148" s="25">
        <f>ROUND(ROUND(H148,2)*ROUND(G148,3),2)</f>
        <v>0</v>
      </c>
      <c r="O148">
        <f>(I148*21)/100</f>
        <v>0</v>
      </c>
      <c r="P148" t="s">
        <v>23</v>
      </c>
    </row>
    <row r="149" spans="1:5" ht="25.5">
      <c r="A149" s="26" t="s">
        <v>50</v>
      </c>
      <c r="E149" s="27" t="s">
        <v>1728</v>
      </c>
    </row>
    <row r="150" spans="1:5" ht="12.75">
      <c r="A150" s="28" t="s">
        <v>51</v>
      </c>
      <c r="E150" s="29" t="s">
        <v>47</v>
      </c>
    </row>
    <row r="151" spans="1:5" ht="153">
      <c r="A151" t="s">
        <v>52</v>
      </c>
      <c r="E151" s="27" t="s">
        <v>1724</v>
      </c>
    </row>
    <row r="152" spans="1:16" ht="25.5">
      <c r="A152" s="17" t="s">
        <v>45</v>
      </c>
      <c r="B152" s="21" t="s">
        <v>33</v>
      </c>
      <c r="C152" s="21" t="s">
        <v>1729</v>
      </c>
      <c r="D152" s="17" t="s">
        <v>47</v>
      </c>
      <c r="E152" s="22" t="s">
        <v>1730</v>
      </c>
      <c r="F152" s="23" t="s">
        <v>66</v>
      </c>
      <c r="G152" s="24">
        <v>15</v>
      </c>
      <c r="H152" s="25">
        <v>0</v>
      </c>
      <c r="I152" s="25">
        <f>ROUND(ROUND(H152,2)*ROUND(G152,3),2)</f>
        <v>0</v>
      </c>
      <c r="O152">
        <f>(I152*21)/100</f>
        <v>0</v>
      </c>
      <c r="P152" t="s">
        <v>23</v>
      </c>
    </row>
    <row r="153" spans="1:5" ht="25.5">
      <c r="A153" s="26" t="s">
        <v>50</v>
      </c>
      <c r="E153" s="27" t="s">
        <v>1730</v>
      </c>
    </row>
    <row r="154" spans="1:5" ht="12.75">
      <c r="A154" s="28" t="s">
        <v>51</v>
      </c>
      <c r="E154" s="29" t="s">
        <v>47</v>
      </c>
    </row>
    <row r="155" spans="1:5" ht="153">
      <c r="A155" t="s">
        <v>52</v>
      </c>
      <c r="E155" s="27" t="s">
        <v>1724</v>
      </c>
    </row>
    <row r="156" spans="1:16" ht="25.5">
      <c r="A156" s="17" t="s">
        <v>45</v>
      </c>
      <c r="B156" s="21" t="s">
        <v>35</v>
      </c>
      <c r="C156" s="21" t="s">
        <v>1733</v>
      </c>
      <c r="D156" s="17" t="s">
        <v>47</v>
      </c>
      <c r="E156" s="22" t="s">
        <v>1734</v>
      </c>
      <c r="F156" s="23" t="s">
        <v>66</v>
      </c>
      <c r="G156" s="24">
        <v>46</v>
      </c>
      <c r="H156" s="25">
        <v>0</v>
      </c>
      <c r="I156" s="25">
        <f>ROUND(ROUND(H156,2)*ROUND(G156,3),2)</f>
        <v>0</v>
      </c>
      <c r="O156">
        <f>(I156*21)/100</f>
        <v>0</v>
      </c>
      <c r="P156" t="s">
        <v>23</v>
      </c>
    </row>
    <row r="157" spans="1:5" ht="25.5">
      <c r="A157" s="26" t="s">
        <v>50</v>
      </c>
      <c r="E157" s="27" t="s">
        <v>1734</v>
      </c>
    </row>
    <row r="158" spans="1:5" ht="12.75">
      <c r="A158" s="28" t="s">
        <v>51</v>
      </c>
      <c r="E158" s="29" t="s">
        <v>47</v>
      </c>
    </row>
    <row r="159" spans="1:5" ht="165.75">
      <c r="A159" t="s">
        <v>52</v>
      </c>
      <c r="E159" s="27" t="s">
        <v>1735</v>
      </c>
    </row>
    <row r="160" spans="1:16" ht="25.5">
      <c r="A160" s="17" t="s">
        <v>45</v>
      </c>
      <c r="B160" s="21" t="s">
        <v>37</v>
      </c>
      <c r="C160" s="21" t="s">
        <v>1834</v>
      </c>
      <c r="D160" s="17" t="s">
        <v>47</v>
      </c>
      <c r="E160" s="22" t="s">
        <v>1835</v>
      </c>
      <c r="F160" s="23" t="s">
        <v>66</v>
      </c>
      <c r="G160" s="24">
        <v>61</v>
      </c>
      <c r="H160" s="25">
        <v>0</v>
      </c>
      <c r="I160" s="25">
        <f>ROUND(ROUND(H160,2)*ROUND(G160,3),2)</f>
        <v>0</v>
      </c>
      <c r="O160">
        <f>(I160*21)/100</f>
        <v>0</v>
      </c>
      <c r="P160" t="s">
        <v>23</v>
      </c>
    </row>
    <row r="161" spans="1:5" ht="25.5">
      <c r="A161" s="26" t="s">
        <v>50</v>
      </c>
      <c r="E161" s="27" t="s">
        <v>1835</v>
      </c>
    </row>
    <row r="162" spans="1:5" ht="12.75">
      <c r="A162" s="28" t="s">
        <v>51</v>
      </c>
      <c r="E162" s="29" t="s">
        <v>47</v>
      </c>
    </row>
    <row r="163" spans="1:5" ht="165.75">
      <c r="A163" t="s">
        <v>52</v>
      </c>
      <c r="E163" s="27" t="s">
        <v>1735</v>
      </c>
    </row>
    <row r="164" spans="1:16" ht="25.5">
      <c r="A164" s="17" t="s">
        <v>45</v>
      </c>
      <c r="B164" s="21" t="s">
        <v>488</v>
      </c>
      <c r="C164" s="21" t="s">
        <v>1736</v>
      </c>
      <c r="D164" s="17" t="s">
        <v>47</v>
      </c>
      <c r="E164" s="22" t="s">
        <v>1737</v>
      </c>
      <c r="F164" s="23" t="s">
        <v>66</v>
      </c>
      <c r="G164" s="24">
        <v>30</v>
      </c>
      <c r="H164" s="25">
        <v>0</v>
      </c>
      <c r="I164" s="25">
        <f>ROUND(ROUND(H164,2)*ROUND(G164,3),2)</f>
        <v>0</v>
      </c>
      <c r="O164">
        <f>(I164*21)/100</f>
        <v>0</v>
      </c>
      <c r="P164" t="s">
        <v>23</v>
      </c>
    </row>
    <row r="165" spans="1:5" ht="25.5">
      <c r="A165" s="26" t="s">
        <v>50</v>
      </c>
      <c r="E165" s="27" t="s">
        <v>1737</v>
      </c>
    </row>
    <row r="166" spans="1:5" ht="12.75">
      <c r="A166" s="28" t="s">
        <v>51</v>
      </c>
      <c r="E166" s="29" t="s">
        <v>47</v>
      </c>
    </row>
    <row r="167" spans="1:5" ht="165.75">
      <c r="A167" t="s">
        <v>52</v>
      </c>
      <c r="E167" s="27" t="s">
        <v>1735</v>
      </c>
    </row>
    <row r="168" spans="1:16" ht="25.5">
      <c r="A168" s="17" t="s">
        <v>45</v>
      </c>
      <c r="B168" s="21" t="s">
        <v>148</v>
      </c>
      <c r="C168" s="21" t="s">
        <v>1738</v>
      </c>
      <c r="D168" s="17" t="s">
        <v>47</v>
      </c>
      <c r="E168" s="22" t="s">
        <v>1739</v>
      </c>
      <c r="F168" s="23" t="s">
        <v>66</v>
      </c>
      <c r="G168" s="24">
        <v>15</v>
      </c>
      <c r="H168" s="25">
        <v>0</v>
      </c>
      <c r="I168" s="25">
        <f>ROUND(ROUND(H168,2)*ROUND(G168,3),2)</f>
        <v>0</v>
      </c>
      <c r="O168">
        <f>(I168*21)/100</f>
        <v>0</v>
      </c>
      <c r="P168" t="s">
        <v>23</v>
      </c>
    </row>
    <row r="169" spans="1:5" ht="25.5">
      <c r="A169" s="26" t="s">
        <v>50</v>
      </c>
      <c r="E169" s="27" t="s">
        <v>1739</v>
      </c>
    </row>
    <row r="170" spans="1:5" ht="12.75">
      <c r="A170" s="28" t="s">
        <v>51</v>
      </c>
      <c r="E170" s="29" t="s">
        <v>47</v>
      </c>
    </row>
    <row r="171" spans="1:5" ht="165.75">
      <c r="A171" t="s">
        <v>52</v>
      </c>
      <c r="E171" s="27" t="s">
        <v>1735</v>
      </c>
    </row>
    <row r="172" spans="1:16" ht="12.75">
      <c r="A172" s="17" t="s">
        <v>45</v>
      </c>
      <c r="B172" s="21" t="s">
        <v>362</v>
      </c>
      <c r="C172" s="21" t="s">
        <v>1744</v>
      </c>
      <c r="D172" s="17" t="s">
        <v>47</v>
      </c>
      <c r="E172" s="22" t="s">
        <v>1745</v>
      </c>
      <c r="F172" s="23" t="s">
        <v>75</v>
      </c>
      <c r="G172" s="24">
        <v>27.41</v>
      </c>
      <c r="H172" s="25">
        <v>0</v>
      </c>
      <c r="I172" s="25">
        <f>ROUND(ROUND(H172,2)*ROUND(G172,3),2)</f>
        <v>0</v>
      </c>
      <c r="O172">
        <f>(I172*21)/100</f>
        <v>0</v>
      </c>
      <c r="P172" t="s">
        <v>23</v>
      </c>
    </row>
    <row r="173" spans="1:5" ht="12.75">
      <c r="A173" s="26" t="s">
        <v>50</v>
      </c>
      <c r="E173" s="27" t="s">
        <v>1745</v>
      </c>
    </row>
    <row r="174" spans="1:5" ht="25.5">
      <c r="A174" s="28" t="s">
        <v>51</v>
      </c>
      <c r="E174" s="29" t="s">
        <v>1836</v>
      </c>
    </row>
    <row r="175" spans="1:5" ht="63.75">
      <c r="A175" t="s">
        <v>52</v>
      </c>
      <c r="E175" s="27" t="s">
        <v>1747</v>
      </c>
    </row>
    <row r="176" spans="1:16" ht="25.5">
      <c r="A176" s="17" t="s">
        <v>45</v>
      </c>
      <c r="B176" s="21" t="s">
        <v>42</v>
      </c>
      <c r="C176" s="21" t="s">
        <v>1748</v>
      </c>
      <c r="D176" s="17" t="s">
        <v>47</v>
      </c>
      <c r="E176" s="22" t="s">
        <v>1749</v>
      </c>
      <c r="F176" s="23" t="s">
        <v>86</v>
      </c>
      <c r="G176" s="24">
        <v>5482</v>
      </c>
      <c r="H176" s="25">
        <v>0</v>
      </c>
      <c r="I176" s="25">
        <f>ROUND(ROUND(H176,2)*ROUND(G176,3),2)</f>
        <v>0</v>
      </c>
      <c r="O176">
        <f>(I176*21)/100</f>
        <v>0</v>
      </c>
      <c r="P176" t="s">
        <v>23</v>
      </c>
    </row>
    <row r="177" spans="1:5" ht="25.5">
      <c r="A177" s="26" t="s">
        <v>50</v>
      </c>
      <c r="E177" s="27" t="s">
        <v>1749</v>
      </c>
    </row>
    <row r="178" spans="1:5" ht="12.75">
      <c r="A178" s="28" t="s">
        <v>51</v>
      </c>
      <c r="E178" s="29" t="s">
        <v>47</v>
      </c>
    </row>
    <row r="179" spans="1:5" ht="114.75">
      <c r="A179" t="s">
        <v>52</v>
      </c>
      <c r="E179" s="27" t="s">
        <v>1750</v>
      </c>
    </row>
    <row r="180" spans="1:16" ht="12.75">
      <c r="A180" s="17" t="s">
        <v>45</v>
      </c>
      <c r="B180" s="21" t="s">
        <v>133</v>
      </c>
      <c r="C180" s="21" t="s">
        <v>1751</v>
      </c>
      <c r="D180" s="17" t="s">
        <v>47</v>
      </c>
      <c r="E180" s="22" t="s">
        <v>1752</v>
      </c>
      <c r="F180" s="23" t="s">
        <v>86</v>
      </c>
      <c r="G180" s="24">
        <v>5482</v>
      </c>
      <c r="H180" s="25">
        <v>0</v>
      </c>
      <c r="I180" s="25">
        <f>ROUND(ROUND(H180,2)*ROUND(G180,3),2)</f>
        <v>0</v>
      </c>
      <c r="O180">
        <f>(I180*21)/100</f>
        <v>0</v>
      </c>
      <c r="P180" t="s">
        <v>23</v>
      </c>
    </row>
    <row r="181" spans="1:5" ht="12.75">
      <c r="A181" s="26" t="s">
        <v>50</v>
      </c>
      <c r="E181" s="27" t="s">
        <v>1752</v>
      </c>
    </row>
    <row r="182" spans="1:5" ht="12.75">
      <c r="A182" s="28" t="s">
        <v>51</v>
      </c>
      <c r="E182" s="29" t="s">
        <v>47</v>
      </c>
    </row>
    <row r="183" spans="1:5" ht="25.5">
      <c r="A183" t="s">
        <v>52</v>
      </c>
      <c r="E183" s="27" t="s">
        <v>1753</v>
      </c>
    </row>
    <row r="184" spans="1:16" ht="12.75">
      <c r="A184" s="17" t="s">
        <v>45</v>
      </c>
      <c r="B184" s="21" t="s">
        <v>179</v>
      </c>
      <c r="C184" s="21" t="s">
        <v>1754</v>
      </c>
      <c r="D184" s="17" t="s">
        <v>47</v>
      </c>
      <c r="E184" s="22" t="s">
        <v>1755</v>
      </c>
      <c r="F184" s="23" t="s">
        <v>86</v>
      </c>
      <c r="G184" s="24">
        <v>5482</v>
      </c>
      <c r="H184" s="25">
        <v>0</v>
      </c>
      <c r="I184" s="25">
        <f>ROUND(ROUND(H184,2)*ROUND(G184,3),2)</f>
        <v>0</v>
      </c>
      <c r="O184">
        <f>(I184*21)/100</f>
        <v>0</v>
      </c>
      <c r="P184" t="s">
        <v>23</v>
      </c>
    </row>
    <row r="185" spans="1:5" ht="12.75">
      <c r="A185" s="26" t="s">
        <v>50</v>
      </c>
      <c r="E185" s="27" t="s">
        <v>1755</v>
      </c>
    </row>
    <row r="186" spans="1:5" ht="12.75">
      <c r="A186" s="28" t="s">
        <v>51</v>
      </c>
      <c r="E186" s="29" t="s">
        <v>47</v>
      </c>
    </row>
    <row r="187" spans="1:5" ht="25.5">
      <c r="A187" t="s">
        <v>52</v>
      </c>
      <c r="E187" s="27" t="s">
        <v>1753</v>
      </c>
    </row>
    <row r="188" spans="1:16" ht="12.75">
      <c r="A188" s="17" t="s">
        <v>45</v>
      </c>
      <c r="B188" s="21" t="s">
        <v>210</v>
      </c>
      <c r="C188" s="21" t="s">
        <v>1756</v>
      </c>
      <c r="D188" s="17" t="s">
        <v>47</v>
      </c>
      <c r="E188" s="22" t="s">
        <v>1757</v>
      </c>
      <c r="F188" s="23" t="s">
        <v>86</v>
      </c>
      <c r="G188" s="24">
        <v>16446</v>
      </c>
      <c r="H188" s="25">
        <v>0</v>
      </c>
      <c r="I188" s="25">
        <f>ROUND(ROUND(H188,2)*ROUND(G188,3),2)</f>
        <v>0</v>
      </c>
      <c r="O188">
        <f>(I188*21)/100</f>
        <v>0</v>
      </c>
      <c r="P188" t="s">
        <v>23</v>
      </c>
    </row>
    <row r="189" spans="1:5" ht="12.75">
      <c r="A189" s="26" t="s">
        <v>50</v>
      </c>
      <c r="E189" s="27" t="s">
        <v>1757</v>
      </c>
    </row>
    <row r="190" spans="1:5" ht="38.25">
      <c r="A190" s="28" t="s">
        <v>51</v>
      </c>
      <c r="E190" s="29" t="s">
        <v>1837</v>
      </c>
    </row>
    <row r="191" spans="1:5" ht="25.5">
      <c r="A191" t="s">
        <v>52</v>
      </c>
      <c r="E191" s="27" t="s">
        <v>1753</v>
      </c>
    </row>
    <row r="192" spans="1:16" ht="12.75">
      <c r="A192" s="17" t="s">
        <v>45</v>
      </c>
      <c r="B192" s="21" t="s">
        <v>170</v>
      </c>
      <c r="C192" s="21" t="s">
        <v>1759</v>
      </c>
      <c r="D192" s="17" t="s">
        <v>47</v>
      </c>
      <c r="E192" s="22" t="s">
        <v>1760</v>
      </c>
      <c r="F192" s="23" t="s">
        <v>86</v>
      </c>
      <c r="G192" s="24">
        <v>10964</v>
      </c>
      <c r="H192" s="25">
        <v>0</v>
      </c>
      <c r="I192" s="25">
        <f>ROUND(ROUND(H192,2)*ROUND(G192,3),2)</f>
        <v>0</v>
      </c>
      <c r="O192">
        <f>(I192*21)/100</f>
        <v>0</v>
      </c>
      <c r="P192" t="s">
        <v>23</v>
      </c>
    </row>
    <row r="193" spans="1:5" ht="12.75">
      <c r="A193" s="26" t="s">
        <v>50</v>
      </c>
      <c r="E193" s="27" t="s">
        <v>1760</v>
      </c>
    </row>
    <row r="194" spans="1:5" ht="38.25">
      <c r="A194" s="28" t="s">
        <v>51</v>
      </c>
      <c r="E194" s="29" t="s">
        <v>1838</v>
      </c>
    </row>
    <row r="195" spans="1:5" ht="25.5">
      <c r="A195" t="s">
        <v>52</v>
      </c>
      <c r="E195" s="27" t="s">
        <v>1753</v>
      </c>
    </row>
    <row r="196" spans="1:16" ht="38.25">
      <c r="A196" s="17" t="s">
        <v>45</v>
      </c>
      <c r="B196" s="21" t="s">
        <v>216</v>
      </c>
      <c r="C196" s="21" t="s">
        <v>1762</v>
      </c>
      <c r="D196" s="17" t="s">
        <v>47</v>
      </c>
      <c r="E196" s="22" t="s">
        <v>1763</v>
      </c>
      <c r="F196" s="23" t="s">
        <v>86</v>
      </c>
      <c r="G196" s="24">
        <v>5482</v>
      </c>
      <c r="H196" s="25">
        <v>0</v>
      </c>
      <c r="I196" s="25">
        <f>ROUND(ROUND(H196,2)*ROUND(G196,3),2)</f>
        <v>0</v>
      </c>
      <c r="O196">
        <f>(I196*21)/100</f>
        <v>0</v>
      </c>
      <c r="P196" t="s">
        <v>23</v>
      </c>
    </row>
    <row r="197" spans="1:5" ht="38.25">
      <c r="A197" s="26" t="s">
        <v>50</v>
      </c>
      <c r="E197" s="27" t="s">
        <v>1763</v>
      </c>
    </row>
    <row r="198" spans="1:5" ht="12.75">
      <c r="A198" s="28" t="s">
        <v>51</v>
      </c>
      <c r="E198" s="29" t="s">
        <v>47</v>
      </c>
    </row>
    <row r="199" spans="1:5" ht="153">
      <c r="A199" t="s">
        <v>52</v>
      </c>
      <c r="E199" s="27" t="s">
        <v>1764</v>
      </c>
    </row>
    <row r="200" spans="1:16" ht="12.75">
      <c r="A200" s="17" t="s">
        <v>45</v>
      </c>
      <c r="B200" s="21" t="s">
        <v>175</v>
      </c>
      <c r="C200" s="21" t="s">
        <v>1765</v>
      </c>
      <c r="D200" s="17" t="s">
        <v>47</v>
      </c>
      <c r="E200" s="22" t="s">
        <v>1766</v>
      </c>
      <c r="F200" s="23" t="s">
        <v>710</v>
      </c>
      <c r="G200" s="24">
        <v>0.11</v>
      </c>
      <c r="H200" s="25">
        <v>0</v>
      </c>
      <c r="I200" s="25">
        <f>ROUND(ROUND(H200,2)*ROUND(G200,3),2)</f>
        <v>0</v>
      </c>
      <c r="O200">
        <f>(I200*21)/100</f>
        <v>0</v>
      </c>
      <c r="P200" t="s">
        <v>23</v>
      </c>
    </row>
    <row r="201" spans="1:5" ht="12.75">
      <c r="A201" s="26" t="s">
        <v>50</v>
      </c>
      <c r="E201" s="27" t="s">
        <v>1766</v>
      </c>
    </row>
    <row r="202" spans="1:5" ht="38.25">
      <c r="A202" s="28" t="s">
        <v>51</v>
      </c>
      <c r="E202" s="29" t="s">
        <v>1839</v>
      </c>
    </row>
    <row r="203" spans="1:5" ht="51">
      <c r="A203" t="s">
        <v>52</v>
      </c>
      <c r="E203" s="27" t="s">
        <v>1768</v>
      </c>
    </row>
    <row r="204" spans="1:16" ht="12.75">
      <c r="A204" s="17" t="s">
        <v>45</v>
      </c>
      <c r="B204" s="21" t="s">
        <v>107</v>
      </c>
      <c r="C204" s="21" t="s">
        <v>1769</v>
      </c>
      <c r="D204" s="17" t="s">
        <v>47</v>
      </c>
      <c r="E204" s="22" t="s">
        <v>1770</v>
      </c>
      <c r="F204" s="23" t="s">
        <v>704</v>
      </c>
      <c r="G204" s="24">
        <v>109.64</v>
      </c>
      <c r="H204" s="25">
        <v>0</v>
      </c>
      <c r="I204" s="25">
        <f>ROUND(ROUND(H204,2)*ROUND(G204,3),2)</f>
        <v>0</v>
      </c>
      <c r="O204">
        <f>(I204*21)/100</f>
        <v>0</v>
      </c>
      <c r="P204" t="s">
        <v>23</v>
      </c>
    </row>
    <row r="205" spans="1:5" ht="12.75">
      <c r="A205" s="26" t="s">
        <v>50</v>
      </c>
      <c r="E205" s="27" t="s">
        <v>1770</v>
      </c>
    </row>
    <row r="206" spans="1:5" ht="38.25">
      <c r="A206" s="28" t="s">
        <v>51</v>
      </c>
      <c r="E206" s="29" t="s">
        <v>1840</v>
      </c>
    </row>
    <row r="207" spans="1:5" ht="12.75">
      <c r="A207" t="s">
        <v>52</v>
      </c>
      <c r="E207" s="27" t="s">
        <v>47</v>
      </c>
    </row>
    <row r="208" spans="1:18" ht="12.75" customHeight="1">
      <c r="A208" s="5" t="s">
        <v>43</v>
      </c>
      <c r="B208" s="5"/>
      <c r="C208" s="31" t="s">
        <v>1772</v>
      </c>
      <c r="D208" s="5"/>
      <c r="E208" s="19" t="s">
        <v>1773</v>
      </c>
      <c r="F208" s="5"/>
      <c r="G208" s="5"/>
      <c r="H208" s="5"/>
      <c r="I208" s="32">
        <f>0+Q208</f>
        <v>0</v>
      </c>
      <c r="O208">
        <f>0+R208</f>
        <v>0</v>
      </c>
      <c r="Q208">
        <f>0+I209+I213+I217+I221+I225+I229</f>
        <v>0</v>
      </c>
      <c r="R208">
        <f>0+O209+O213+O217+O221+O225+O229</f>
        <v>0</v>
      </c>
    </row>
    <row r="209" spans="1:16" ht="25.5">
      <c r="A209" s="17" t="s">
        <v>45</v>
      </c>
      <c r="B209" s="21" t="s">
        <v>296</v>
      </c>
      <c r="C209" s="21" t="s">
        <v>1774</v>
      </c>
      <c r="D209" s="17" t="s">
        <v>47</v>
      </c>
      <c r="E209" s="22" t="s">
        <v>1775</v>
      </c>
      <c r="F209" s="23" t="s">
        <v>710</v>
      </c>
      <c r="G209" s="24">
        <v>19.101</v>
      </c>
      <c r="H209" s="25">
        <v>0</v>
      </c>
      <c r="I209" s="25">
        <f>ROUND(ROUND(H209,2)*ROUND(G209,3),2)</f>
        <v>0</v>
      </c>
      <c r="O209">
        <f>(I209*21)/100</f>
        <v>0</v>
      </c>
      <c r="P209" t="s">
        <v>23</v>
      </c>
    </row>
    <row r="210" spans="1:5" ht="25.5">
      <c r="A210" s="26" t="s">
        <v>50</v>
      </c>
      <c r="E210" s="27" t="s">
        <v>1775</v>
      </c>
    </row>
    <row r="211" spans="1:5" ht="12.75">
      <c r="A211" s="28" t="s">
        <v>51</v>
      </c>
      <c r="E211" s="29" t="s">
        <v>47</v>
      </c>
    </row>
    <row r="212" spans="1:5" ht="76.5">
      <c r="A212" t="s">
        <v>52</v>
      </c>
      <c r="E212" s="27" t="s">
        <v>1776</v>
      </c>
    </row>
    <row r="213" spans="1:16" ht="25.5">
      <c r="A213" s="17" t="s">
        <v>45</v>
      </c>
      <c r="B213" s="21" t="s">
        <v>246</v>
      </c>
      <c r="C213" s="21" t="s">
        <v>1777</v>
      </c>
      <c r="D213" s="17" t="s">
        <v>47</v>
      </c>
      <c r="E213" s="22" t="s">
        <v>1778</v>
      </c>
      <c r="F213" s="23" t="s">
        <v>710</v>
      </c>
      <c r="G213" s="24">
        <v>19.101</v>
      </c>
      <c r="H213" s="25">
        <v>0</v>
      </c>
      <c r="I213" s="25">
        <f>ROUND(ROUND(H213,2)*ROUND(G213,3),2)</f>
        <v>0</v>
      </c>
      <c r="O213">
        <f>(I213*21)/100</f>
        <v>0</v>
      </c>
      <c r="P213" t="s">
        <v>23</v>
      </c>
    </row>
    <row r="214" spans="1:5" ht="25.5">
      <c r="A214" s="26" t="s">
        <v>50</v>
      </c>
      <c r="E214" s="27" t="s">
        <v>1778</v>
      </c>
    </row>
    <row r="215" spans="1:5" ht="12.75">
      <c r="A215" s="28" t="s">
        <v>51</v>
      </c>
      <c r="E215" s="29" t="s">
        <v>47</v>
      </c>
    </row>
    <row r="216" spans="1:5" ht="76.5">
      <c r="A216" t="s">
        <v>52</v>
      </c>
      <c r="E216" s="27" t="s">
        <v>1776</v>
      </c>
    </row>
    <row r="217" spans="1:16" ht="12.75">
      <c r="A217" s="17" t="s">
        <v>45</v>
      </c>
      <c r="B217" s="21" t="s">
        <v>270</v>
      </c>
      <c r="C217" s="21" t="s">
        <v>1779</v>
      </c>
      <c r="D217" s="17" t="s">
        <v>47</v>
      </c>
      <c r="E217" s="22" t="s">
        <v>1780</v>
      </c>
      <c r="F217" s="23" t="s">
        <v>710</v>
      </c>
      <c r="G217" s="24">
        <v>15</v>
      </c>
      <c r="H217" s="25">
        <v>0</v>
      </c>
      <c r="I217" s="25">
        <f>ROUND(ROUND(H217,2)*ROUND(G217,3),2)</f>
        <v>0</v>
      </c>
      <c r="O217">
        <f>(I217*21)/100</f>
        <v>0</v>
      </c>
      <c r="P217" t="s">
        <v>23</v>
      </c>
    </row>
    <row r="218" spans="1:5" ht="12.75">
      <c r="A218" s="26" t="s">
        <v>50</v>
      </c>
      <c r="E218" s="27" t="s">
        <v>1780</v>
      </c>
    </row>
    <row r="219" spans="1:5" ht="12.75">
      <c r="A219" s="28" t="s">
        <v>51</v>
      </c>
      <c r="E219" s="29" t="s">
        <v>47</v>
      </c>
    </row>
    <row r="220" spans="1:5" ht="76.5">
      <c r="A220" t="s">
        <v>52</v>
      </c>
      <c r="E220" s="27" t="s">
        <v>1776</v>
      </c>
    </row>
    <row r="221" spans="1:16" ht="12.75">
      <c r="A221" s="17" t="s">
        <v>45</v>
      </c>
      <c r="B221" s="21" t="s">
        <v>290</v>
      </c>
      <c r="C221" s="21" t="s">
        <v>1781</v>
      </c>
      <c r="D221" s="17" t="s">
        <v>47</v>
      </c>
      <c r="E221" s="22" t="s">
        <v>1782</v>
      </c>
      <c r="F221" s="23" t="s">
        <v>710</v>
      </c>
      <c r="G221" s="24">
        <v>15</v>
      </c>
      <c r="H221" s="25">
        <v>0</v>
      </c>
      <c r="I221" s="25">
        <f>ROUND(ROUND(H221,2)*ROUND(G221,3),2)</f>
        <v>0</v>
      </c>
      <c r="O221">
        <f>(I221*21)/100</f>
        <v>0</v>
      </c>
      <c r="P221" t="s">
        <v>23</v>
      </c>
    </row>
    <row r="222" spans="1:5" ht="12.75">
      <c r="A222" s="26" t="s">
        <v>50</v>
      </c>
      <c r="E222" s="27" t="s">
        <v>1782</v>
      </c>
    </row>
    <row r="223" spans="1:5" ht="12.75">
      <c r="A223" s="28" t="s">
        <v>51</v>
      </c>
      <c r="E223" s="29" t="s">
        <v>47</v>
      </c>
    </row>
    <row r="224" spans="1:5" ht="76.5">
      <c r="A224" t="s">
        <v>52</v>
      </c>
      <c r="E224" s="27" t="s">
        <v>1776</v>
      </c>
    </row>
    <row r="225" spans="1:16" ht="12.75">
      <c r="A225" s="17" t="s">
        <v>45</v>
      </c>
      <c r="B225" s="21" t="s">
        <v>285</v>
      </c>
      <c r="C225" s="21" t="s">
        <v>1783</v>
      </c>
      <c r="D225" s="17" t="s">
        <v>47</v>
      </c>
      <c r="E225" s="22" t="s">
        <v>1784</v>
      </c>
      <c r="F225" s="23" t="s">
        <v>710</v>
      </c>
      <c r="G225" s="24">
        <v>15</v>
      </c>
      <c r="H225" s="25">
        <v>0</v>
      </c>
      <c r="I225" s="25">
        <f>ROUND(ROUND(H225,2)*ROUND(G225,3),2)</f>
        <v>0</v>
      </c>
      <c r="O225">
        <f>(I225*21)/100</f>
        <v>0</v>
      </c>
      <c r="P225" t="s">
        <v>23</v>
      </c>
    </row>
    <row r="226" spans="1:5" ht="12.75">
      <c r="A226" s="26" t="s">
        <v>50</v>
      </c>
      <c r="E226" s="27" t="s">
        <v>1784</v>
      </c>
    </row>
    <row r="227" spans="1:5" ht="12.75">
      <c r="A227" s="28" t="s">
        <v>51</v>
      </c>
      <c r="E227" s="29" t="s">
        <v>47</v>
      </c>
    </row>
    <row r="228" spans="1:5" ht="63.75">
      <c r="A228" t="s">
        <v>52</v>
      </c>
      <c r="E228" s="27" t="s">
        <v>1785</v>
      </c>
    </row>
    <row r="229" spans="1:16" ht="25.5">
      <c r="A229" s="17" t="s">
        <v>45</v>
      </c>
      <c r="B229" s="21" t="s">
        <v>262</v>
      </c>
      <c r="C229" s="21" t="s">
        <v>1786</v>
      </c>
      <c r="D229" s="17" t="s">
        <v>47</v>
      </c>
      <c r="E229" s="22" t="s">
        <v>1787</v>
      </c>
      <c r="F229" s="23" t="s">
        <v>710</v>
      </c>
      <c r="G229" s="24">
        <v>19.101</v>
      </c>
      <c r="H229" s="25">
        <v>0</v>
      </c>
      <c r="I229" s="25">
        <f>ROUND(ROUND(H229,2)*ROUND(G229,3),2)</f>
        <v>0</v>
      </c>
      <c r="O229">
        <f>(I229*21)/100</f>
        <v>0</v>
      </c>
      <c r="P229" t="s">
        <v>23</v>
      </c>
    </row>
    <row r="230" spans="1:5" ht="25.5">
      <c r="A230" s="26" t="s">
        <v>50</v>
      </c>
      <c r="E230" s="27" t="s">
        <v>1787</v>
      </c>
    </row>
    <row r="231" spans="1:5" ht="12.75">
      <c r="A231" s="28" t="s">
        <v>51</v>
      </c>
      <c r="E231" s="29" t="s">
        <v>47</v>
      </c>
    </row>
    <row r="232" spans="1:5" ht="76.5">
      <c r="A232" t="s">
        <v>52</v>
      </c>
      <c r="E232" s="27" t="s">
        <v>1788</v>
      </c>
    </row>
    <row r="233" spans="1:18" ht="12.75" customHeight="1">
      <c r="A233" s="5" t="s">
        <v>43</v>
      </c>
      <c r="B233" s="5"/>
      <c r="C233" s="31" t="s">
        <v>1789</v>
      </c>
      <c r="D233" s="5"/>
      <c r="E233" s="19" t="s">
        <v>1790</v>
      </c>
      <c r="F233" s="5"/>
      <c r="G233" s="5"/>
      <c r="H233" s="5"/>
      <c r="I233" s="32">
        <f>0+Q233</f>
        <v>0</v>
      </c>
      <c r="O233">
        <f>0+R233</f>
        <v>0</v>
      </c>
      <c r="Q233">
        <f>0+I234</f>
        <v>0</v>
      </c>
      <c r="R233">
        <f>0+O234</f>
        <v>0</v>
      </c>
    </row>
    <row r="234" spans="1:16" ht="25.5">
      <c r="A234" s="17" t="s">
        <v>45</v>
      </c>
      <c r="B234" s="21" t="s">
        <v>265</v>
      </c>
      <c r="C234" s="21" t="s">
        <v>1791</v>
      </c>
      <c r="D234" s="17" t="s">
        <v>47</v>
      </c>
      <c r="E234" s="22" t="s">
        <v>1792</v>
      </c>
      <c r="F234" s="23" t="s">
        <v>710</v>
      </c>
      <c r="G234" s="24">
        <v>934.213</v>
      </c>
      <c r="H234" s="25">
        <v>0</v>
      </c>
      <c r="I234" s="25">
        <f>ROUND(ROUND(H234,2)*ROUND(G234,3),2)</f>
        <v>0</v>
      </c>
      <c r="O234">
        <f>(I234*21)/100</f>
        <v>0</v>
      </c>
      <c r="P234" t="s">
        <v>23</v>
      </c>
    </row>
    <row r="235" spans="1:5" ht="25.5">
      <c r="A235" s="26" t="s">
        <v>50</v>
      </c>
      <c r="E235" s="27" t="s">
        <v>1792</v>
      </c>
    </row>
    <row r="236" spans="1:5" ht="12.75">
      <c r="A236" s="28" t="s">
        <v>51</v>
      </c>
      <c r="E236" s="29" t="s">
        <v>47</v>
      </c>
    </row>
    <row r="237" spans="1:5" ht="12.75">
      <c r="A237" t="s">
        <v>52</v>
      </c>
      <c r="E237" s="27" t="s">
        <v>47</v>
      </c>
    </row>
    <row r="238" spans="1:18" ht="12.75" customHeight="1">
      <c r="A238" s="5" t="s">
        <v>43</v>
      </c>
      <c r="B238" s="5"/>
      <c r="C238" s="31" t="s">
        <v>1793</v>
      </c>
      <c r="D238" s="5"/>
      <c r="E238" s="19" t="s">
        <v>1794</v>
      </c>
      <c r="F238" s="5"/>
      <c r="G238" s="5"/>
      <c r="H238" s="5"/>
      <c r="I238" s="32">
        <f>0+Q238</f>
        <v>0</v>
      </c>
      <c r="O238">
        <f>0+R238</f>
        <v>0</v>
      </c>
      <c r="Q238">
        <f>0+I239+I243+I247+I251+I255+I259+I263+I267+I271+I275</f>
        <v>0</v>
      </c>
      <c r="R238">
        <f>0+O239+O243+O247+O251+O255+O259+O263+O267+O271+O275</f>
        <v>0</v>
      </c>
    </row>
    <row r="239" spans="1:16" ht="12.75">
      <c r="A239" s="17" t="s">
        <v>45</v>
      </c>
      <c r="B239" s="21" t="s">
        <v>1095</v>
      </c>
      <c r="C239" s="21" t="s">
        <v>1626</v>
      </c>
      <c r="D239" s="17" t="s">
        <v>47</v>
      </c>
      <c r="E239" s="22" t="s">
        <v>1627</v>
      </c>
      <c r="F239" s="23" t="s">
        <v>75</v>
      </c>
      <c r="G239" s="24">
        <v>14.08</v>
      </c>
      <c r="H239" s="25">
        <v>0</v>
      </c>
      <c r="I239" s="25">
        <f>ROUND(ROUND(H239,2)*ROUND(G239,3),2)</f>
        <v>0</v>
      </c>
      <c r="O239">
        <f>(I239*21)/100</f>
        <v>0</v>
      </c>
      <c r="P239" t="s">
        <v>23</v>
      </c>
    </row>
    <row r="240" spans="1:5" ht="12.75">
      <c r="A240" s="26" t="s">
        <v>50</v>
      </c>
      <c r="E240" s="27" t="s">
        <v>1627</v>
      </c>
    </row>
    <row r="241" spans="1:5" ht="38.25">
      <c r="A241" s="28" t="s">
        <v>51</v>
      </c>
      <c r="E241" s="29" t="s">
        <v>1841</v>
      </c>
    </row>
    <row r="242" spans="1:5" ht="12.75">
      <c r="A242" t="s">
        <v>52</v>
      </c>
      <c r="E242" s="27" t="s">
        <v>47</v>
      </c>
    </row>
    <row r="243" spans="1:16" ht="12.75">
      <c r="A243" s="17" t="s">
        <v>45</v>
      </c>
      <c r="B243" s="21" t="s">
        <v>1088</v>
      </c>
      <c r="C243" s="21" t="s">
        <v>1644</v>
      </c>
      <c r="D243" s="17" t="s">
        <v>47</v>
      </c>
      <c r="E243" s="22" t="s">
        <v>1645</v>
      </c>
      <c r="F243" s="23" t="s">
        <v>75</v>
      </c>
      <c r="G243" s="24">
        <v>1.65</v>
      </c>
      <c r="H243" s="25">
        <v>0</v>
      </c>
      <c r="I243" s="25">
        <f>ROUND(ROUND(H243,2)*ROUND(G243,3),2)</f>
        <v>0</v>
      </c>
      <c r="O243">
        <f>(I243*21)/100</f>
        <v>0</v>
      </c>
      <c r="P243" t="s">
        <v>23</v>
      </c>
    </row>
    <row r="244" spans="1:5" ht="12.75">
      <c r="A244" s="26" t="s">
        <v>50</v>
      </c>
      <c r="E244" s="27" t="s">
        <v>1645</v>
      </c>
    </row>
    <row r="245" spans="1:5" ht="38.25">
      <c r="A245" s="28" t="s">
        <v>51</v>
      </c>
      <c r="E245" s="29" t="s">
        <v>1842</v>
      </c>
    </row>
    <row r="246" spans="1:5" ht="12.75">
      <c r="A246" t="s">
        <v>52</v>
      </c>
      <c r="E246" s="27" t="s">
        <v>47</v>
      </c>
    </row>
    <row r="247" spans="1:16" ht="25.5">
      <c r="A247" s="17" t="s">
        <v>45</v>
      </c>
      <c r="B247" s="21" t="s">
        <v>1110</v>
      </c>
      <c r="C247" s="21" t="s">
        <v>1797</v>
      </c>
      <c r="D247" s="17" t="s">
        <v>47</v>
      </c>
      <c r="E247" s="22" t="s">
        <v>1798</v>
      </c>
      <c r="F247" s="23" t="s">
        <v>86</v>
      </c>
      <c r="G247" s="24">
        <v>38374</v>
      </c>
      <c r="H247" s="25">
        <v>0</v>
      </c>
      <c r="I247" s="25">
        <f>ROUND(ROUND(H247,2)*ROUND(G247,3),2)</f>
        <v>0</v>
      </c>
      <c r="O247">
        <f>(I247*21)/100</f>
        <v>0</v>
      </c>
      <c r="P247" t="s">
        <v>23</v>
      </c>
    </row>
    <row r="248" spans="1:5" ht="25.5">
      <c r="A248" s="26" t="s">
        <v>50</v>
      </c>
      <c r="E248" s="27" t="s">
        <v>1798</v>
      </c>
    </row>
    <row r="249" spans="1:5" ht="38.25">
      <c r="A249" s="28" t="s">
        <v>51</v>
      </c>
      <c r="E249" s="29" t="s">
        <v>1843</v>
      </c>
    </row>
    <row r="250" spans="1:5" ht="89.25">
      <c r="A250" t="s">
        <v>52</v>
      </c>
      <c r="E250" s="27" t="s">
        <v>1800</v>
      </c>
    </row>
    <row r="251" spans="1:16" ht="12.75">
      <c r="A251" s="17" t="s">
        <v>45</v>
      </c>
      <c r="B251" s="21" t="s">
        <v>1106</v>
      </c>
      <c r="C251" s="21" t="s">
        <v>1801</v>
      </c>
      <c r="D251" s="17" t="s">
        <v>47</v>
      </c>
      <c r="E251" s="22" t="s">
        <v>1802</v>
      </c>
      <c r="F251" s="23" t="s">
        <v>66</v>
      </c>
      <c r="G251" s="24">
        <v>2</v>
      </c>
      <c r="H251" s="25">
        <v>0</v>
      </c>
      <c r="I251" s="25">
        <f>ROUND(ROUND(H251,2)*ROUND(G251,3),2)</f>
        <v>0</v>
      </c>
      <c r="O251">
        <f>(I251*21)/100</f>
        <v>0</v>
      </c>
      <c r="P251" t="s">
        <v>23</v>
      </c>
    </row>
    <row r="252" spans="1:5" ht="12.75">
      <c r="A252" s="26" t="s">
        <v>50</v>
      </c>
      <c r="E252" s="27" t="s">
        <v>1802</v>
      </c>
    </row>
    <row r="253" spans="1:5" ht="12.75">
      <c r="A253" s="28" t="s">
        <v>51</v>
      </c>
      <c r="E253" s="29" t="s">
        <v>47</v>
      </c>
    </row>
    <row r="254" spans="1:5" ht="63.75">
      <c r="A254" t="s">
        <v>52</v>
      </c>
      <c r="E254" s="27" t="s">
        <v>1652</v>
      </c>
    </row>
    <row r="255" spans="1:16" ht="12.75">
      <c r="A255" s="17" t="s">
        <v>45</v>
      </c>
      <c r="B255" s="21" t="s">
        <v>117</v>
      </c>
      <c r="C255" s="21" t="s">
        <v>1803</v>
      </c>
      <c r="D255" s="17" t="s">
        <v>47</v>
      </c>
      <c r="E255" s="22" t="s">
        <v>1804</v>
      </c>
      <c r="F255" s="23" t="s">
        <v>66</v>
      </c>
      <c r="G255" s="24">
        <v>33</v>
      </c>
      <c r="H255" s="25">
        <v>0</v>
      </c>
      <c r="I255" s="25">
        <f>ROUND(ROUND(H255,2)*ROUND(G255,3),2)</f>
        <v>0</v>
      </c>
      <c r="O255">
        <f>(I255*21)/100</f>
        <v>0</v>
      </c>
      <c r="P255" t="s">
        <v>23</v>
      </c>
    </row>
    <row r="256" spans="1:5" ht="12.75">
      <c r="A256" s="26" t="s">
        <v>50</v>
      </c>
      <c r="E256" s="27" t="s">
        <v>1804</v>
      </c>
    </row>
    <row r="257" spans="1:5" ht="38.25">
      <c r="A257" s="28" t="s">
        <v>51</v>
      </c>
      <c r="E257" s="29" t="s">
        <v>1844</v>
      </c>
    </row>
    <row r="258" spans="1:5" ht="12.75">
      <c r="A258" t="s">
        <v>52</v>
      </c>
      <c r="E258" s="27" t="s">
        <v>47</v>
      </c>
    </row>
    <row r="259" spans="1:16" ht="12.75">
      <c r="A259" s="17" t="s">
        <v>45</v>
      </c>
      <c r="B259" s="21" t="s">
        <v>121</v>
      </c>
      <c r="C259" s="21" t="s">
        <v>1666</v>
      </c>
      <c r="D259" s="17" t="s">
        <v>47</v>
      </c>
      <c r="E259" s="22" t="s">
        <v>1806</v>
      </c>
      <c r="F259" s="23" t="s">
        <v>66</v>
      </c>
      <c r="G259" s="24">
        <v>33</v>
      </c>
      <c r="H259" s="25">
        <v>0</v>
      </c>
      <c r="I259" s="25">
        <f>ROUND(ROUND(H259,2)*ROUND(G259,3),2)</f>
        <v>0</v>
      </c>
      <c r="O259">
        <f>(I259*21)/100</f>
        <v>0</v>
      </c>
      <c r="P259" t="s">
        <v>23</v>
      </c>
    </row>
    <row r="260" spans="1:5" ht="12.75">
      <c r="A260" s="26" t="s">
        <v>50</v>
      </c>
      <c r="E260" s="27" t="s">
        <v>1806</v>
      </c>
    </row>
    <row r="261" spans="1:5" ht="38.25">
      <c r="A261" s="28" t="s">
        <v>51</v>
      </c>
      <c r="E261" s="29" t="s">
        <v>1845</v>
      </c>
    </row>
    <row r="262" spans="1:5" ht="12.75">
      <c r="A262" t="s">
        <v>52</v>
      </c>
      <c r="E262" s="27" t="s">
        <v>47</v>
      </c>
    </row>
    <row r="263" spans="1:16" ht="25.5">
      <c r="A263" s="17" t="s">
        <v>45</v>
      </c>
      <c r="B263" s="21" t="s">
        <v>125</v>
      </c>
      <c r="C263" s="21" t="s">
        <v>1669</v>
      </c>
      <c r="D263" s="17" t="s">
        <v>47</v>
      </c>
      <c r="E263" s="22" t="s">
        <v>1670</v>
      </c>
      <c r="F263" s="23" t="s">
        <v>86</v>
      </c>
      <c r="G263" s="24">
        <v>16.5</v>
      </c>
      <c r="H263" s="25">
        <v>0</v>
      </c>
      <c r="I263" s="25">
        <f>ROUND(ROUND(H263,2)*ROUND(G263,3),2)</f>
        <v>0</v>
      </c>
      <c r="O263">
        <f>(I263*21)/100</f>
        <v>0</v>
      </c>
      <c r="P263" t="s">
        <v>23</v>
      </c>
    </row>
    <row r="264" spans="1:5" ht="25.5">
      <c r="A264" s="26" t="s">
        <v>50</v>
      </c>
      <c r="E264" s="27" t="s">
        <v>1670</v>
      </c>
    </row>
    <row r="265" spans="1:5" ht="38.25">
      <c r="A265" s="28" t="s">
        <v>51</v>
      </c>
      <c r="E265" s="29" t="s">
        <v>1846</v>
      </c>
    </row>
    <row r="266" spans="1:5" ht="63.75">
      <c r="A266" t="s">
        <v>52</v>
      </c>
      <c r="E266" s="27" t="s">
        <v>1672</v>
      </c>
    </row>
    <row r="267" spans="1:16" ht="12.75">
      <c r="A267" s="17" t="s">
        <v>45</v>
      </c>
      <c r="B267" s="21" t="s">
        <v>1091</v>
      </c>
      <c r="C267" s="21" t="s">
        <v>1809</v>
      </c>
      <c r="D267" s="17" t="s">
        <v>47</v>
      </c>
      <c r="E267" s="22" t="s">
        <v>1810</v>
      </c>
      <c r="F267" s="23" t="s">
        <v>75</v>
      </c>
      <c r="G267" s="24">
        <v>14.8</v>
      </c>
      <c r="H267" s="25">
        <v>0</v>
      </c>
      <c r="I267" s="25">
        <f>ROUND(ROUND(H267,2)*ROUND(G267,3),2)</f>
        <v>0</v>
      </c>
      <c r="O267">
        <f>(I267*21)/100</f>
        <v>0</v>
      </c>
      <c r="P267" t="s">
        <v>23</v>
      </c>
    </row>
    <row r="268" spans="1:5" ht="12.75">
      <c r="A268" s="26" t="s">
        <v>50</v>
      </c>
      <c r="E268" s="27" t="s">
        <v>1810</v>
      </c>
    </row>
    <row r="269" spans="1:5" ht="12.75">
      <c r="A269" s="28" t="s">
        <v>51</v>
      </c>
      <c r="E269" s="29" t="s">
        <v>47</v>
      </c>
    </row>
    <row r="270" spans="1:5" ht="12.75">
      <c r="A270" t="s">
        <v>52</v>
      </c>
      <c r="E270" s="27" t="s">
        <v>47</v>
      </c>
    </row>
    <row r="271" spans="1:16" ht="12.75">
      <c r="A271" s="17" t="s">
        <v>45</v>
      </c>
      <c r="B271" s="21" t="s">
        <v>129</v>
      </c>
      <c r="C271" s="21" t="s">
        <v>1811</v>
      </c>
      <c r="D271" s="17" t="s">
        <v>47</v>
      </c>
      <c r="E271" s="22" t="s">
        <v>1812</v>
      </c>
      <c r="F271" s="23" t="s">
        <v>86</v>
      </c>
      <c r="G271" s="24">
        <v>66</v>
      </c>
      <c r="H271" s="25">
        <v>0</v>
      </c>
      <c r="I271" s="25">
        <f>ROUND(ROUND(H271,2)*ROUND(G271,3),2)</f>
        <v>0</v>
      </c>
      <c r="O271">
        <f>(I271*21)/100</f>
        <v>0</v>
      </c>
      <c r="P271" t="s">
        <v>23</v>
      </c>
    </row>
    <row r="272" spans="1:5" ht="12.75">
      <c r="A272" s="26" t="s">
        <v>50</v>
      </c>
      <c r="E272" s="27" t="s">
        <v>1812</v>
      </c>
    </row>
    <row r="273" spans="1:5" ht="38.25">
      <c r="A273" s="28" t="s">
        <v>51</v>
      </c>
      <c r="E273" s="29" t="s">
        <v>1847</v>
      </c>
    </row>
    <row r="274" spans="1:5" ht="76.5">
      <c r="A274" t="s">
        <v>52</v>
      </c>
      <c r="E274" s="27" t="s">
        <v>1682</v>
      </c>
    </row>
    <row r="275" spans="1:16" ht="25.5">
      <c r="A275" s="17" t="s">
        <v>45</v>
      </c>
      <c r="B275" s="21" t="s">
        <v>1100</v>
      </c>
      <c r="C275" s="21" t="s">
        <v>1634</v>
      </c>
      <c r="D275" s="17" t="s">
        <v>47</v>
      </c>
      <c r="E275" s="22" t="s">
        <v>1635</v>
      </c>
      <c r="F275" s="23" t="s">
        <v>75</v>
      </c>
      <c r="G275" s="24">
        <v>14.08</v>
      </c>
      <c r="H275" s="25">
        <v>0</v>
      </c>
      <c r="I275" s="25">
        <f>ROUND(ROUND(H275,2)*ROUND(G275,3),2)</f>
        <v>0</v>
      </c>
      <c r="O275">
        <f>(I275*21)/100</f>
        <v>0</v>
      </c>
      <c r="P275" t="s">
        <v>23</v>
      </c>
    </row>
    <row r="276" spans="1:5" ht="25.5">
      <c r="A276" s="26" t="s">
        <v>50</v>
      </c>
      <c r="E276" s="27" t="s">
        <v>1635</v>
      </c>
    </row>
    <row r="277" spans="1:5" ht="12.75">
      <c r="A277" s="28" t="s">
        <v>51</v>
      </c>
      <c r="E277" s="29" t="s">
        <v>47</v>
      </c>
    </row>
    <row r="278" spans="1:5" ht="38.25">
      <c r="A278" t="s">
        <v>52</v>
      </c>
      <c r="E278" s="27" t="s">
        <v>1633</v>
      </c>
    </row>
  </sheetData>
  <sheetProtection/>
  <mergeCells count="10">
    <mergeCell ref="E5:E6"/>
    <mergeCell ref="F5:F6"/>
    <mergeCell ref="G5:G6"/>
    <mergeCell ref="H5:I5"/>
    <mergeCell ref="C3:D3"/>
    <mergeCell ref="C4:D4"/>
    <mergeCell ref="A5:A6"/>
    <mergeCell ref="B5:B6"/>
    <mergeCell ref="C5:C6"/>
    <mergeCell ref="D5:D6"/>
  </mergeCells>
  <printOptions/>
  <pageMargins left="0.75" right="0.75" top="1" bottom="1" header="0.5" footer="0.5"/>
  <pageSetup fitToHeight="0" fitToWidth="1" horizontalDpi="300" verticalDpi="300" orientation="portrait" paperSize="9"/>
  <drawing r:id="rId1"/>
</worksheet>
</file>

<file path=xl/worksheets/sheet3.xml><?xml version="1.0" encoding="utf-8"?>
<worksheet xmlns="http://schemas.openxmlformats.org/spreadsheetml/2006/main" xmlns:r="http://schemas.openxmlformats.org/officeDocument/2006/relationships">
  <sheetPr>
    <pageSetUpPr fitToPage="1"/>
  </sheetPr>
  <dimension ref="A1:R28"/>
  <sheetViews>
    <sheetView zoomScalePageLayoutView="0"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5"/>
      <c r="I2" s="5"/>
      <c r="O2">
        <f>0+O8</f>
        <v>0</v>
      </c>
      <c r="P2" t="s">
        <v>22</v>
      </c>
    </row>
    <row r="3" spans="1:16" ht="15" customHeight="1">
      <c r="A3" t="s">
        <v>12</v>
      </c>
      <c r="B3" s="9" t="s">
        <v>14</v>
      </c>
      <c r="C3" s="36" t="s">
        <v>15</v>
      </c>
      <c r="D3" s="33"/>
      <c r="E3" s="10" t="s">
        <v>16</v>
      </c>
      <c r="F3" s="1"/>
      <c r="G3" s="8"/>
      <c r="H3" s="7" t="s">
        <v>68</v>
      </c>
      <c r="I3" s="30">
        <f>0+I8</f>
        <v>0</v>
      </c>
      <c r="O3" t="s">
        <v>19</v>
      </c>
      <c r="P3" t="s">
        <v>23</v>
      </c>
    </row>
    <row r="4" spans="1:16" ht="15" customHeight="1">
      <c r="A4" t="s">
        <v>17</v>
      </c>
      <c r="B4" s="12" t="s">
        <v>18</v>
      </c>
      <c r="C4" s="37" t="s">
        <v>68</v>
      </c>
      <c r="D4" s="38"/>
      <c r="E4" s="13" t="s">
        <v>69</v>
      </c>
      <c r="F4" s="5"/>
      <c r="G4" s="5"/>
      <c r="H4" s="14"/>
      <c r="I4" s="14"/>
      <c r="O4" t="s">
        <v>20</v>
      </c>
      <c r="P4" t="s">
        <v>23</v>
      </c>
    </row>
    <row r="5" spans="1:16" ht="12.75" customHeight="1">
      <c r="A5" s="39" t="s">
        <v>26</v>
      </c>
      <c r="B5" s="39" t="s">
        <v>28</v>
      </c>
      <c r="C5" s="39" t="s">
        <v>30</v>
      </c>
      <c r="D5" s="39" t="s">
        <v>31</v>
      </c>
      <c r="E5" s="39" t="s">
        <v>32</v>
      </c>
      <c r="F5" s="39" t="s">
        <v>34</v>
      </c>
      <c r="G5" s="39" t="s">
        <v>36</v>
      </c>
      <c r="H5" s="39" t="s">
        <v>38</v>
      </c>
      <c r="I5" s="39"/>
      <c r="O5" t="s">
        <v>21</v>
      </c>
      <c r="P5" t="s">
        <v>23</v>
      </c>
    </row>
    <row r="6" spans="1:9" ht="12.75" customHeight="1">
      <c r="A6" s="39"/>
      <c r="B6" s="39"/>
      <c r="C6" s="39"/>
      <c r="D6" s="39"/>
      <c r="E6" s="39"/>
      <c r="F6" s="39"/>
      <c r="G6" s="39"/>
      <c r="H6" s="11" t="s">
        <v>39</v>
      </c>
      <c r="I6" s="11" t="s">
        <v>41</v>
      </c>
    </row>
    <row r="7" spans="1:9" ht="12.75" customHeight="1">
      <c r="A7" s="11" t="s">
        <v>27</v>
      </c>
      <c r="B7" s="11" t="s">
        <v>29</v>
      </c>
      <c r="C7" s="11" t="s">
        <v>23</v>
      </c>
      <c r="D7" s="11" t="s">
        <v>22</v>
      </c>
      <c r="E7" s="11" t="s">
        <v>33</v>
      </c>
      <c r="F7" s="11" t="s">
        <v>35</v>
      </c>
      <c r="G7" s="11" t="s">
        <v>37</v>
      </c>
      <c r="H7" s="11" t="s">
        <v>40</v>
      </c>
      <c r="I7" s="11" t="s">
        <v>42</v>
      </c>
    </row>
    <row r="8" spans="1:18" ht="12.75" customHeight="1">
      <c r="A8" s="14" t="s">
        <v>43</v>
      </c>
      <c r="B8" s="14"/>
      <c r="C8" s="18" t="s">
        <v>27</v>
      </c>
      <c r="D8" s="14"/>
      <c r="E8" s="19" t="s">
        <v>44</v>
      </c>
      <c r="F8" s="14"/>
      <c r="G8" s="14"/>
      <c r="H8" s="14"/>
      <c r="I8" s="20">
        <f>0+Q8</f>
        <v>0</v>
      </c>
      <c r="O8">
        <f>0+R8</f>
        <v>0</v>
      </c>
      <c r="Q8">
        <f>0+I9+I13+I17+I21+I25</f>
        <v>0</v>
      </c>
      <c r="R8">
        <f>0+O9+O13+O17+O21+O25</f>
        <v>0</v>
      </c>
    </row>
    <row r="9" spans="1:16" ht="12.75">
      <c r="A9" s="17" t="s">
        <v>45</v>
      </c>
      <c r="B9" s="21" t="s">
        <v>23</v>
      </c>
      <c r="C9" s="21" t="s">
        <v>46</v>
      </c>
      <c r="D9" s="17" t="s">
        <v>47</v>
      </c>
      <c r="E9" s="22" t="s">
        <v>48</v>
      </c>
      <c r="F9" s="23" t="s">
        <v>49</v>
      </c>
      <c r="G9" s="24">
        <v>1</v>
      </c>
      <c r="H9" s="25">
        <v>0</v>
      </c>
      <c r="I9" s="25">
        <f>ROUND(ROUND(H9,2)*ROUND(G9,3),2)</f>
        <v>0</v>
      </c>
      <c r="O9">
        <f>(I9*21)/100</f>
        <v>0</v>
      </c>
      <c r="P9" t="s">
        <v>23</v>
      </c>
    </row>
    <row r="10" spans="1:5" ht="12.75">
      <c r="A10" s="26" t="s">
        <v>50</v>
      </c>
      <c r="E10" s="27" t="s">
        <v>47</v>
      </c>
    </row>
    <row r="11" spans="1:5" ht="12.75">
      <c r="A11" s="28" t="s">
        <v>51</v>
      </c>
      <c r="E11" s="29" t="s">
        <v>47</v>
      </c>
    </row>
    <row r="12" spans="1:5" ht="12.75">
      <c r="A12" t="s">
        <v>52</v>
      </c>
      <c r="E12" s="27" t="s">
        <v>53</v>
      </c>
    </row>
    <row r="13" spans="1:16" ht="12.75">
      <c r="A13" s="17" t="s">
        <v>45</v>
      </c>
      <c r="B13" s="21" t="s">
        <v>22</v>
      </c>
      <c r="C13" s="21" t="s">
        <v>54</v>
      </c>
      <c r="D13" s="17" t="s">
        <v>47</v>
      </c>
      <c r="E13" s="22" t="s">
        <v>55</v>
      </c>
      <c r="F13" s="23" t="s">
        <v>49</v>
      </c>
      <c r="G13" s="24">
        <v>1</v>
      </c>
      <c r="H13" s="25">
        <v>0</v>
      </c>
      <c r="I13" s="25">
        <f>ROUND(ROUND(H13,2)*ROUND(G13,3),2)</f>
        <v>0</v>
      </c>
      <c r="O13">
        <f>(I13*21)/100</f>
        <v>0</v>
      </c>
      <c r="P13" t="s">
        <v>23</v>
      </c>
    </row>
    <row r="14" spans="1:5" ht="12.75">
      <c r="A14" s="26" t="s">
        <v>50</v>
      </c>
      <c r="E14" s="27" t="s">
        <v>47</v>
      </c>
    </row>
    <row r="15" spans="1:5" ht="12.75">
      <c r="A15" s="28" t="s">
        <v>51</v>
      </c>
      <c r="E15" s="29" t="s">
        <v>47</v>
      </c>
    </row>
    <row r="16" spans="1:5" ht="38.25">
      <c r="A16" t="s">
        <v>52</v>
      </c>
      <c r="E16" s="27" t="s">
        <v>56</v>
      </c>
    </row>
    <row r="17" spans="1:16" ht="12.75">
      <c r="A17" s="17" t="s">
        <v>45</v>
      </c>
      <c r="B17" s="21" t="s">
        <v>35</v>
      </c>
      <c r="C17" s="21" t="s">
        <v>57</v>
      </c>
      <c r="D17" s="17" t="s">
        <v>47</v>
      </c>
      <c r="E17" s="22" t="s">
        <v>58</v>
      </c>
      <c r="F17" s="23" t="s">
        <v>49</v>
      </c>
      <c r="G17" s="24">
        <v>1</v>
      </c>
      <c r="H17" s="25">
        <v>0</v>
      </c>
      <c r="I17" s="25">
        <f>ROUND(ROUND(H17,2)*ROUND(G17,3),2)</f>
        <v>0</v>
      </c>
      <c r="O17">
        <f>(I17*21)/100</f>
        <v>0</v>
      </c>
      <c r="P17" t="s">
        <v>23</v>
      </c>
    </row>
    <row r="18" spans="1:5" ht="12.75">
      <c r="A18" s="26" t="s">
        <v>50</v>
      </c>
      <c r="E18" s="27" t="s">
        <v>59</v>
      </c>
    </row>
    <row r="19" spans="1:5" ht="12.75">
      <c r="A19" s="28" t="s">
        <v>51</v>
      </c>
      <c r="E19" s="29" t="s">
        <v>47</v>
      </c>
    </row>
    <row r="20" spans="1:5" ht="12.75">
      <c r="A20" t="s">
        <v>52</v>
      </c>
      <c r="E20" s="27" t="s">
        <v>60</v>
      </c>
    </row>
    <row r="21" spans="1:16" ht="12.75">
      <c r="A21" s="17" t="s">
        <v>45</v>
      </c>
      <c r="B21" s="21" t="s">
        <v>33</v>
      </c>
      <c r="C21" s="21" t="s">
        <v>61</v>
      </c>
      <c r="D21" s="17" t="s">
        <v>47</v>
      </c>
      <c r="E21" s="22" t="s">
        <v>62</v>
      </c>
      <c r="F21" s="23" t="s">
        <v>49</v>
      </c>
      <c r="G21" s="24">
        <v>1</v>
      </c>
      <c r="H21" s="25">
        <v>0</v>
      </c>
      <c r="I21" s="25">
        <f>ROUND(ROUND(H21,2)*ROUND(G21,3),2)</f>
        <v>0</v>
      </c>
      <c r="O21">
        <f>(I21*21)/100</f>
        <v>0</v>
      </c>
      <c r="P21" t="s">
        <v>23</v>
      </c>
    </row>
    <row r="22" spans="1:5" ht="12.75">
      <c r="A22" s="26" t="s">
        <v>50</v>
      </c>
      <c r="E22" s="27" t="s">
        <v>47</v>
      </c>
    </row>
    <row r="23" spans="1:5" ht="12.75">
      <c r="A23" s="28" t="s">
        <v>51</v>
      </c>
      <c r="E23" s="29" t="s">
        <v>47</v>
      </c>
    </row>
    <row r="24" spans="1:5" ht="63.75">
      <c r="A24" t="s">
        <v>52</v>
      </c>
      <c r="E24" s="27" t="s">
        <v>63</v>
      </c>
    </row>
    <row r="25" spans="1:16" ht="12.75">
      <c r="A25" s="17" t="s">
        <v>45</v>
      </c>
      <c r="B25" s="21" t="s">
        <v>40</v>
      </c>
      <c r="C25" s="21" t="s">
        <v>64</v>
      </c>
      <c r="D25" s="17" t="s">
        <v>47</v>
      </c>
      <c r="E25" s="22" t="s">
        <v>65</v>
      </c>
      <c r="F25" s="23" t="s">
        <v>66</v>
      </c>
      <c r="G25" s="24">
        <v>1</v>
      </c>
      <c r="H25" s="25">
        <v>0</v>
      </c>
      <c r="I25" s="25">
        <f>ROUND(ROUND(H25,2)*ROUND(G25,3),2)</f>
        <v>0</v>
      </c>
      <c r="O25">
        <f>(I25*21)/100</f>
        <v>0</v>
      </c>
      <c r="P25" t="s">
        <v>23</v>
      </c>
    </row>
    <row r="26" spans="1:5" ht="12.75">
      <c r="A26" s="26" t="s">
        <v>50</v>
      </c>
      <c r="E26" s="27" t="s">
        <v>47</v>
      </c>
    </row>
    <row r="27" spans="1:5" ht="12.75">
      <c r="A27" s="28" t="s">
        <v>51</v>
      </c>
      <c r="E27" s="29" t="s">
        <v>47</v>
      </c>
    </row>
    <row r="28" spans="1:5" ht="89.25">
      <c r="A28" t="s">
        <v>52</v>
      </c>
      <c r="E28" s="27" t="s">
        <v>67</v>
      </c>
    </row>
  </sheetData>
  <sheetProtection/>
  <mergeCells count="10">
    <mergeCell ref="E5:E6"/>
    <mergeCell ref="F5:F6"/>
    <mergeCell ref="G5:G6"/>
    <mergeCell ref="H5:I5"/>
    <mergeCell ref="C3:D3"/>
    <mergeCell ref="C4:D4"/>
    <mergeCell ref="A5:A6"/>
    <mergeCell ref="B5:B6"/>
    <mergeCell ref="C5:C6"/>
    <mergeCell ref="D5:D6"/>
  </mergeCells>
  <printOptions/>
  <pageMargins left="0.75" right="0.75" top="1" bottom="1" header="0.5" footer="0.5"/>
  <pageSetup fitToHeight="0" fitToWidth="1" horizontalDpi="300" verticalDpi="300" orientation="portrait" paperSize="9"/>
  <drawing r:id="rId1"/>
</worksheet>
</file>

<file path=xl/worksheets/sheet4.xml><?xml version="1.0" encoding="utf-8"?>
<worksheet xmlns="http://schemas.openxmlformats.org/spreadsheetml/2006/main" xmlns:r="http://schemas.openxmlformats.org/officeDocument/2006/relationships">
  <sheetPr>
    <pageSetUpPr fitToPage="1"/>
  </sheetPr>
  <dimension ref="A1:R25"/>
  <sheetViews>
    <sheetView zoomScalePageLayoutView="0"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5"/>
      <c r="I2" s="5"/>
      <c r="O2">
        <f>0+O8+O21</f>
        <v>0</v>
      </c>
      <c r="P2" t="s">
        <v>22</v>
      </c>
    </row>
    <row r="3" spans="1:16" ht="15" customHeight="1">
      <c r="A3" t="s">
        <v>12</v>
      </c>
      <c r="B3" s="9" t="s">
        <v>14</v>
      </c>
      <c r="C3" s="36" t="s">
        <v>15</v>
      </c>
      <c r="D3" s="33"/>
      <c r="E3" s="10" t="s">
        <v>16</v>
      </c>
      <c r="F3" s="1"/>
      <c r="G3" s="8"/>
      <c r="H3" s="7" t="s">
        <v>70</v>
      </c>
      <c r="I3" s="30">
        <f>0+I8+I21</f>
        <v>0</v>
      </c>
      <c r="O3" t="s">
        <v>19</v>
      </c>
      <c r="P3" t="s">
        <v>23</v>
      </c>
    </row>
    <row r="4" spans="1:16" ht="15" customHeight="1">
      <c r="A4" t="s">
        <v>17</v>
      </c>
      <c r="B4" s="12" t="s">
        <v>18</v>
      </c>
      <c r="C4" s="37" t="s">
        <v>70</v>
      </c>
      <c r="D4" s="38"/>
      <c r="E4" s="13" t="s">
        <v>71</v>
      </c>
      <c r="F4" s="5"/>
      <c r="G4" s="5"/>
      <c r="H4" s="14"/>
      <c r="I4" s="14"/>
      <c r="O4" t="s">
        <v>20</v>
      </c>
      <c r="P4" t="s">
        <v>23</v>
      </c>
    </row>
    <row r="5" spans="1:16" ht="12.75" customHeight="1">
      <c r="A5" s="39" t="s">
        <v>26</v>
      </c>
      <c r="B5" s="39" t="s">
        <v>28</v>
      </c>
      <c r="C5" s="39" t="s">
        <v>30</v>
      </c>
      <c r="D5" s="39" t="s">
        <v>31</v>
      </c>
      <c r="E5" s="39" t="s">
        <v>32</v>
      </c>
      <c r="F5" s="39" t="s">
        <v>34</v>
      </c>
      <c r="G5" s="39" t="s">
        <v>36</v>
      </c>
      <c r="H5" s="39" t="s">
        <v>38</v>
      </c>
      <c r="I5" s="39"/>
      <c r="O5" t="s">
        <v>21</v>
      </c>
      <c r="P5" t="s">
        <v>23</v>
      </c>
    </row>
    <row r="6" spans="1:9" ht="12.75" customHeight="1">
      <c r="A6" s="39"/>
      <c r="B6" s="39"/>
      <c r="C6" s="39"/>
      <c r="D6" s="39"/>
      <c r="E6" s="39"/>
      <c r="F6" s="39"/>
      <c r="G6" s="39"/>
      <c r="H6" s="11" t="s">
        <v>39</v>
      </c>
      <c r="I6" s="11" t="s">
        <v>41</v>
      </c>
    </row>
    <row r="7" spans="1:9" ht="12.75" customHeight="1">
      <c r="A7" s="11" t="s">
        <v>27</v>
      </c>
      <c r="B7" s="11" t="s">
        <v>29</v>
      </c>
      <c r="C7" s="11" t="s">
        <v>23</v>
      </c>
      <c r="D7" s="11" t="s">
        <v>22</v>
      </c>
      <c r="E7" s="11" t="s">
        <v>33</v>
      </c>
      <c r="F7" s="11" t="s">
        <v>35</v>
      </c>
      <c r="G7" s="11" t="s">
        <v>37</v>
      </c>
      <c r="H7" s="11" t="s">
        <v>40</v>
      </c>
      <c r="I7" s="11" t="s">
        <v>42</v>
      </c>
    </row>
    <row r="8" spans="1:18" ht="12.75" customHeight="1">
      <c r="A8" s="14" t="s">
        <v>43</v>
      </c>
      <c r="B8" s="14"/>
      <c r="C8" s="18" t="s">
        <v>29</v>
      </c>
      <c r="D8" s="14"/>
      <c r="E8" s="19" t="s">
        <v>72</v>
      </c>
      <c r="F8" s="14"/>
      <c r="G8" s="14"/>
      <c r="H8" s="14"/>
      <c r="I8" s="20">
        <f>0+Q8</f>
        <v>0</v>
      </c>
      <c r="O8">
        <f>0+R8</f>
        <v>0</v>
      </c>
      <c r="Q8">
        <f>0+I9+I13+I17</f>
        <v>0</v>
      </c>
      <c r="R8">
        <f>0+O9+O13+O17</f>
        <v>0</v>
      </c>
    </row>
    <row r="9" spans="1:16" ht="12.75">
      <c r="A9" s="17" t="s">
        <v>45</v>
      </c>
      <c r="B9" s="21" t="s">
        <v>23</v>
      </c>
      <c r="C9" s="21" t="s">
        <v>73</v>
      </c>
      <c r="D9" s="17" t="s">
        <v>47</v>
      </c>
      <c r="E9" s="22" t="s">
        <v>74</v>
      </c>
      <c r="F9" s="23" t="s">
        <v>75</v>
      </c>
      <c r="G9" s="24">
        <v>797.2</v>
      </c>
      <c r="H9" s="25">
        <v>0</v>
      </c>
      <c r="I9" s="25">
        <f>ROUND(ROUND(H9,2)*ROUND(G9,3),2)</f>
        <v>0</v>
      </c>
      <c r="O9">
        <f>(I9*21)/100</f>
        <v>0</v>
      </c>
      <c r="P9" t="s">
        <v>23</v>
      </c>
    </row>
    <row r="10" spans="1:5" ht="25.5">
      <c r="A10" s="26" t="s">
        <v>50</v>
      </c>
      <c r="E10" s="27" t="s">
        <v>76</v>
      </c>
    </row>
    <row r="11" spans="1:5" ht="12.75">
      <c r="A11" s="28" t="s">
        <v>51</v>
      </c>
      <c r="E11" s="29" t="s">
        <v>77</v>
      </c>
    </row>
    <row r="12" spans="1:5" ht="38.25">
      <c r="A12" t="s">
        <v>52</v>
      </c>
      <c r="E12" s="27" t="s">
        <v>78</v>
      </c>
    </row>
    <row r="13" spans="1:16" ht="12.75">
      <c r="A13" s="17" t="s">
        <v>45</v>
      </c>
      <c r="B13" s="21" t="s">
        <v>33</v>
      </c>
      <c r="C13" s="21" t="s">
        <v>79</v>
      </c>
      <c r="D13" s="17" t="s">
        <v>47</v>
      </c>
      <c r="E13" s="22" t="s">
        <v>80</v>
      </c>
      <c r="F13" s="23" t="s">
        <v>75</v>
      </c>
      <c r="G13" s="24">
        <v>1953.14</v>
      </c>
      <c r="H13" s="25">
        <v>0</v>
      </c>
      <c r="I13" s="25">
        <f>ROUND(ROUND(H13,2)*ROUND(G13,3),2)</f>
        <v>0</v>
      </c>
      <c r="O13">
        <f>(I13*21)/100</f>
        <v>0</v>
      </c>
      <c r="P13" t="s">
        <v>23</v>
      </c>
    </row>
    <row r="14" spans="1:5" ht="12.75">
      <c r="A14" s="26" t="s">
        <v>50</v>
      </c>
      <c r="E14" s="27" t="s">
        <v>81</v>
      </c>
    </row>
    <row r="15" spans="1:5" ht="12.75">
      <c r="A15" s="28" t="s">
        <v>51</v>
      </c>
      <c r="E15" s="29" t="s">
        <v>82</v>
      </c>
    </row>
    <row r="16" spans="1:5" ht="280.5">
      <c r="A16" t="s">
        <v>52</v>
      </c>
      <c r="E16" s="27" t="s">
        <v>83</v>
      </c>
    </row>
    <row r="17" spans="1:16" ht="12.75">
      <c r="A17" s="17" t="s">
        <v>45</v>
      </c>
      <c r="B17" s="21" t="s">
        <v>22</v>
      </c>
      <c r="C17" s="21" t="s">
        <v>84</v>
      </c>
      <c r="D17" s="17" t="s">
        <v>47</v>
      </c>
      <c r="E17" s="22" t="s">
        <v>85</v>
      </c>
      <c r="F17" s="23" t="s">
        <v>86</v>
      </c>
      <c r="G17" s="24">
        <v>7972</v>
      </c>
      <c r="H17" s="25">
        <v>0</v>
      </c>
      <c r="I17" s="25">
        <f>ROUND(ROUND(H17,2)*ROUND(G17,3),2)</f>
        <v>0</v>
      </c>
      <c r="O17">
        <f>(I17*21)/100</f>
        <v>0</v>
      </c>
      <c r="P17" t="s">
        <v>23</v>
      </c>
    </row>
    <row r="18" spans="1:5" ht="12.75">
      <c r="A18" s="26" t="s">
        <v>50</v>
      </c>
      <c r="E18" s="27" t="s">
        <v>87</v>
      </c>
    </row>
    <row r="19" spans="1:5" ht="12.75">
      <c r="A19" s="28" t="s">
        <v>51</v>
      </c>
      <c r="E19" s="29" t="s">
        <v>88</v>
      </c>
    </row>
    <row r="20" spans="1:5" ht="38.25">
      <c r="A20" t="s">
        <v>52</v>
      </c>
      <c r="E20" s="27" t="s">
        <v>89</v>
      </c>
    </row>
    <row r="21" spans="1:18" ht="12.75" customHeight="1">
      <c r="A21" s="5" t="s">
        <v>43</v>
      </c>
      <c r="B21" s="5"/>
      <c r="C21" s="31" t="s">
        <v>35</v>
      </c>
      <c r="D21" s="5"/>
      <c r="E21" s="19" t="s">
        <v>90</v>
      </c>
      <c r="F21" s="5"/>
      <c r="G21" s="5"/>
      <c r="H21" s="5"/>
      <c r="I21" s="32">
        <f>0+Q21</f>
        <v>0</v>
      </c>
      <c r="O21">
        <f>0+R21</f>
        <v>0</v>
      </c>
      <c r="Q21">
        <f>0+I22</f>
        <v>0</v>
      </c>
      <c r="R21">
        <f>0+O22</f>
        <v>0</v>
      </c>
    </row>
    <row r="22" spans="1:16" ht="12.75">
      <c r="A22" s="17" t="s">
        <v>45</v>
      </c>
      <c r="B22" s="21" t="s">
        <v>29</v>
      </c>
      <c r="C22" s="21" t="s">
        <v>91</v>
      </c>
      <c r="D22" s="17" t="s">
        <v>47</v>
      </c>
      <c r="E22" s="22" t="s">
        <v>92</v>
      </c>
      <c r="F22" s="23" t="s">
        <v>86</v>
      </c>
      <c r="G22" s="24">
        <v>360</v>
      </c>
      <c r="H22" s="25">
        <v>0</v>
      </c>
      <c r="I22" s="25">
        <f>ROUND(ROUND(H22,2)*ROUND(G22,3),2)</f>
        <v>0</v>
      </c>
      <c r="O22">
        <f>(I22*21)/100</f>
        <v>0</v>
      </c>
      <c r="P22" t="s">
        <v>23</v>
      </c>
    </row>
    <row r="23" spans="1:5" ht="12.75">
      <c r="A23" s="26" t="s">
        <v>50</v>
      </c>
      <c r="E23" s="27" t="s">
        <v>93</v>
      </c>
    </row>
    <row r="24" spans="1:5" ht="12.75">
      <c r="A24" s="28" t="s">
        <v>51</v>
      </c>
      <c r="E24" s="29" t="s">
        <v>94</v>
      </c>
    </row>
    <row r="25" spans="1:5" ht="51">
      <c r="A25" t="s">
        <v>52</v>
      </c>
      <c r="E25" s="27" t="s">
        <v>95</v>
      </c>
    </row>
  </sheetData>
  <sheetProtection/>
  <mergeCells count="10">
    <mergeCell ref="E5:E6"/>
    <mergeCell ref="F5:F6"/>
    <mergeCell ref="G5:G6"/>
    <mergeCell ref="H5:I5"/>
    <mergeCell ref="C3:D3"/>
    <mergeCell ref="C4:D4"/>
    <mergeCell ref="A5:A6"/>
    <mergeCell ref="B5:B6"/>
    <mergeCell ref="C5:C6"/>
    <mergeCell ref="D5:D6"/>
  </mergeCells>
  <printOptions/>
  <pageMargins left="0.75" right="0.75" top="1" bottom="1" header="0.5" footer="0.5"/>
  <pageSetup fitToHeight="0" fitToWidth="1" horizontalDpi="300" verticalDpi="300" orientation="portrait" paperSize="9"/>
  <drawing r:id="rId1"/>
</worksheet>
</file>

<file path=xl/worksheets/sheet5.xml><?xml version="1.0" encoding="utf-8"?>
<worksheet xmlns="http://schemas.openxmlformats.org/spreadsheetml/2006/main" xmlns:r="http://schemas.openxmlformats.org/officeDocument/2006/relationships">
  <sheetPr>
    <pageSetUpPr fitToPage="1"/>
  </sheetPr>
  <dimension ref="A1:R25"/>
  <sheetViews>
    <sheetView zoomScalePageLayoutView="0"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5"/>
      <c r="I2" s="5"/>
      <c r="O2">
        <f>0+O8+O21</f>
        <v>0</v>
      </c>
      <c r="P2" t="s">
        <v>22</v>
      </c>
    </row>
    <row r="3" spans="1:16" ht="15" customHeight="1">
      <c r="A3" t="s">
        <v>12</v>
      </c>
      <c r="B3" s="9" t="s">
        <v>14</v>
      </c>
      <c r="C3" s="36" t="s">
        <v>15</v>
      </c>
      <c r="D3" s="33"/>
      <c r="E3" s="10" t="s">
        <v>16</v>
      </c>
      <c r="F3" s="1"/>
      <c r="G3" s="8"/>
      <c r="H3" s="7" t="s">
        <v>96</v>
      </c>
      <c r="I3" s="30">
        <f>0+I8+I21</f>
        <v>0</v>
      </c>
      <c r="O3" t="s">
        <v>19</v>
      </c>
      <c r="P3" t="s">
        <v>23</v>
      </c>
    </row>
    <row r="4" spans="1:16" ht="15" customHeight="1">
      <c r="A4" t="s">
        <v>17</v>
      </c>
      <c r="B4" s="12" t="s">
        <v>18</v>
      </c>
      <c r="C4" s="37" t="s">
        <v>96</v>
      </c>
      <c r="D4" s="38"/>
      <c r="E4" s="13" t="s">
        <v>97</v>
      </c>
      <c r="F4" s="5"/>
      <c r="G4" s="5"/>
      <c r="H4" s="14"/>
      <c r="I4" s="14"/>
      <c r="O4" t="s">
        <v>20</v>
      </c>
      <c r="P4" t="s">
        <v>23</v>
      </c>
    </row>
    <row r="5" spans="1:16" ht="12.75" customHeight="1">
      <c r="A5" s="39" t="s">
        <v>26</v>
      </c>
      <c r="B5" s="39" t="s">
        <v>28</v>
      </c>
      <c r="C5" s="39" t="s">
        <v>30</v>
      </c>
      <c r="D5" s="39" t="s">
        <v>31</v>
      </c>
      <c r="E5" s="39" t="s">
        <v>32</v>
      </c>
      <c r="F5" s="39" t="s">
        <v>34</v>
      </c>
      <c r="G5" s="39" t="s">
        <v>36</v>
      </c>
      <c r="H5" s="39" t="s">
        <v>38</v>
      </c>
      <c r="I5" s="39"/>
      <c r="O5" t="s">
        <v>21</v>
      </c>
      <c r="P5" t="s">
        <v>23</v>
      </c>
    </row>
    <row r="6" spans="1:9" ht="12.75" customHeight="1">
      <c r="A6" s="39"/>
      <c r="B6" s="39"/>
      <c r="C6" s="39"/>
      <c r="D6" s="39"/>
      <c r="E6" s="39"/>
      <c r="F6" s="39"/>
      <c r="G6" s="39"/>
      <c r="H6" s="11" t="s">
        <v>39</v>
      </c>
      <c r="I6" s="11" t="s">
        <v>41</v>
      </c>
    </row>
    <row r="7" spans="1:9" ht="12.75" customHeight="1">
      <c r="A7" s="11" t="s">
        <v>27</v>
      </c>
      <c r="B7" s="11" t="s">
        <v>29</v>
      </c>
      <c r="C7" s="11" t="s">
        <v>23</v>
      </c>
      <c r="D7" s="11" t="s">
        <v>22</v>
      </c>
      <c r="E7" s="11" t="s">
        <v>33</v>
      </c>
      <c r="F7" s="11" t="s">
        <v>35</v>
      </c>
      <c r="G7" s="11" t="s">
        <v>37</v>
      </c>
      <c r="H7" s="11" t="s">
        <v>40</v>
      </c>
      <c r="I7" s="11" t="s">
        <v>42</v>
      </c>
    </row>
    <row r="8" spans="1:18" ht="12.75" customHeight="1">
      <c r="A8" s="14" t="s">
        <v>43</v>
      </c>
      <c r="B8" s="14"/>
      <c r="C8" s="18" t="s">
        <v>29</v>
      </c>
      <c r="D8" s="14"/>
      <c r="E8" s="19" t="s">
        <v>72</v>
      </c>
      <c r="F8" s="14"/>
      <c r="G8" s="14"/>
      <c r="H8" s="14"/>
      <c r="I8" s="20">
        <f>0+Q8</f>
        <v>0</v>
      </c>
      <c r="O8">
        <f>0+R8</f>
        <v>0</v>
      </c>
      <c r="Q8">
        <f>0+I9+I13+I17</f>
        <v>0</v>
      </c>
      <c r="R8">
        <f>0+O9+O13+O17</f>
        <v>0</v>
      </c>
    </row>
    <row r="9" spans="1:16" ht="12.75">
      <c r="A9" s="17" t="s">
        <v>45</v>
      </c>
      <c r="B9" s="21" t="s">
        <v>23</v>
      </c>
      <c r="C9" s="21" t="s">
        <v>73</v>
      </c>
      <c r="D9" s="17" t="s">
        <v>47</v>
      </c>
      <c r="E9" s="22" t="s">
        <v>74</v>
      </c>
      <c r="F9" s="23" t="s">
        <v>75</v>
      </c>
      <c r="G9" s="24">
        <v>760.6</v>
      </c>
      <c r="H9" s="25">
        <v>0</v>
      </c>
      <c r="I9" s="25">
        <f>ROUND(ROUND(H9,2)*ROUND(G9,3),2)</f>
        <v>0</v>
      </c>
      <c r="O9">
        <f>(I9*21)/100</f>
        <v>0</v>
      </c>
      <c r="P9" t="s">
        <v>23</v>
      </c>
    </row>
    <row r="10" spans="1:5" ht="25.5">
      <c r="A10" s="26" t="s">
        <v>50</v>
      </c>
      <c r="E10" s="27" t="s">
        <v>76</v>
      </c>
    </row>
    <row r="11" spans="1:5" ht="12.75">
      <c r="A11" s="28" t="s">
        <v>51</v>
      </c>
      <c r="E11" s="29" t="s">
        <v>98</v>
      </c>
    </row>
    <row r="12" spans="1:5" ht="38.25">
      <c r="A12" t="s">
        <v>52</v>
      </c>
      <c r="E12" s="27" t="s">
        <v>78</v>
      </c>
    </row>
    <row r="13" spans="1:16" ht="12.75">
      <c r="A13" s="17" t="s">
        <v>45</v>
      </c>
      <c r="B13" s="21" t="s">
        <v>33</v>
      </c>
      <c r="C13" s="21" t="s">
        <v>79</v>
      </c>
      <c r="D13" s="17" t="s">
        <v>47</v>
      </c>
      <c r="E13" s="22" t="s">
        <v>80</v>
      </c>
      <c r="F13" s="23" t="s">
        <v>75</v>
      </c>
      <c r="G13" s="24">
        <v>1863.47</v>
      </c>
      <c r="H13" s="25">
        <v>0</v>
      </c>
      <c r="I13" s="25">
        <f>ROUND(ROUND(H13,2)*ROUND(G13,3),2)</f>
        <v>0</v>
      </c>
      <c r="O13">
        <f>(I13*21)/100</f>
        <v>0</v>
      </c>
      <c r="P13" t="s">
        <v>23</v>
      </c>
    </row>
    <row r="14" spans="1:5" ht="12.75">
      <c r="A14" s="26" t="s">
        <v>50</v>
      </c>
      <c r="E14" s="27" t="s">
        <v>99</v>
      </c>
    </row>
    <row r="15" spans="1:5" ht="12.75">
      <c r="A15" s="28" t="s">
        <v>51</v>
      </c>
      <c r="E15" s="29" t="s">
        <v>100</v>
      </c>
    </row>
    <row r="16" spans="1:5" ht="280.5">
      <c r="A16" t="s">
        <v>52</v>
      </c>
      <c r="E16" s="27" t="s">
        <v>83</v>
      </c>
    </row>
    <row r="17" spans="1:16" ht="12.75">
      <c r="A17" s="17" t="s">
        <v>45</v>
      </c>
      <c r="B17" s="21" t="s">
        <v>22</v>
      </c>
      <c r="C17" s="21" t="s">
        <v>84</v>
      </c>
      <c r="D17" s="17" t="s">
        <v>47</v>
      </c>
      <c r="E17" s="22" t="s">
        <v>85</v>
      </c>
      <c r="F17" s="23" t="s">
        <v>86</v>
      </c>
      <c r="G17" s="24">
        <v>7606</v>
      </c>
      <c r="H17" s="25">
        <v>0</v>
      </c>
      <c r="I17" s="25">
        <f>ROUND(ROUND(H17,2)*ROUND(G17,3),2)</f>
        <v>0</v>
      </c>
      <c r="O17">
        <f>(I17*21)/100</f>
        <v>0</v>
      </c>
      <c r="P17" t="s">
        <v>23</v>
      </c>
    </row>
    <row r="18" spans="1:5" ht="12.75">
      <c r="A18" s="26" t="s">
        <v>50</v>
      </c>
      <c r="E18" s="27" t="s">
        <v>101</v>
      </c>
    </row>
    <row r="19" spans="1:5" ht="12.75">
      <c r="A19" s="28" t="s">
        <v>51</v>
      </c>
      <c r="E19" s="29" t="s">
        <v>102</v>
      </c>
    </row>
    <row r="20" spans="1:5" ht="38.25">
      <c r="A20" t="s">
        <v>52</v>
      </c>
      <c r="E20" s="27" t="s">
        <v>89</v>
      </c>
    </row>
    <row r="21" spans="1:18" ht="12.75" customHeight="1">
      <c r="A21" s="5" t="s">
        <v>43</v>
      </c>
      <c r="B21" s="5"/>
      <c r="C21" s="31" t="s">
        <v>35</v>
      </c>
      <c r="D21" s="5"/>
      <c r="E21" s="19" t="s">
        <v>90</v>
      </c>
      <c r="F21" s="5"/>
      <c r="G21" s="5"/>
      <c r="H21" s="5"/>
      <c r="I21" s="32">
        <f>0+Q21</f>
        <v>0</v>
      </c>
      <c r="O21">
        <f>0+R21</f>
        <v>0</v>
      </c>
      <c r="Q21">
        <f>0+I22</f>
        <v>0</v>
      </c>
      <c r="R21">
        <f>0+O22</f>
        <v>0</v>
      </c>
    </row>
    <row r="22" spans="1:16" ht="12.75">
      <c r="A22" s="17" t="s">
        <v>45</v>
      </c>
      <c r="B22" s="21" t="s">
        <v>29</v>
      </c>
      <c r="C22" s="21" t="s">
        <v>91</v>
      </c>
      <c r="D22" s="17" t="s">
        <v>47</v>
      </c>
      <c r="E22" s="22" t="s">
        <v>92</v>
      </c>
      <c r="F22" s="23" t="s">
        <v>86</v>
      </c>
      <c r="G22" s="24">
        <v>40</v>
      </c>
      <c r="H22" s="25">
        <v>0</v>
      </c>
      <c r="I22" s="25">
        <f>ROUND(ROUND(H22,2)*ROUND(G22,3),2)</f>
        <v>0</v>
      </c>
      <c r="O22">
        <f>(I22*21)/100</f>
        <v>0</v>
      </c>
      <c r="P22" t="s">
        <v>23</v>
      </c>
    </row>
    <row r="23" spans="1:5" ht="12.75">
      <c r="A23" s="26" t="s">
        <v>50</v>
      </c>
      <c r="E23" s="27" t="s">
        <v>103</v>
      </c>
    </row>
    <row r="24" spans="1:5" ht="12.75">
      <c r="A24" s="28" t="s">
        <v>51</v>
      </c>
      <c r="E24" s="29" t="s">
        <v>104</v>
      </c>
    </row>
    <row r="25" spans="1:5" ht="51">
      <c r="A25" t="s">
        <v>52</v>
      </c>
      <c r="E25" s="27" t="s">
        <v>95</v>
      </c>
    </row>
  </sheetData>
  <sheetProtection/>
  <mergeCells count="10">
    <mergeCell ref="E5:E6"/>
    <mergeCell ref="F5:F6"/>
    <mergeCell ref="G5:G6"/>
    <mergeCell ref="H5:I5"/>
    <mergeCell ref="C3:D3"/>
    <mergeCell ref="C4:D4"/>
    <mergeCell ref="A5:A6"/>
    <mergeCell ref="B5:B6"/>
    <mergeCell ref="C5:C6"/>
    <mergeCell ref="D5:D6"/>
  </mergeCells>
  <printOptions/>
  <pageMargins left="0.75" right="0.75" top="1" bottom="1" header="0.5" footer="0.5"/>
  <pageSetup fitToHeight="0" fitToWidth="1" horizontalDpi="300" verticalDpi="300" orientation="portrait" paperSize="9"/>
  <drawing r:id="rId1"/>
</worksheet>
</file>

<file path=xl/worksheets/sheet6.xml><?xml version="1.0" encoding="utf-8"?>
<worksheet xmlns="http://schemas.openxmlformats.org/spreadsheetml/2006/main" xmlns:r="http://schemas.openxmlformats.org/officeDocument/2006/relationships">
  <sheetPr>
    <pageSetUpPr fitToPage="1"/>
  </sheetPr>
  <dimension ref="A1:R254"/>
  <sheetViews>
    <sheetView zoomScalePageLayoutView="0"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5"/>
      <c r="I2" s="5"/>
      <c r="O2">
        <f>0+O8+O33+O102+O111+O128+O177+O198</f>
        <v>0</v>
      </c>
      <c r="P2" t="s">
        <v>22</v>
      </c>
    </row>
    <row r="3" spans="1:16" ht="15" customHeight="1">
      <c r="A3" t="s">
        <v>12</v>
      </c>
      <c r="B3" s="9" t="s">
        <v>14</v>
      </c>
      <c r="C3" s="36" t="s">
        <v>15</v>
      </c>
      <c r="D3" s="33"/>
      <c r="E3" s="10" t="s">
        <v>16</v>
      </c>
      <c r="F3" s="1"/>
      <c r="G3" s="8"/>
      <c r="H3" s="7" t="s">
        <v>105</v>
      </c>
      <c r="I3" s="30">
        <f>0+I8+I33+I102+I111+I128+I177+I198</f>
        <v>0</v>
      </c>
      <c r="O3" t="s">
        <v>19</v>
      </c>
      <c r="P3" t="s">
        <v>23</v>
      </c>
    </row>
    <row r="4" spans="1:16" ht="15" customHeight="1">
      <c r="A4" t="s">
        <v>17</v>
      </c>
      <c r="B4" s="12" t="s">
        <v>18</v>
      </c>
      <c r="C4" s="37" t="s">
        <v>105</v>
      </c>
      <c r="D4" s="38"/>
      <c r="E4" s="13" t="s">
        <v>106</v>
      </c>
      <c r="F4" s="5"/>
      <c r="G4" s="5"/>
      <c r="H4" s="14"/>
      <c r="I4" s="14"/>
      <c r="O4" t="s">
        <v>20</v>
      </c>
      <c r="P4" t="s">
        <v>23</v>
      </c>
    </row>
    <row r="5" spans="1:16" ht="12.75" customHeight="1">
      <c r="A5" s="39" t="s">
        <v>26</v>
      </c>
      <c r="B5" s="39" t="s">
        <v>28</v>
      </c>
      <c r="C5" s="39" t="s">
        <v>30</v>
      </c>
      <c r="D5" s="39" t="s">
        <v>31</v>
      </c>
      <c r="E5" s="39" t="s">
        <v>32</v>
      </c>
      <c r="F5" s="39" t="s">
        <v>34</v>
      </c>
      <c r="G5" s="39" t="s">
        <v>36</v>
      </c>
      <c r="H5" s="39" t="s">
        <v>38</v>
      </c>
      <c r="I5" s="39"/>
      <c r="O5" t="s">
        <v>21</v>
      </c>
      <c r="P5" t="s">
        <v>23</v>
      </c>
    </row>
    <row r="6" spans="1:9" ht="12.75" customHeight="1">
      <c r="A6" s="39"/>
      <c r="B6" s="39"/>
      <c r="C6" s="39"/>
      <c r="D6" s="39"/>
      <c r="E6" s="39"/>
      <c r="F6" s="39"/>
      <c r="G6" s="39"/>
      <c r="H6" s="11" t="s">
        <v>39</v>
      </c>
      <c r="I6" s="11" t="s">
        <v>41</v>
      </c>
    </row>
    <row r="7" spans="1:9" ht="12.75" customHeight="1">
      <c r="A7" s="11" t="s">
        <v>27</v>
      </c>
      <c r="B7" s="11" t="s">
        <v>29</v>
      </c>
      <c r="C7" s="11" t="s">
        <v>23</v>
      </c>
      <c r="D7" s="11" t="s">
        <v>22</v>
      </c>
      <c r="E7" s="11" t="s">
        <v>33</v>
      </c>
      <c r="F7" s="11" t="s">
        <v>35</v>
      </c>
      <c r="G7" s="11" t="s">
        <v>37</v>
      </c>
      <c r="H7" s="11" t="s">
        <v>40</v>
      </c>
      <c r="I7" s="11" t="s">
        <v>42</v>
      </c>
    </row>
    <row r="8" spans="1:18" ht="12.75" customHeight="1">
      <c r="A8" s="14" t="s">
        <v>43</v>
      </c>
      <c r="B8" s="14"/>
      <c r="C8" s="18" t="s">
        <v>27</v>
      </c>
      <c r="D8" s="14"/>
      <c r="E8" s="19" t="s">
        <v>44</v>
      </c>
      <c r="F8" s="14"/>
      <c r="G8" s="14"/>
      <c r="H8" s="14"/>
      <c r="I8" s="20">
        <f>0+Q8</f>
        <v>0</v>
      </c>
      <c r="O8">
        <f>0+R8</f>
        <v>0</v>
      </c>
      <c r="Q8">
        <f>0+I9+I13+I17+I21+I25+I29</f>
        <v>0</v>
      </c>
      <c r="R8">
        <f>0+O9+O13+O17+O21+O25+O29</f>
        <v>0</v>
      </c>
    </row>
    <row r="9" spans="1:16" ht="12.75">
      <c r="A9" s="17" t="s">
        <v>45</v>
      </c>
      <c r="B9" s="21" t="s">
        <v>107</v>
      </c>
      <c r="C9" s="21" t="s">
        <v>108</v>
      </c>
      <c r="D9" s="17" t="s">
        <v>47</v>
      </c>
      <c r="E9" s="22" t="s">
        <v>109</v>
      </c>
      <c r="F9" s="23" t="s">
        <v>75</v>
      </c>
      <c r="G9" s="24">
        <v>1524.29</v>
      </c>
      <c r="H9" s="25">
        <v>0</v>
      </c>
      <c r="I9" s="25">
        <f>ROUND(ROUND(H9,2)*ROUND(G9,3),2)</f>
        <v>0</v>
      </c>
      <c r="O9">
        <f>(I9*21)/100</f>
        <v>0</v>
      </c>
      <c r="P9" t="s">
        <v>23</v>
      </c>
    </row>
    <row r="10" spans="1:5" ht="12.75">
      <c r="A10" s="26" t="s">
        <v>50</v>
      </c>
      <c r="E10" s="27" t="s">
        <v>110</v>
      </c>
    </row>
    <row r="11" spans="1:5" ht="12.75">
      <c r="A11" s="28" t="s">
        <v>51</v>
      </c>
      <c r="E11" s="29" t="s">
        <v>111</v>
      </c>
    </row>
    <row r="12" spans="1:5" ht="25.5">
      <c r="A12" t="s">
        <v>52</v>
      </c>
      <c r="E12" s="27" t="s">
        <v>112</v>
      </c>
    </row>
    <row r="13" spans="1:16" ht="12.75">
      <c r="A13" s="17" t="s">
        <v>45</v>
      </c>
      <c r="B13" s="21" t="s">
        <v>113</v>
      </c>
      <c r="C13" s="21" t="s">
        <v>108</v>
      </c>
      <c r="D13" s="17" t="s">
        <v>114</v>
      </c>
      <c r="E13" s="22" t="s">
        <v>109</v>
      </c>
      <c r="F13" s="23" t="s">
        <v>75</v>
      </c>
      <c r="G13" s="24">
        <v>170.95</v>
      </c>
      <c r="H13" s="25">
        <v>0</v>
      </c>
      <c r="I13" s="25">
        <f>ROUND(ROUND(H13,2)*ROUND(G13,3),2)</f>
        <v>0</v>
      </c>
      <c r="O13">
        <f>(I13*21)/100</f>
        <v>0</v>
      </c>
      <c r="P13" t="s">
        <v>23</v>
      </c>
    </row>
    <row r="14" spans="1:5" ht="12.75">
      <c r="A14" s="26" t="s">
        <v>50</v>
      </c>
      <c r="E14" s="27" t="s">
        <v>115</v>
      </c>
    </row>
    <row r="15" spans="1:5" ht="12.75">
      <c r="A15" s="28" t="s">
        <v>51</v>
      </c>
      <c r="E15" s="29" t="s">
        <v>116</v>
      </c>
    </row>
    <row r="16" spans="1:5" ht="25.5">
      <c r="A16" t="s">
        <v>52</v>
      </c>
      <c r="E16" s="27" t="s">
        <v>112</v>
      </c>
    </row>
    <row r="17" spans="1:16" ht="12.75">
      <c r="A17" s="17" t="s">
        <v>45</v>
      </c>
      <c r="B17" s="21" t="s">
        <v>117</v>
      </c>
      <c r="C17" s="21" t="s">
        <v>108</v>
      </c>
      <c r="D17" s="17" t="s">
        <v>118</v>
      </c>
      <c r="E17" s="22" t="s">
        <v>109</v>
      </c>
      <c r="F17" s="23" t="s">
        <v>75</v>
      </c>
      <c r="G17" s="24">
        <v>40.359</v>
      </c>
      <c r="H17" s="25">
        <v>0</v>
      </c>
      <c r="I17" s="25">
        <f>ROUND(ROUND(H17,2)*ROUND(G17,3),2)</f>
        <v>0</v>
      </c>
      <c r="O17">
        <f>(I17*21)/100</f>
        <v>0</v>
      </c>
      <c r="P17" t="s">
        <v>23</v>
      </c>
    </row>
    <row r="18" spans="1:5" ht="12.75">
      <c r="A18" s="26" t="s">
        <v>50</v>
      </c>
      <c r="E18" s="27" t="s">
        <v>119</v>
      </c>
    </row>
    <row r="19" spans="1:5" ht="89.25">
      <c r="A19" s="28" t="s">
        <v>51</v>
      </c>
      <c r="E19" s="29" t="s">
        <v>120</v>
      </c>
    </row>
    <row r="20" spans="1:5" ht="25.5">
      <c r="A20" t="s">
        <v>52</v>
      </c>
      <c r="E20" s="27" t="s">
        <v>112</v>
      </c>
    </row>
    <row r="21" spans="1:16" ht="12.75">
      <c r="A21" s="17" t="s">
        <v>45</v>
      </c>
      <c r="B21" s="21" t="s">
        <v>121</v>
      </c>
      <c r="C21" s="21" t="s">
        <v>108</v>
      </c>
      <c r="D21" s="17" t="s">
        <v>122</v>
      </c>
      <c r="E21" s="22" t="s">
        <v>109</v>
      </c>
      <c r="F21" s="23" t="s">
        <v>75</v>
      </c>
      <c r="G21" s="24">
        <v>1061.149</v>
      </c>
      <c r="H21" s="25">
        <v>0</v>
      </c>
      <c r="I21" s="25">
        <f>ROUND(ROUND(H21,2)*ROUND(G21,3),2)</f>
        <v>0</v>
      </c>
      <c r="O21">
        <f>(I21*21)/100</f>
        <v>0</v>
      </c>
      <c r="P21" t="s">
        <v>23</v>
      </c>
    </row>
    <row r="22" spans="1:5" ht="12.75">
      <c r="A22" s="26" t="s">
        <v>50</v>
      </c>
      <c r="E22" s="27" t="s">
        <v>123</v>
      </c>
    </row>
    <row r="23" spans="1:5" ht="25.5">
      <c r="A23" s="28" t="s">
        <v>51</v>
      </c>
      <c r="E23" s="29" t="s">
        <v>124</v>
      </c>
    </row>
    <row r="24" spans="1:5" ht="25.5">
      <c r="A24" t="s">
        <v>52</v>
      </c>
      <c r="E24" s="27" t="s">
        <v>112</v>
      </c>
    </row>
    <row r="25" spans="1:16" ht="12.75">
      <c r="A25" s="17" t="s">
        <v>45</v>
      </c>
      <c r="B25" s="21" t="s">
        <v>125</v>
      </c>
      <c r="C25" s="21" t="s">
        <v>108</v>
      </c>
      <c r="D25" s="17" t="s">
        <v>126</v>
      </c>
      <c r="E25" s="22" t="s">
        <v>109</v>
      </c>
      <c r="F25" s="23" t="s">
        <v>75</v>
      </c>
      <c r="G25" s="24">
        <v>26.25</v>
      </c>
      <c r="H25" s="25">
        <v>0</v>
      </c>
      <c r="I25" s="25">
        <f>ROUND(ROUND(H25,2)*ROUND(G25,3),2)</f>
        <v>0</v>
      </c>
      <c r="O25">
        <f>(I25*21)/100</f>
        <v>0</v>
      </c>
      <c r="P25" t="s">
        <v>23</v>
      </c>
    </row>
    <row r="26" spans="1:5" ht="12.75">
      <c r="A26" s="26" t="s">
        <v>50</v>
      </c>
      <c r="E26" s="27" t="s">
        <v>127</v>
      </c>
    </row>
    <row r="27" spans="1:5" ht="12.75">
      <c r="A27" s="28" t="s">
        <v>51</v>
      </c>
      <c r="E27" s="29" t="s">
        <v>128</v>
      </c>
    </row>
    <row r="28" spans="1:5" ht="25.5">
      <c r="A28" t="s">
        <v>52</v>
      </c>
      <c r="E28" s="27" t="s">
        <v>112</v>
      </c>
    </row>
    <row r="29" spans="1:16" ht="12.75">
      <c r="A29" s="17" t="s">
        <v>45</v>
      </c>
      <c r="B29" s="21" t="s">
        <v>129</v>
      </c>
      <c r="C29" s="21" t="s">
        <v>130</v>
      </c>
      <c r="D29" s="17" t="s">
        <v>47</v>
      </c>
      <c r="E29" s="22" t="s">
        <v>65</v>
      </c>
      <c r="F29" s="23" t="s">
        <v>49</v>
      </c>
      <c r="G29" s="24">
        <v>1</v>
      </c>
      <c r="H29" s="25">
        <v>0</v>
      </c>
      <c r="I29" s="25">
        <f>ROUND(ROUND(H29,2)*ROUND(G29,3),2)</f>
        <v>0</v>
      </c>
      <c r="O29">
        <f>(I29*21)/100</f>
        <v>0</v>
      </c>
      <c r="P29" t="s">
        <v>23</v>
      </c>
    </row>
    <row r="30" spans="1:5" ht="12.75">
      <c r="A30" s="26" t="s">
        <v>50</v>
      </c>
      <c r="E30" s="27" t="s">
        <v>131</v>
      </c>
    </row>
    <row r="31" spans="1:5" ht="12.75">
      <c r="A31" s="28" t="s">
        <v>51</v>
      </c>
      <c r="E31" s="29" t="s">
        <v>132</v>
      </c>
    </row>
    <row r="32" spans="1:5" ht="89.25">
      <c r="A32" t="s">
        <v>52</v>
      </c>
      <c r="E32" s="27" t="s">
        <v>67</v>
      </c>
    </row>
    <row r="33" spans="1:18" ht="12.75" customHeight="1">
      <c r="A33" s="5" t="s">
        <v>43</v>
      </c>
      <c r="B33" s="5"/>
      <c r="C33" s="31" t="s">
        <v>29</v>
      </c>
      <c r="D33" s="5"/>
      <c r="E33" s="19" t="s">
        <v>72</v>
      </c>
      <c r="F33" s="5"/>
      <c r="G33" s="5"/>
      <c r="H33" s="5"/>
      <c r="I33" s="32">
        <f>0+Q33</f>
        <v>0</v>
      </c>
      <c r="O33">
        <f>0+R33</f>
        <v>0</v>
      </c>
      <c r="Q33">
        <f>0+I34+I38+I42+I46+I50+I54+I58+I62+I66+I70+I74+I78+I82+I86+I90+I94+I98</f>
        <v>0</v>
      </c>
      <c r="R33">
        <f>0+O34+O38+O42+O46+O50+O54+O58+O62+O66+O70+O74+O78+O82+O86+O90+O94+O98</f>
        <v>0</v>
      </c>
    </row>
    <row r="34" spans="1:16" ht="25.5">
      <c r="A34" s="17" t="s">
        <v>45</v>
      </c>
      <c r="B34" s="21" t="s">
        <v>133</v>
      </c>
      <c r="C34" s="21" t="s">
        <v>134</v>
      </c>
      <c r="D34" s="17" t="s">
        <v>47</v>
      </c>
      <c r="E34" s="22" t="s">
        <v>135</v>
      </c>
      <c r="F34" s="23" t="s">
        <v>75</v>
      </c>
      <c r="G34" s="24">
        <v>26.25</v>
      </c>
      <c r="H34" s="25">
        <v>0</v>
      </c>
      <c r="I34" s="25">
        <f>ROUND(ROUND(H34,2)*ROUND(G34,3),2)</f>
        <v>0</v>
      </c>
      <c r="O34">
        <f>(I34*21)/100</f>
        <v>0</v>
      </c>
      <c r="P34" t="s">
        <v>23</v>
      </c>
    </row>
    <row r="35" spans="1:5" ht="12.75">
      <c r="A35" s="26" t="s">
        <v>50</v>
      </c>
      <c r="E35" s="27" t="s">
        <v>136</v>
      </c>
    </row>
    <row r="36" spans="1:5" ht="12.75">
      <c r="A36" s="28" t="s">
        <v>51</v>
      </c>
      <c r="E36" s="29" t="s">
        <v>137</v>
      </c>
    </row>
    <row r="37" spans="1:5" ht="63.75">
      <c r="A37" t="s">
        <v>52</v>
      </c>
      <c r="E37" s="27" t="s">
        <v>138</v>
      </c>
    </row>
    <row r="38" spans="1:16" ht="12.75">
      <c r="A38" s="17" t="s">
        <v>45</v>
      </c>
      <c r="B38" s="21" t="s">
        <v>42</v>
      </c>
      <c r="C38" s="21" t="s">
        <v>139</v>
      </c>
      <c r="D38" s="17" t="s">
        <v>47</v>
      </c>
      <c r="E38" s="22" t="s">
        <v>140</v>
      </c>
      <c r="F38" s="23" t="s">
        <v>75</v>
      </c>
      <c r="G38" s="24">
        <v>662.227</v>
      </c>
      <c r="H38" s="25">
        <v>0</v>
      </c>
      <c r="I38" s="25">
        <f>ROUND(ROUND(H38,2)*ROUND(G38,3),2)</f>
        <v>0</v>
      </c>
      <c r="O38">
        <f>(I38*21)/100</f>
        <v>0</v>
      </c>
      <c r="P38" t="s">
        <v>23</v>
      </c>
    </row>
    <row r="39" spans="1:5" ht="12.75">
      <c r="A39" s="26" t="s">
        <v>50</v>
      </c>
      <c r="E39" s="27" t="s">
        <v>141</v>
      </c>
    </row>
    <row r="40" spans="1:5" ht="12.75">
      <c r="A40" s="28" t="s">
        <v>51</v>
      </c>
      <c r="E40" s="29" t="s">
        <v>142</v>
      </c>
    </row>
    <row r="41" spans="1:5" ht="63.75">
      <c r="A41" t="s">
        <v>52</v>
      </c>
      <c r="E41" s="27" t="s">
        <v>143</v>
      </c>
    </row>
    <row r="42" spans="1:16" ht="12.75">
      <c r="A42" s="17" t="s">
        <v>45</v>
      </c>
      <c r="B42" s="21" t="s">
        <v>29</v>
      </c>
      <c r="C42" s="21" t="s">
        <v>144</v>
      </c>
      <c r="D42" s="17" t="s">
        <v>47</v>
      </c>
      <c r="E42" s="22" t="s">
        <v>145</v>
      </c>
      <c r="F42" s="23" t="s">
        <v>146</v>
      </c>
      <c r="G42" s="24">
        <v>121.95</v>
      </c>
      <c r="H42" s="25">
        <v>0</v>
      </c>
      <c r="I42" s="25">
        <f>ROUND(ROUND(H42,2)*ROUND(G42,3),2)</f>
        <v>0</v>
      </c>
      <c r="O42">
        <f>(I42*21)/100</f>
        <v>0</v>
      </c>
      <c r="P42" t="s">
        <v>23</v>
      </c>
    </row>
    <row r="43" spans="1:5" ht="12.75">
      <c r="A43" s="26" t="s">
        <v>50</v>
      </c>
      <c r="E43" s="27" t="s">
        <v>47</v>
      </c>
    </row>
    <row r="44" spans="1:5" ht="12.75">
      <c r="A44" s="28" t="s">
        <v>51</v>
      </c>
      <c r="E44" s="29" t="s">
        <v>147</v>
      </c>
    </row>
    <row r="45" spans="1:5" ht="63.75">
      <c r="A45" t="s">
        <v>52</v>
      </c>
      <c r="E45" s="27" t="s">
        <v>143</v>
      </c>
    </row>
    <row r="46" spans="1:16" ht="12.75">
      <c r="A46" s="17" t="s">
        <v>45</v>
      </c>
      <c r="B46" s="21" t="s">
        <v>148</v>
      </c>
      <c r="C46" s="21" t="s">
        <v>149</v>
      </c>
      <c r="D46" s="17" t="s">
        <v>47</v>
      </c>
      <c r="E46" s="22" t="s">
        <v>150</v>
      </c>
      <c r="F46" s="23" t="s">
        <v>75</v>
      </c>
      <c r="G46" s="24">
        <v>171.281</v>
      </c>
      <c r="H46" s="25">
        <v>0</v>
      </c>
      <c r="I46" s="25">
        <f>ROUND(ROUND(H46,2)*ROUND(G46,3),2)</f>
        <v>0</v>
      </c>
      <c r="O46">
        <f>(I46*21)/100</f>
        <v>0</v>
      </c>
      <c r="P46" t="s">
        <v>23</v>
      </c>
    </row>
    <row r="47" spans="1:5" ht="12.75">
      <c r="A47" s="26" t="s">
        <v>50</v>
      </c>
      <c r="E47" s="27" t="s">
        <v>151</v>
      </c>
    </row>
    <row r="48" spans="1:5" ht="12.75">
      <c r="A48" s="28" t="s">
        <v>51</v>
      </c>
      <c r="E48" s="29" t="s">
        <v>152</v>
      </c>
    </row>
    <row r="49" spans="1:5" ht="63.75">
      <c r="A49" t="s">
        <v>52</v>
      </c>
      <c r="E49" s="27" t="s">
        <v>143</v>
      </c>
    </row>
    <row r="50" spans="1:16" ht="12.75">
      <c r="A50" s="17" t="s">
        <v>45</v>
      </c>
      <c r="B50" s="21" t="s">
        <v>40</v>
      </c>
      <c r="C50" s="21" t="s">
        <v>149</v>
      </c>
      <c r="D50" s="17" t="s">
        <v>114</v>
      </c>
      <c r="E50" s="22" t="s">
        <v>150</v>
      </c>
      <c r="F50" s="23" t="s">
        <v>75</v>
      </c>
      <c r="G50" s="24">
        <v>227.641</v>
      </c>
      <c r="H50" s="25">
        <v>0</v>
      </c>
      <c r="I50" s="25">
        <f>ROUND(ROUND(H50,2)*ROUND(G50,3),2)</f>
        <v>0</v>
      </c>
      <c r="O50">
        <f>(I50*21)/100</f>
        <v>0</v>
      </c>
      <c r="P50" t="s">
        <v>23</v>
      </c>
    </row>
    <row r="51" spans="1:5" ht="12.75">
      <c r="A51" s="26" t="s">
        <v>50</v>
      </c>
      <c r="E51" s="27" t="s">
        <v>153</v>
      </c>
    </row>
    <row r="52" spans="1:5" ht="12.75">
      <c r="A52" s="28" t="s">
        <v>51</v>
      </c>
      <c r="E52" s="29" t="s">
        <v>154</v>
      </c>
    </row>
    <row r="53" spans="1:5" ht="63.75">
      <c r="A53" t="s">
        <v>52</v>
      </c>
      <c r="E53" s="27" t="s">
        <v>143</v>
      </c>
    </row>
    <row r="54" spans="1:16" ht="12.75">
      <c r="A54" s="17" t="s">
        <v>45</v>
      </c>
      <c r="B54" s="21" t="s">
        <v>155</v>
      </c>
      <c r="C54" s="21" t="s">
        <v>73</v>
      </c>
      <c r="D54" s="17" t="s">
        <v>47</v>
      </c>
      <c r="E54" s="22" t="s">
        <v>74</v>
      </c>
      <c r="F54" s="23" t="s">
        <v>75</v>
      </c>
      <c r="G54" s="24">
        <v>425.113</v>
      </c>
      <c r="H54" s="25">
        <v>0</v>
      </c>
      <c r="I54" s="25">
        <f>ROUND(ROUND(H54,2)*ROUND(G54,3),2)</f>
        <v>0</v>
      </c>
      <c r="O54">
        <f>(I54*21)/100</f>
        <v>0</v>
      </c>
      <c r="P54" t="s">
        <v>23</v>
      </c>
    </row>
    <row r="55" spans="1:5" ht="12.75">
      <c r="A55" s="26" t="s">
        <v>50</v>
      </c>
      <c r="E55" s="27" t="s">
        <v>156</v>
      </c>
    </row>
    <row r="56" spans="1:5" ht="12.75">
      <c r="A56" s="28" t="s">
        <v>51</v>
      </c>
      <c r="E56" s="29" t="s">
        <v>157</v>
      </c>
    </row>
    <row r="57" spans="1:5" ht="38.25">
      <c r="A57" t="s">
        <v>52</v>
      </c>
      <c r="E57" s="27" t="s">
        <v>78</v>
      </c>
    </row>
    <row r="58" spans="1:16" ht="12.75">
      <c r="A58" s="17" t="s">
        <v>45</v>
      </c>
      <c r="B58" s="21" t="s">
        <v>158</v>
      </c>
      <c r="C58" s="21" t="s">
        <v>73</v>
      </c>
      <c r="D58" s="17" t="s">
        <v>114</v>
      </c>
      <c r="E58" s="22" t="s">
        <v>74</v>
      </c>
      <c r="F58" s="23" t="s">
        <v>75</v>
      </c>
      <c r="G58" s="24">
        <v>669.01</v>
      </c>
      <c r="H58" s="25">
        <v>0</v>
      </c>
      <c r="I58" s="25">
        <f>ROUND(ROUND(H58,2)*ROUND(G58,3),2)</f>
        <v>0</v>
      </c>
      <c r="O58">
        <f>(I58*21)/100</f>
        <v>0</v>
      </c>
      <c r="P58" t="s">
        <v>23</v>
      </c>
    </row>
    <row r="59" spans="1:5" ht="12.75">
      <c r="A59" s="26" t="s">
        <v>50</v>
      </c>
      <c r="E59" s="27" t="s">
        <v>159</v>
      </c>
    </row>
    <row r="60" spans="1:5" ht="12.75">
      <c r="A60" s="28" t="s">
        <v>51</v>
      </c>
      <c r="E60" s="29" t="s">
        <v>160</v>
      </c>
    </row>
    <row r="61" spans="1:5" ht="38.25">
      <c r="A61" t="s">
        <v>52</v>
      </c>
      <c r="E61" s="27" t="s">
        <v>78</v>
      </c>
    </row>
    <row r="62" spans="1:16" ht="12.75">
      <c r="A62" s="17" t="s">
        <v>45</v>
      </c>
      <c r="B62" s="21" t="s">
        <v>161</v>
      </c>
      <c r="C62" s="21" t="s">
        <v>73</v>
      </c>
      <c r="D62" s="17" t="s">
        <v>118</v>
      </c>
      <c r="E62" s="22" t="s">
        <v>74</v>
      </c>
      <c r="F62" s="23" t="s">
        <v>75</v>
      </c>
      <c r="G62" s="24">
        <v>170.946</v>
      </c>
      <c r="H62" s="25">
        <v>0</v>
      </c>
      <c r="I62" s="25">
        <f>ROUND(ROUND(H62,2)*ROUND(G62,3),2)</f>
        <v>0</v>
      </c>
      <c r="O62">
        <f>(I62*21)/100</f>
        <v>0</v>
      </c>
      <c r="P62" t="s">
        <v>23</v>
      </c>
    </row>
    <row r="63" spans="1:5" ht="12.75">
      <c r="A63" s="26" t="s">
        <v>50</v>
      </c>
      <c r="E63" s="27" t="s">
        <v>162</v>
      </c>
    </row>
    <row r="64" spans="1:5" ht="12.75">
      <c r="A64" s="28" t="s">
        <v>51</v>
      </c>
      <c r="E64" s="29" t="s">
        <v>163</v>
      </c>
    </row>
    <row r="65" spans="1:5" ht="38.25">
      <c r="A65" t="s">
        <v>52</v>
      </c>
      <c r="E65" s="27" t="s">
        <v>78</v>
      </c>
    </row>
    <row r="66" spans="1:16" ht="12.75">
      <c r="A66" s="17" t="s">
        <v>45</v>
      </c>
      <c r="B66" s="21" t="s">
        <v>164</v>
      </c>
      <c r="C66" s="21" t="s">
        <v>165</v>
      </c>
      <c r="D66" s="17" t="s">
        <v>47</v>
      </c>
      <c r="E66" s="22" t="s">
        <v>166</v>
      </c>
      <c r="F66" s="23" t="s">
        <v>75</v>
      </c>
      <c r="G66" s="24">
        <v>2161.64</v>
      </c>
      <c r="H66" s="25">
        <v>0</v>
      </c>
      <c r="I66" s="25">
        <f>ROUND(ROUND(H66,2)*ROUND(G66,3),2)</f>
        <v>0</v>
      </c>
      <c r="O66">
        <f>(I66*21)/100</f>
        <v>0</v>
      </c>
      <c r="P66" t="s">
        <v>23</v>
      </c>
    </row>
    <row r="67" spans="1:5" ht="12.75">
      <c r="A67" s="26" t="s">
        <v>50</v>
      </c>
      <c r="E67" s="27" t="s">
        <v>167</v>
      </c>
    </row>
    <row r="68" spans="1:5" ht="12.75">
      <c r="A68" s="28" t="s">
        <v>51</v>
      </c>
      <c r="E68" s="29" t="s">
        <v>168</v>
      </c>
    </row>
    <row r="69" spans="1:5" ht="369.75">
      <c r="A69" t="s">
        <v>52</v>
      </c>
      <c r="E69" s="27" t="s">
        <v>169</v>
      </c>
    </row>
    <row r="70" spans="1:16" ht="12.75">
      <c r="A70" s="17" t="s">
        <v>45</v>
      </c>
      <c r="B70" s="21" t="s">
        <v>170</v>
      </c>
      <c r="C70" s="21" t="s">
        <v>171</v>
      </c>
      <c r="D70" s="17" t="s">
        <v>47</v>
      </c>
      <c r="E70" s="22" t="s">
        <v>172</v>
      </c>
      <c r="F70" s="23" t="s">
        <v>75</v>
      </c>
      <c r="G70" s="24">
        <v>3213.29</v>
      </c>
      <c r="H70" s="25">
        <v>0</v>
      </c>
      <c r="I70" s="25">
        <f>ROUND(ROUND(H70,2)*ROUND(G70,3),2)</f>
        <v>0</v>
      </c>
      <c r="O70">
        <f>(I70*21)/100</f>
        <v>0</v>
      </c>
      <c r="P70" t="s">
        <v>23</v>
      </c>
    </row>
    <row r="71" spans="1:5" ht="12.75">
      <c r="A71" s="26" t="s">
        <v>50</v>
      </c>
      <c r="E71" s="27" t="s">
        <v>173</v>
      </c>
    </row>
    <row r="72" spans="1:5" ht="102">
      <c r="A72" s="28" t="s">
        <v>51</v>
      </c>
      <c r="E72" s="29" t="s">
        <v>174</v>
      </c>
    </row>
    <row r="73" spans="1:5" ht="369.75">
      <c r="A73" t="s">
        <v>52</v>
      </c>
      <c r="E73" s="27" t="s">
        <v>169</v>
      </c>
    </row>
    <row r="74" spans="1:16" ht="12.75">
      <c r="A74" s="17" t="s">
        <v>45</v>
      </c>
      <c r="B74" s="21" t="s">
        <v>175</v>
      </c>
      <c r="C74" s="21" t="s">
        <v>176</v>
      </c>
      <c r="D74" s="17" t="s">
        <v>47</v>
      </c>
      <c r="E74" s="22" t="s">
        <v>177</v>
      </c>
      <c r="F74" s="23" t="s">
        <v>75</v>
      </c>
      <c r="G74" s="24">
        <v>3213.29</v>
      </c>
      <c r="H74" s="25">
        <v>0</v>
      </c>
      <c r="I74" s="25">
        <f>ROUND(ROUND(H74,2)*ROUND(G74,3),2)</f>
        <v>0</v>
      </c>
      <c r="O74">
        <f>(I74*21)/100</f>
        <v>0</v>
      </c>
      <c r="P74" t="s">
        <v>23</v>
      </c>
    </row>
    <row r="75" spans="1:5" ht="12.75">
      <c r="A75" s="26" t="s">
        <v>50</v>
      </c>
      <c r="E75" s="27" t="s">
        <v>47</v>
      </c>
    </row>
    <row r="76" spans="1:5" ht="102">
      <c r="A76" s="28" t="s">
        <v>51</v>
      </c>
      <c r="E76" s="29" t="s">
        <v>174</v>
      </c>
    </row>
    <row r="77" spans="1:5" ht="306">
      <c r="A77" t="s">
        <v>52</v>
      </c>
      <c r="E77" s="27" t="s">
        <v>178</v>
      </c>
    </row>
    <row r="78" spans="1:16" ht="12.75">
      <c r="A78" s="17" t="s">
        <v>45</v>
      </c>
      <c r="B78" s="21" t="s">
        <v>179</v>
      </c>
      <c r="C78" s="21" t="s">
        <v>180</v>
      </c>
      <c r="D78" s="17" t="s">
        <v>47</v>
      </c>
      <c r="E78" s="22" t="s">
        <v>181</v>
      </c>
      <c r="F78" s="23" t="s">
        <v>75</v>
      </c>
      <c r="G78" s="24">
        <v>3213.29</v>
      </c>
      <c r="H78" s="25">
        <v>0</v>
      </c>
      <c r="I78" s="25">
        <f>ROUND(ROUND(H78,2)*ROUND(G78,3),2)</f>
        <v>0</v>
      </c>
      <c r="O78">
        <f>(I78*21)/100</f>
        <v>0</v>
      </c>
      <c r="P78" t="s">
        <v>23</v>
      </c>
    </row>
    <row r="79" spans="1:5" ht="12.75">
      <c r="A79" s="26" t="s">
        <v>50</v>
      </c>
      <c r="E79" s="27" t="s">
        <v>182</v>
      </c>
    </row>
    <row r="80" spans="1:5" ht="102">
      <c r="A80" s="28" t="s">
        <v>51</v>
      </c>
      <c r="E80" s="29" t="s">
        <v>174</v>
      </c>
    </row>
    <row r="81" spans="1:5" ht="191.25">
      <c r="A81" t="s">
        <v>52</v>
      </c>
      <c r="E81" s="27" t="s">
        <v>183</v>
      </c>
    </row>
    <row r="82" spans="1:16" ht="25.5">
      <c r="A82" s="17" t="s">
        <v>45</v>
      </c>
      <c r="B82" s="21" t="s">
        <v>184</v>
      </c>
      <c r="C82" s="21" t="s">
        <v>185</v>
      </c>
      <c r="D82" s="17" t="s">
        <v>47</v>
      </c>
      <c r="E82" s="22" t="s">
        <v>186</v>
      </c>
      <c r="F82" s="23" t="s">
        <v>75</v>
      </c>
      <c r="G82" s="24">
        <v>732.64</v>
      </c>
      <c r="H82" s="25">
        <v>0</v>
      </c>
      <c r="I82" s="25">
        <f>ROUND(ROUND(H82,2)*ROUND(G82,3),2)</f>
        <v>0</v>
      </c>
      <c r="O82">
        <f>(I82*21)/100</f>
        <v>0</v>
      </c>
      <c r="P82" t="s">
        <v>23</v>
      </c>
    </row>
    <row r="83" spans="1:5" ht="25.5">
      <c r="A83" s="26" t="s">
        <v>50</v>
      </c>
      <c r="E83" s="27" t="s">
        <v>187</v>
      </c>
    </row>
    <row r="84" spans="1:5" ht="12.75">
      <c r="A84" s="28" t="s">
        <v>51</v>
      </c>
      <c r="E84" s="29" t="s">
        <v>188</v>
      </c>
    </row>
    <row r="85" spans="1:5" ht="267.75">
      <c r="A85" t="s">
        <v>52</v>
      </c>
      <c r="E85" s="27" t="s">
        <v>189</v>
      </c>
    </row>
    <row r="86" spans="1:16" ht="12.75">
      <c r="A86" s="17" t="s">
        <v>45</v>
      </c>
      <c r="B86" s="21" t="s">
        <v>190</v>
      </c>
      <c r="C86" s="21" t="s">
        <v>191</v>
      </c>
      <c r="D86" s="17" t="s">
        <v>47</v>
      </c>
      <c r="E86" s="22" t="s">
        <v>192</v>
      </c>
      <c r="F86" s="23" t="s">
        <v>75</v>
      </c>
      <c r="G86" s="24">
        <v>1689</v>
      </c>
      <c r="H86" s="25">
        <v>0</v>
      </c>
      <c r="I86" s="25">
        <f>ROUND(ROUND(H86,2)*ROUND(G86,3),2)</f>
        <v>0</v>
      </c>
      <c r="O86">
        <f>(I86*21)/100</f>
        <v>0</v>
      </c>
      <c r="P86" t="s">
        <v>23</v>
      </c>
    </row>
    <row r="87" spans="1:5" ht="25.5">
      <c r="A87" s="26" t="s">
        <v>50</v>
      </c>
      <c r="E87" s="27" t="s">
        <v>193</v>
      </c>
    </row>
    <row r="88" spans="1:5" ht="12.75">
      <c r="A88" s="28" t="s">
        <v>51</v>
      </c>
      <c r="E88" s="29" t="s">
        <v>194</v>
      </c>
    </row>
    <row r="89" spans="1:5" ht="267.75">
      <c r="A89" t="s">
        <v>52</v>
      </c>
      <c r="E89" s="27" t="s">
        <v>189</v>
      </c>
    </row>
    <row r="90" spans="1:16" ht="25.5">
      <c r="A90" s="17" t="s">
        <v>45</v>
      </c>
      <c r="B90" s="21" t="s">
        <v>195</v>
      </c>
      <c r="C90" s="21" t="s">
        <v>196</v>
      </c>
      <c r="D90" s="17" t="s">
        <v>47</v>
      </c>
      <c r="E90" s="22" t="s">
        <v>197</v>
      </c>
      <c r="F90" s="23" t="s">
        <v>75</v>
      </c>
      <c r="G90" s="24">
        <v>2161.38</v>
      </c>
      <c r="H90" s="25">
        <v>0</v>
      </c>
      <c r="I90" s="25">
        <f>ROUND(ROUND(H90,2)*ROUND(G90,3),2)</f>
        <v>0</v>
      </c>
      <c r="O90">
        <f>(I90*21)/100</f>
        <v>0</v>
      </c>
      <c r="P90" t="s">
        <v>23</v>
      </c>
    </row>
    <row r="91" spans="1:5" ht="12.75">
      <c r="A91" s="26" t="s">
        <v>50</v>
      </c>
      <c r="E91" s="27" t="s">
        <v>198</v>
      </c>
    </row>
    <row r="92" spans="1:5" ht="12.75">
      <c r="A92" s="28" t="s">
        <v>51</v>
      </c>
      <c r="E92" s="29" t="s">
        <v>199</v>
      </c>
    </row>
    <row r="93" spans="1:5" ht="267.75">
      <c r="A93" t="s">
        <v>52</v>
      </c>
      <c r="E93" s="27" t="s">
        <v>189</v>
      </c>
    </row>
    <row r="94" spans="1:16" ht="12.75">
      <c r="A94" s="17" t="s">
        <v>45</v>
      </c>
      <c r="B94" s="21" t="s">
        <v>200</v>
      </c>
      <c r="C94" s="21" t="s">
        <v>79</v>
      </c>
      <c r="D94" s="17" t="s">
        <v>47</v>
      </c>
      <c r="E94" s="22" t="s">
        <v>80</v>
      </c>
      <c r="F94" s="23" t="s">
        <v>75</v>
      </c>
      <c r="G94" s="24">
        <v>16.72</v>
      </c>
      <c r="H94" s="25">
        <v>0</v>
      </c>
      <c r="I94" s="25">
        <f>ROUND(ROUND(H94,2)*ROUND(G94,3),2)</f>
        <v>0</v>
      </c>
      <c r="O94">
        <f>(I94*21)/100</f>
        <v>0</v>
      </c>
      <c r="P94" t="s">
        <v>23</v>
      </c>
    </row>
    <row r="95" spans="1:5" ht="12.75">
      <c r="A95" s="26" t="s">
        <v>50</v>
      </c>
      <c r="E95" s="27" t="s">
        <v>201</v>
      </c>
    </row>
    <row r="96" spans="1:5" ht="12.75">
      <c r="A96" s="28" t="s">
        <v>51</v>
      </c>
      <c r="E96" s="29" t="s">
        <v>202</v>
      </c>
    </row>
    <row r="97" spans="1:5" ht="280.5">
      <c r="A97" t="s">
        <v>52</v>
      </c>
      <c r="E97" s="27" t="s">
        <v>83</v>
      </c>
    </row>
    <row r="98" spans="1:16" ht="12.75">
      <c r="A98" s="17" t="s">
        <v>45</v>
      </c>
      <c r="B98" s="21" t="s">
        <v>203</v>
      </c>
      <c r="C98" s="21" t="s">
        <v>204</v>
      </c>
      <c r="D98" s="17" t="s">
        <v>47</v>
      </c>
      <c r="E98" s="22" t="s">
        <v>205</v>
      </c>
      <c r="F98" s="23" t="s">
        <v>75</v>
      </c>
      <c r="G98" s="24">
        <v>98.8</v>
      </c>
      <c r="H98" s="25">
        <v>0</v>
      </c>
      <c r="I98" s="25">
        <f>ROUND(ROUND(H98,2)*ROUND(G98,3),2)</f>
        <v>0</v>
      </c>
      <c r="O98">
        <f>(I98*21)/100</f>
        <v>0</v>
      </c>
      <c r="P98" t="s">
        <v>23</v>
      </c>
    </row>
    <row r="99" spans="1:5" ht="12.75">
      <c r="A99" s="26" t="s">
        <v>50</v>
      </c>
      <c r="E99" s="27" t="s">
        <v>206</v>
      </c>
    </row>
    <row r="100" spans="1:5" ht="12.75">
      <c r="A100" s="28" t="s">
        <v>51</v>
      </c>
      <c r="E100" s="29" t="s">
        <v>207</v>
      </c>
    </row>
    <row r="101" spans="1:5" ht="242.25">
      <c r="A101" t="s">
        <v>52</v>
      </c>
      <c r="E101" s="27" t="s">
        <v>208</v>
      </c>
    </row>
    <row r="102" spans="1:18" ht="12.75" customHeight="1">
      <c r="A102" s="5" t="s">
        <v>43</v>
      </c>
      <c r="B102" s="5"/>
      <c r="C102" s="31" t="s">
        <v>23</v>
      </c>
      <c r="D102" s="5"/>
      <c r="E102" s="19" t="s">
        <v>209</v>
      </c>
      <c r="F102" s="5"/>
      <c r="G102" s="5"/>
      <c r="H102" s="5"/>
      <c r="I102" s="32">
        <f>0+Q102</f>
        <v>0</v>
      </c>
      <c r="O102">
        <f>0+R102</f>
        <v>0</v>
      </c>
      <c r="Q102">
        <f>0+I103+I107</f>
        <v>0</v>
      </c>
      <c r="R102">
        <f>0+O103+O107</f>
        <v>0</v>
      </c>
    </row>
    <row r="103" spans="1:16" ht="12.75">
      <c r="A103" s="17" t="s">
        <v>45</v>
      </c>
      <c r="B103" s="21" t="s">
        <v>210</v>
      </c>
      <c r="C103" s="21" t="s">
        <v>211</v>
      </c>
      <c r="D103" s="17" t="s">
        <v>47</v>
      </c>
      <c r="E103" s="22" t="s">
        <v>212</v>
      </c>
      <c r="F103" s="23" t="s">
        <v>86</v>
      </c>
      <c r="G103" s="24">
        <v>1833.46</v>
      </c>
      <c r="H103" s="25">
        <v>0</v>
      </c>
      <c r="I103" s="25">
        <f>ROUND(ROUND(H103,2)*ROUND(G103,3),2)</f>
        <v>0</v>
      </c>
      <c r="O103">
        <f>(I103*21)/100</f>
        <v>0</v>
      </c>
      <c r="P103" t="s">
        <v>23</v>
      </c>
    </row>
    <row r="104" spans="1:5" ht="12.75">
      <c r="A104" s="26" t="s">
        <v>50</v>
      </c>
      <c r="E104" s="27" t="s">
        <v>213</v>
      </c>
    </row>
    <row r="105" spans="1:5" ht="12.75">
      <c r="A105" s="28" t="s">
        <v>51</v>
      </c>
      <c r="E105" s="29" t="s">
        <v>214</v>
      </c>
    </row>
    <row r="106" spans="1:5" ht="38.25">
      <c r="A106" t="s">
        <v>52</v>
      </c>
      <c r="E106" s="27" t="s">
        <v>215</v>
      </c>
    </row>
    <row r="107" spans="1:16" ht="12.75">
      <c r="A107" s="17" t="s">
        <v>45</v>
      </c>
      <c r="B107" s="21" t="s">
        <v>216</v>
      </c>
      <c r="C107" s="21" t="s">
        <v>217</v>
      </c>
      <c r="D107" s="17" t="s">
        <v>47</v>
      </c>
      <c r="E107" s="22" t="s">
        <v>218</v>
      </c>
      <c r="F107" s="23" t="s">
        <v>146</v>
      </c>
      <c r="G107" s="24">
        <v>916.73</v>
      </c>
      <c r="H107" s="25">
        <v>0</v>
      </c>
      <c r="I107" s="25">
        <f>ROUND(ROUND(H107,2)*ROUND(G107,3),2)</f>
        <v>0</v>
      </c>
      <c r="O107">
        <f>(I107*21)/100</f>
        <v>0</v>
      </c>
      <c r="P107" t="s">
        <v>23</v>
      </c>
    </row>
    <row r="108" spans="1:5" ht="38.25">
      <c r="A108" s="26" t="s">
        <v>50</v>
      </c>
      <c r="E108" s="27" t="s">
        <v>219</v>
      </c>
    </row>
    <row r="109" spans="1:5" ht="12.75">
      <c r="A109" s="28" t="s">
        <v>51</v>
      </c>
      <c r="E109" s="29" t="s">
        <v>220</v>
      </c>
    </row>
    <row r="110" spans="1:5" ht="165.75">
      <c r="A110" t="s">
        <v>52</v>
      </c>
      <c r="E110" s="27" t="s">
        <v>221</v>
      </c>
    </row>
    <row r="111" spans="1:18" ht="12.75" customHeight="1">
      <c r="A111" s="5" t="s">
        <v>43</v>
      </c>
      <c r="B111" s="5"/>
      <c r="C111" s="31" t="s">
        <v>33</v>
      </c>
      <c r="D111" s="5"/>
      <c r="E111" s="19" t="s">
        <v>222</v>
      </c>
      <c r="F111" s="5"/>
      <c r="G111" s="5"/>
      <c r="H111" s="5"/>
      <c r="I111" s="32">
        <f>0+Q111</f>
        <v>0</v>
      </c>
      <c r="O111">
        <f>0+R111</f>
        <v>0</v>
      </c>
      <c r="Q111">
        <f>0+I112+I116+I120+I124</f>
        <v>0</v>
      </c>
      <c r="R111">
        <f>0+O112+O116+O120+O124</f>
        <v>0</v>
      </c>
    </row>
    <row r="112" spans="1:16" ht="12.75">
      <c r="A112" s="17" t="s">
        <v>45</v>
      </c>
      <c r="B112" s="21" t="s">
        <v>33</v>
      </c>
      <c r="C112" s="21" t="s">
        <v>223</v>
      </c>
      <c r="D112" s="17" t="s">
        <v>47</v>
      </c>
      <c r="E112" s="22" t="s">
        <v>224</v>
      </c>
      <c r="F112" s="23" t="s">
        <v>75</v>
      </c>
      <c r="G112" s="24">
        <v>6.783</v>
      </c>
      <c r="H112" s="25">
        <v>0</v>
      </c>
      <c r="I112" s="25">
        <f>ROUND(ROUND(H112,2)*ROUND(G112,3),2)</f>
        <v>0</v>
      </c>
      <c r="O112">
        <f>(I112*21)/100</f>
        <v>0</v>
      </c>
      <c r="P112" t="s">
        <v>23</v>
      </c>
    </row>
    <row r="113" spans="1:5" ht="12.75">
      <c r="A113" s="26" t="s">
        <v>50</v>
      </c>
      <c r="E113" s="27" t="s">
        <v>225</v>
      </c>
    </row>
    <row r="114" spans="1:5" ht="12.75">
      <c r="A114" s="28" t="s">
        <v>51</v>
      </c>
      <c r="E114" s="29" t="s">
        <v>226</v>
      </c>
    </row>
    <row r="115" spans="1:5" ht="369.75">
      <c r="A115" t="s">
        <v>52</v>
      </c>
      <c r="E115" s="27" t="s">
        <v>227</v>
      </c>
    </row>
    <row r="116" spans="1:16" ht="12.75">
      <c r="A116" s="17" t="s">
        <v>45</v>
      </c>
      <c r="B116" s="21" t="s">
        <v>228</v>
      </c>
      <c r="C116" s="21" t="s">
        <v>229</v>
      </c>
      <c r="D116" s="17" t="s">
        <v>47</v>
      </c>
      <c r="E116" s="22" t="s">
        <v>230</v>
      </c>
      <c r="F116" s="23" t="s">
        <v>75</v>
      </c>
      <c r="G116" s="24">
        <v>11.078</v>
      </c>
      <c r="H116" s="25">
        <v>0</v>
      </c>
      <c r="I116" s="25">
        <f>ROUND(ROUND(H116,2)*ROUND(G116,3),2)</f>
        <v>0</v>
      </c>
      <c r="O116">
        <f>(I116*21)/100</f>
        <v>0</v>
      </c>
      <c r="P116" t="s">
        <v>23</v>
      </c>
    </row>
    <row r="117" spans="1:5" ht="25.5">
      <c r="A117" s="26" t="s">
        <v>50</v>
      </c>
      <c r="E117" s="27" t="s">
        <v>231</v>
      </c>
    </row>
    <row r="118" spans="1:5" ht="12.75">
      <c r="A118" s="28" t="s">
        <v>51</v>
      </c>
      <c r="E118" s="29" t="s">
        <v>232</v>
      </c>
    </row>
    <row r="119" spans="1:5" ht="38.25">
      <c r="A119" t="s">
        <v>52</v>
      </c>
      <c r="E119" s="27" t="s">
        <v>233</v>
      </c>
    </row>
    <row r="120" spans="1:16" ht="12.75">
      <c r="A120" s="17" t="s">
        <v>45</v>
      </c>
      <c r="B120" s="21" t="s">
        <v>234</v>
      </c>
      <c r="C120" s="21" t="s">
        <v>235</v>
      </c>
      <c r="D120" s="17" t="s">
        <v>47</v>
      </c>
      <c r="E120" s="22" t="s">
        <v>236</v>
      </c>
      <c r="F120" s="23" t="s">
        <v>75</v>
      </c>
      <c r="G120" s="24">
        <v>30</v>
      </c>
      <c r="H120" s="25">
        <v>0</v>
      </c>
      <c r="I120" s="25">
        <f>ROUND(ROUND(H120,2)*ROUND(G120,3),2)</f>
        <v>0</v>
      </c>
      <c r="O120">
        <f>(I120*21)/100</f>
        <v>0</v>
      </c>
      <c r="P120" t="s">
        <v>23</v>
      </c>
    </row>
    <row r="121" spans="1:5" ht="38.25">
      <c r="A121" s="26" t="s">
        <v>50</v>
      </c>
      <c r="E121" s="27" t="s">
        <v>237</v>
      </c>
    </row>
    <row r="122" spans="1:5" ht="12.75">
      <c r="A122" s="28" t="s">
        <v>51</v>
      </c>
      <c r="E122" s="29" t="s">
        <v>238</v>
      </c>
    </row>
    <row r="123" spans="1:5" ht="51">
      <c r="A123" t="s">
        <v>52</v>
      </c>
      <c r="E123" s="27" t="s">
        <v>239</v>
      </c>
    </row>
    <row r="124" spans="1:16" ht="12.75">
      <c r="A124" s="17" t="s">
        <v>45</v>
      </c>
      <c r="B124" s="21" t="s">
        <v>240</v>
      </c>
      <c r="C124" s="21" t="s">
        <v>241</v>
      </c>
      <c r="D124" s="17" t="s">
        <v>47</v>
      </c>
      <c r="E124" s="22" t="s">
        <v>242</v>
      </c>
      <c r="F124" s="23" t="s">
        <v>75</v>
      </c>
      <c r="G124" s="24">
        <v>141.215</v>
      </c>
      <c r="H124" s="25">
        <v>0</v>
      </c>
      <c r="I124" s="25">
        <f>ROUND(ROUND(H124,2)*ROUND(G124,3),2)</f>
        <v>0</v>
      </c>
      <c r="O124">
        <f>(I124*21)/100</f>
        <v>0</v>
      </c>
      <c r="P124" t="s">
        <v>23</v>
      </c>
    </row>
    <row r="125" spans="1:5" ht="25.5">
      <c r="A125" s="26" t="s">
        <v>50</v>
      </c>
      <c r="E125" s="27" t="s">
        <v>243</v>
      </c>
    </row>
    <row r="126" spans="1:5" ht="12.75">
      <c r="A126" s="28" t="s">
        <v>51</v>
      </c>
      <c r="E126" s="29" t="s">
        <v>244</v>
      </c>
    </row>
    <row r="127" spans="1:5" ht="38.25">
      <c r="A127" t="s">
        <v>52</v>
      </c>
      <c r="E127" s="27" t="s">
        <v>245</v>
      </c>
    </row>
    <row r="128" spans="1:18" ht="12.75" customHeight="1">
      <c r="A128" s="5" t="s">
        <v>43</v>
      </c>
      <c r="B128" s="5"/>
      <c r="C128" s="31" t="s">
        <v>35</v>
      </c>
      <c r="D128" s="5"/>
      <c r="E128" s="19" t="s">
        <v>90</v>
      </c>
      <c r="F128" s="5"/>
      <c r="G128" s="5"/>
      <c r="H128" s="5"/>
      <c r="I128" s="32">
        <f>0+Q128</f>
        <v>0</v>
      </c>
      <c r="O128">
        <f>0+R128</f>
        <v>0</v>
      </c>
      <c r="Q128">
        <f>0+I129+I133+I137+I141+I145+I149+I153+I157+I161+I165+I169+I173</f>
        <v>0</v>
      </c>
      <c r="R128">
        <f>0+O129+O133+O137+O141+O145+O149+O153+O157+O161+O165+O169+O173</f>
        <v>0</v>
      </c>
    </row>
    <row r="129" spans="1:16" ht="12.75">
      <c r="A129" s="17" t="s">
        <v>45</v>
      </c>
      <c r="B129" s="21" t="s">
        <v>246</v>
      </c>
      <c r="C129" s="21" t="s">
        <v>247</v>
      </c>
      <c r="D129" s="17" t="s">
        <v>47</v>
      </c>
      <c r="E129" s="22" t="s">
        <v>248</v>
      </c>
      <c r="F129" s="23" t="s">
        <v>86</v>
      </c>
      <c r="G129" s="24">
        <v>4147.72</v>
      </c>
      <c r="H129" s="25">
        <v>0</v>
      </c>
      <c r="I129" s="25">
        <f>ROUND(ROUND(H129,2)*ROUND(G129,3),2)</f>
        <v>0</v>
      </c>
      <c r="O129">
        <f>(I129*21)/100</f>
        <v>0</v>
      </c>
      <c r="P129" t="s">
        <v>23</v>
      </c>
    </row>
    <row r="130" spans="1:5" ht="51">
      <c r="A130" s="26" t="s">
        <v>50</v>
      </c>
      <c r="E130" s="27" t="s">
        <v>249</v>
      </c>
    </row>
    <row r="131" spans="1:5" ht="63.75">
      <c r="A131" s="28" t="s">
        <v>51</v>
      </c>
      <c r="E131" s="29" t="s">
        <v>250</v>
      </c>
    </row>
    <row r="132" spans="1:5" ht="127.5">
      <c r="A132" t="s">
        <v>52</v>
      </c>
      <c r="E132" s="27" t="s">
        <v>251</v>
      </c>
    </row>
    <row r="133" spans="1:16" ht="12.75">
      <c r="A133" s="17" t="s">
        <v>45</v>
      </c>
      <c r="B133" s="21" t="s">
        <v>252</v>
      </c>
      <c r="C133" s="21" t="s">
        <v>253</v>
      </c>
      <c r="D133" s="17" t="s">
        <v>47</v>
      </c>
      <c r="E133" s="22" t="s">
        <v>254</v>
      </c>
      <c r="F133" s="23" t="s">
        <v>75</v>
      </c>
      <c r="G133" s="24">
        <v>0.337</v>
      </c>
      <c r="H133" s="25">
        <v>0</v>
      </c>
      <c r="I133" s="25">
        <f>ROUND(ROUND(H133,2)*ROUND(G133,3),2)</f>
        <v>0</v>
      </c>
      <c r="O133">
        <f>(I133*21)/100</f>
        <v>0</v>
      </c>
      <c r="P133" t="s">
        <v>23</v>
      </c>
    </row>
    <row r="134" spans="1:5" ht="38.25">
      <c r="A134" s="26" t="s">
        <v>50</v>
      </c>
      <c r="E134" s="27" t="s">
        <v>255</v>
      </c>
    </row>
    <row r="135" spans="1:5" ht="12.75">
      <c r="A135" s="28" t="s">
        <v>51</v>
      </c>
      <c r="E135" s="29" t="s">
        <v>256</v>
      </c>
    </row>
    <row r="136" spans="1:5" ht="51">
      <c r="A136" t="s">
        <v>52</v>
      </c>
      <c r="E136" s="27" t="s">
        <v>95</v>
      </c>
    </row>
    <row r="137" spans="1:16" ht="12.75">
      <c r="A137" s="17" t="s">
        <v>45</v>
      </c>
      <c r="B137" s="21" t="s">
        <v>257</v>
      </c>
      <c r="C137" s="21" t="s">
        <v>258</v>
      </c>
      <c r="D137" s="17" t="s">
        <v>47</v>
      </c>
      <c r="E137" s="22" t="s">
        <v>259</v>
      </c>
      <c r="F137" s="23" t="s">
        <v>86</v>
      </c>
      <c r="G137" s="24">
        <v>3.74</v>
      </c>
      <c r="H137" s="25">
        <v>0</v>
      </c>
      <c r="I137" s="25">
        <f>ROUND(ROUND(H137,2)*ROUND(G137,3),2)</f>
        <v>0</v>
      </c>
      <c r="O137">
        <f>(I137*21)/100</f>
        <v>0</v>
      </c>
      <c r="P137" t="s">
        <v>23</v>
      </c>
    </row>
    <row r="138" spans="1:5" ht="25.5">
      <c r="A138" s="26" t="s">
        <v>50</v>
      </c>
      <c r="E138" s="27" t="s">
        <v>260</v>
      </c>
    </row>
    <row r="139" spans="1:5" ht="12.75">
      <c r="A139" s="28" t="s">
        <v>51</v>
      </c>
      <c r="E139" s="29" t="s">
        <v>261</v>
      </c>
    </row>
    <row r="140" spans="1:5" ht="51">
      <c r="A140" t="s">
        <v>52</v>
      </c>
      <c r="E140" s="27" t="s">
        <v>95</v>
      </c>
    </row>
    <row r="141" spans="1:16" ht="12.75">
      <c r="A141" s="17" t="s">
        <v>45</v>
      </c>
      <c r="B141" s="21" t="s">
        <v>262</v>
      </c>
      <c r="C141" s="21" t="s">
        <v>258</v>
      </c>
      <c r="D141" s="17" t="s">
        <v>114</v>
      </c>
      <c r="E141" s="22" t="s">
        <v>259</v>
      </c>
      <c r="F141" s="23" t="s">
        <v>86</v>
      </c>
      <c r="G141" s="24">
        <v>212.67</v>
      </c>
      <c r="H141" s="25">
        <v>0</v>
      </c>
      <c r="I141" s="25">
        <f>ROUND(ROUND(H141,2)*ROUND(G141,3),2)</f>
        <v>0</v>
      </c>
      <c r="O141">
        <f>(I141*21)/100</f>
        <v>0</v>
      </c>
      <c r="P141" t="s">
        <v>23</v>
      </c>
    </row>
    <row r="142" spans="1:5" ht="25.5">
      <c r="A142" s="26" t="s">
        <v>50</v>
      </c>
      <c r="E142" s="27" t="s">
        <v>263</v>
      </c>
    </row>
    <row r="143" spans="1:5" ht="12.75">
      <c r="A143" s="28" t="s">
        <v>51</v>
      </c>
      <c r="E143" s="29" t="s">
        <v>264</v>
      </c>
    </row>
    <row r="144" spans="1:5" ht="51">
      <c r="A144" t="s">
        <v>52</v>
      </c>
      <c r="E144" s="27" t="s">
        <v>95</v>
      </c>
    </row>
    <row r="145" spans="1:16" ht="12.75">
      <c r="A145" s="17" t="s">
        <v>45</v>
      </c>
      <c r="B145" s="21" t="s">
        <v>265</v>
      </c>
      <c r="C145" s="21" t="s">
        <v>266</v>
      </c>
      <c r="D145" s="17" t="s">
        <v>47</v>
      </c>
      <c r="E145" s="22" t="s">
        <v>267</v>
      </c>
      <c r="F145" s="23" t="s">
        <v>86</v>
      </c>
      <c r="G145" s="24">
        <v>3935.05</v>
      </c>
      <c r="H145" s="25">
        <v>0</v>
      </c>
      <c r="I145" s="25">
        <f>ROUND(ROUND(H145,2)*ROUND(G145,3),2)</f>
        <v>0</v>
      </c>
      <c r="O145">
        <f>(I145*21)/100</f>
        <v>0</v>
      </c>
      <c r="P145" t="s">
        <v>23</v>
      </c>
    </row>
    <row r="146" spans="1:5" ht="25.5">
      <c r="A146" s="26" t="s">
        <v>50</v>
      </c>
      <c r="E146" s="27" t="s">
        <v>268</v>
      </c>
    </row>
    <row r="147" spans="1:5" ht="12.75">
      <c r="A147" s="28" t="s">
        <v>51</v>
      </c>
      <c r="E147" s="29" t="s">
        <v>269</v>
      </c>
    </row>
    <row r="148" spans="1:5" ht="51">
      <c r="A148" t="s">
        <v>52</v>
      </c>
      <c r="E148" s="27" t="s">
        <v>95</v>
      </c>
    </row>
    <row r="149" spans="1:16" ht="12.75">
      <c r="A149" s="17" t="s">
        <v>45</v>
      </c>
      <c r="B149" s="21" t="s">
        <v>270</v>
      </c>
      <c r="C149" s="21" t="s">
        <v>271</v>
      </c>
      <c r="D149" s="17" t="s">
        <v>47</v>
      </c>
      <c r="E149" s="22" t="s">
        <v>272</v>
      </c>
      <c r="F149" s="23" t="s">
        <v>86</v>
      </c>
      <c r="G149" s="24">
        <v>6996.34</v>
      </c>
      <c r="H149" s="25">
        <v>0</v>
      </c>
      <c r="I149" s="25">
        <f>ROUND(ROUND(H149,2)*ROUND(G149,3),2)</f>
        <v>0</v>
      </c>
      <c r="O149">
        <f>(I149*21)/100</f>
        <v>0</v>
      </c>
      <c r="P149" t="s">
        <v>23</v>
      </c>
    </row>
    <row r="150" spans="1:5" ht="25.5">
      <c r="A150" s="26" t="s">
        <v>50</v>
      </c>
      <c r="E150" s="27" t="s">
        <v>273</v>
      </c>
    </row>
    <row r="151" spans="1:5" ht="89.25">
      <c r="A151" s="28" t="s">
        <v>51</v>
      </c>
      <c r="E151" s="29" t="s">
        <v>274</v>
      </c>
    </row>
    <row r="152" spans="1:5" ht="51">
      <c r="A152" t="s">
        <v>52</v>
      </c>
      <c r="E152" s="27" t="s">
        <v>275</v>
      </c>
    </row>
    <row r="153" spans="1:16" ht="12.75">
      <c r="A153" s="17" t="s">
        <v>45</v>
      </c>
      <c r="B153" s="21" t="s">
        <v>276</v>
      </c>
      <c r="C153" s="21" t="s">
        <v>277</v>
      </c>
      <c r="D153" s="17" t="s">
        <v>47</v>
      </c>
      <c r="E153" s="22" t="s">
        <v>278</v>
      </c>
      <c r="F153" s="23" t="s">
        <v>86</v>
      </c>
      <c r="G153" s="24">
        <v>6996.34</v>
      </c>
      <c r="H153" s="25">
        <v>0</v>
      </c>
      <c r="I153" s="25">
        <f>ROUND(ROUND(H153,2)*ROUND(G153,3),2)</f>
        <v>0</v>
      </c>
      <c r="O153">
        <f>(I153*21)/100</f>
        <v>0</v>
      </c>
      <c r="P153" t="s">
        <v>23</v>
      </c>
    </row>
    <row r="154" spans="1:5" ht="25.5">
      <c r="A154" s="26" t="s">
        <v>50</v>
      </c>
      <c r="E154" s="27" t="s">
        <v>279</v>
      </c>
    </row>
    <row r="155" spans="1:5" ht="89.25">
      <c r="A155" s="28" t="s">
        <v>51</v>
      </c>
      <c r="E155" s="29" t="s">
        <v>274</v>
      </c>
    </row>
    <row r="156" spans="1:5" ht="51">
      <c r="A156" t="s">
        <v>52</v>
      </c>
      <c r="E156" s="27" t="s">
        <v>275</v>
      </c>
    </row>
    <row r="157" spans="1:16" ht="12.75">
      <c r="A157" s="17" t="s">
        <v>45</v>
      </c>
      <c r="B157" s="21" t="s">
        <v>280</v>
      </c>
      <c r="C157" s="21" t="s">
        <v>281</v>
      </c>
      <c r="D157" s="17" t="s">
        <v>47</v>
      </c>
      <c r="E157" s="22" t="s">
        <v>282</v>
      </c>
      <c r="F157" s="23" t="s">
        <v>86</v>
      </c>
      <c r="G157" s="24">
        <v>3.74</v>
      </c>
      <c r="H157" s="25">
        <v>0</v>
      </c>
      <c r="I157" s="25">
        <f>ROUND(ROUND(H157,2)*ROUND(G157,3),2)</f>
        <v>0</v>
      </c>
      <c r="O157">
        <f>(I157*21)/100</f>
        <v>0</v>
      </c>
      <c r="P157" t="s">
        <v>23</v>
      </c>
    </row>
    <row r="158" spans="1:5" ht="25.5">
      <c r="A158" s="26" t="s">
        <v>50</v>
      </c>
      <c r="E158" s="27" t="s">
        <v>283</v>
      </c>
    </row>
    <row r="159" spans="1:5" ht="12.75">
      <c r="A159" s="28" t="s">
        <v>51</v>
      </c>
      <c r="E159" s="29" t="s">
        <v>261</v>
      </c>
    </row>
    <row r="160" spans="1:5" ht="51">
      <c r="A160" t="s">
        <v>52</v>
      </c>
      <c r="E160" s="27" t="s">
        <v>284</v>
      </c>
    </row>
    <row r="161" spans="1:16" ht="12.75">
      <c r="A161" s="17" t="s">
        <v>45</v>
      </c>
      <c r="B161" s="21" t="s">
        <v>285</v>
      </c>
      <c r="C161" s="21" t="s">
        <v>286</v>
      </c>
      <c r="D161" s="17" t="s">
        <v>47</v>
      </c>
      <c r="E161" s="22" t="s">
        <v>287</v>
      </c>
      <c r="F161" s="23" t="s">
        <v>86</v>
      </c>
      <c r="G161" s="24">
        <v>6996.34</v>
      </c>
      <c r="H161" s="25">
        <v>0</v>
      </c>
      <c r="I161" s="25">
        <f>ROUND(ROUND(H161,2)*ROUND(G161,3),2)</f>
        <v>0</v>
      </c>
      <c r="O161">
        <f>(I161*21)/100</f>
        <v>0</v>
      </c>
      <c r="P161" t="s">
        <v>23</v>
      </c>
    </row>
    <row r="162" spans="1:5" ht="25.5">
      <c r="A162" s="26" t="s">
        <v>50</v>
      </c>
      <c r="E162" s="27" t="s">
        <v>288</v>
      </c>
    </row>
    <row r="163" spans="1:5" ht="89.25">
      <c r="A163" s="28" t="s">
        <v>51</v>
      </c>
      <c r="E163" s="29" t="s">
        <v>274</v>
      </c>
    </row>
    <row r="164" spans="1:5" ht="140.25">
      <c r="A164" t="s">
        <v>52</v>
      </c>
      <c r="E164" s="27" t="s">
        <v>289</v>
      </c>
    </row>
    <row r="165" spans="1:16" ht="12.75">
      <c r="A165" s="17" t="s">
        <v>45</v>
      </c>
      <c r="B165" s="21" t="s">
        <v>290</v>
      </c>
      <c r="C165" s="21" t="s">
        <v>291</v>
      </c>
      <c r="D165" s="17" t="s">
        <v>47</v>
      </c>
      <c r="E165" s="22" t="s">
        <v>292</v>
      </c>
      <c r="F165" s="23" t="s">
        <v>75</v>
      </c>
      <c r="G165" s="24">
        <v>313.348</v>
      </c>
      <c r="H165" s="25">
        <v>0</v>
      </c>
      <c r="I165" s="25">
        <f>ROUND(ROUND(H165,2)*ROUND(G165,3),2)</f>
        <v>0</v>
      </c>
      <c r="O165">
        <f>(I165*21)/100</f>
        <v>0</v>
      </c>
      <c r="P165" t="s">
        <v>23</v>
      </c>
    </row>
    <row r="166" spans="1:5" ht="63.75">
      <c r="A166" s="26" t="s">
        <v>50</v>
      </c>
      <c r="E166" s="27" t="s">
        <v>293</v>
      </c>
    </row>
    <row r="167" spans="1:5" ht="12.75">
      <c r="A167" s="28" t="s">
        <v>51</v>
      </c>
      <c r="E167" s="29" t="s">
        <v>294</v>
      </c>
    </row>
    <row r="168" spans="1:5" ht="140.25">
      <c r="A168" t="s">
        <v>52</v>
      </c>
      <c r="E168" s="27" t="s">
        <v>295</v>
      </c>
    </row>
    <row r="169" spans="1:16" ht="12.75">
      <c r="A169" s="17" t="s">
        <v>45</v>
      </c>
      <c r="B169" s="21" t="s">
        <v>296</v>
      </c>
      <c r="C169" s="21" t="s">
        <v>297</v>
      </c>
      <c r="D169" s="17" t="s">
        <v>47</v>
      </c>
      <c r="E169" s="22" t="s">
        <v>298</v>
      </c>
      <c r="F169" s="23" t="s">
        <v>86</v>
      </c>
      <c r="G169" s="24">
        <v>4147.72</v>
      </c>
      <c r="H169" s="25">
        <v>0</v>
      </c>
      <c r="I169" s="25">
        <f>ROUND(ROUND(H169,2)*ROUND(G169,3),2)</f>
        <v>0</v>
      </c>
      <c r="O169">
        <f>(I169*21)/100</f>
        <v>0</v>
      </c>
      <c r="P169" t="s">
        <v>23</v>
      </c>
    </row>
    <row r="170" spans="1:5" ht="25.5">
      <c r="A170" s="26" t="s">
        <v>50</v>
      </c>
      <c r="E170" s="27" t="s">
        <v>299</v>
      </c>
    </row>
    <row r="171" spans="1:5" ht="63.75">
      <c r="A171" s="28" t="s">
        <v>51</v>
      </c>
      <c r="E171" s="29" t="s">
        <v>250</v>
      </c>
    </row>
    <row r="172" spans="1:5" ht="140.25">
      <c r="A172" t="s">
        <v>52</v>
      </c>
      <c r="E172" s="27" t="s">
        <v>289</v>
      </c>
    </row>
    <row r="173" spans="1:16" ht="12.75">
      <c r="A173" s="17" t="s">
        <v>45</v>
      </c>
      <c r="B173" s="21" t="s">
        <v>300</v>
      </c>
      <c r="C173" s="21" t="s">
        <v>301</v>
      </c>
      <c r="D173" s="17" t="s">
        <v>47</v>
      </c>
      <c r="E173" s="22" t="s">
        <v>302</v>
      </c>
      <c r="F173" s="23" t="s">
        <v>86</v>
      </c>
      <c r="G173" s="24">
        <v>409.836</v>
      </c>
      <c r="H173" s="25">
        <v>0</v>
      </c>
      <c r="I173" s="25">
        <f>ROUND(ROUND(H173,2)*ROUND(G173,3),2)</f>
        <v>0</v>
      </c>
      <c r="O173">
        <f>(I173*21)/100</f>
        <v>0</v>
      </c>
      <c r="P173" t="s">
        <v>23</v>
      </c>
    </row>
    <row r="174" spans="1:5" ht="12.75">
      <c r="A174" s="26" t="s">
        <v>50</v>
      </c>
      <c r="E174" s="27" t="s">
        <v>303</v>
      </c>
    </row>
    <row r="175" spans="1:5" ht="12.75">
      <c r="A175" s="28" t="s">
        <v>51</v>
      </c>
      <c r="E175" s="29" t="s">
        <v>304</v>
      </c>
    </row>
    <row r="176" spans="1:5" ht="165.75">
      <c r="A176" t="s">
        <v>52</v>
      </c>
      <c r="E176" s="27" t="s">
        <v>305</v>
      </c>
    </row>
    <row r="177" spans="1:18" ht="12.75" customHeight="1">
      <c r="A177" s="5" t="s">
        <v>43</v>
      </c>
      <c r="B177" s="5"/>
      <c r="C177" s="31" t="s">
        <v>148</v>
      </c>
      <c r="D177" s="5"/>
      <c r="E177" s="19" t="s">
        <v>306</v>
      </c>
      <c r="F177" s="5"/>
      <c r="G177" s="5"/>
      <c r="H177" s="5"/>
      <c r="I177" s="32">
        <f>0+Q177</f>
        <v>0</v>
      </c>
      <c r="O177">
        <f>0+R177</f>
        <v>0</v>
      </c>
      <c r="Q177">
        <f>0+I178+I182+I186+I190+I194</f>
        <v>0</v>
      </c>
      <c r="R177">
        <f>0+O178+O182+O186+O190+O194</f>
        <v>0</v>
      </c>
    </row>
    <row r="178" spans="1:16" ht="12.75">
      <c r="A178" s="17" t="s">
        <v>45</v>
      </c>
      <c r="B178" s="21" t="s">
        <v>307</v>
      </c>
      <c r="C178" s="21" t="s">
        <v>308</v>
      </c>
      <c r="D178" s="17" t="s">
        <v>47</v>
      </c>
      <c r="E178" s="22" t="s">
        <v>309</v>
      </c>
      <c r="F178" s="23" t="s">
        <v>146</v>
      </c>
      <c r="G178" s="24">
        <v>50.02</v>
      </c>
      <c r="H178" s="25">
        <v>0</v>
      </c>
      <c r="I178" s="25">
        <f>ROUND(ROUND(H178,2)*ROUND(G178,3),2)</f>
        <v>0</v>
      </c>
      <c r="O178">
        <f>(I178*21)/100</f>
        <v>0</v>
      </c>
      <c r="P178" t="s">
        <v>23</v>
      </c>
    </row>
    <row r="179" spans="1:5" ht="12.75">
      <c r="A179" s="26" t="s">
        <v>50</v>
      </c>
      <c r="E179" s="27" t="s">
        <v>310</v>
      </c>
    </row>
    <row r="180" spans="1:5" ht="12.75">
      <c r="A180" s="28" t="s">
        <v>51</v>
      </c>
      <c r="E180" s="29" t="s">
        <v>311</v>
      </c>
    </row>
    <row r="181" spans="1:5" ht="255">
      <c r="A181" t="s">
        <v>52</v>
      </c>
      <c r="E181" s="27" t="s">
        <v>312</v>
      </c>
    </row>
    <row r="182" spans="1:16" ht="12.75">
      <c r="A182" s="17" t="s">
        <v>45</v>
      </c>
      <c r="B182" s="21" t="s">
        <v>313</v>
      </c>
      <c r="C182" s="21" t="s">
        <v>314</v>
      </c>
      <c r="D182" s="17" t="s">
        <v>47</v>
      </c>
      <c r="E182" s="22" t="s">
        <v>315</v>
      </c>
      <c r="F182" s="23" t="s">
        <v>146</v>
      </c>
      <c r="G182" s="24">
        <v>48.27</v>
      </c>
      <c r="H182" s="25">
        <v>0</v>
      </c>
      <c r="I182" s="25">
        <f>ROUND(ROUND(H182,2)*ROUND(G182,3),2)</f>
        <v>0</v>
      </c>
      <c r="O182">
        <f>(I182*21)/100</f>
        <v>0</v>
      </c>
      <c r="P182" t="s">
        <v>23</v>
      </c>
    </row>
    <row r="183" spans="1:5" ht="12.75">
      <c r="A183" s="26" t="s">
        <v>50</v>
      </c>
      <c r="E183" s="27" t="s">
        <v>316</v>
      </c>
    </row>
    <row r="184" spans="1:5" ht="12.75">
      <c r="A184" s="28" t="s">
        <v>51</v>
      </c>
      <c r="E184" s="29" t="s">
        <v>317</v>
      </c>
    </row>
    <row r="185" spans="1:5" ht="255">
      <c r="A185" t="s">
        <v>52</v>
      </c>
      <c r="E185" s="27" t="s">
        <v>312</v>
      </c>
    </row>
    <row r="186" spans="1:16" ht="12.75">
      <c r="A186" s="17" t="s">
        <v>45</v>
      </c>
      <c r="B186" s="21" t="s">
        <v>318</v>
      </c>
      <c r="C186" s="21" t="s">
        <v>319</v>
      </c>
      <c r="D186" s="17" t="s">
        <v>47</v>
      </c>
      <c r="E186" s="22" t="s">
        <v>320</v>
      </c>
      <c r="F186" s="23" t="s">
        <v>66</v>
      </c>
      <c r="G186" s="24">
        <v>15</v>
      </c>
      <c r="H186" s="25">
        <v>0</v>
      </c>
      <c r="I186" s="25">
        <f>ROUND(ROUND(H186,2)*ROUND(G186,3),2)</f>
        <v>0</v>
      </c>
      <c r="O186">
        <f>(I186*21)/100</f>
        <v>0</v>
      </c>
      <c r="P186" t="s">
        <v>23</v>
      </c>
    </row>
    <row r="187" spans="1:5" ht="12.75">
      <c r="A187" s="26" t="s">
        <v>50</v>
      </c>
      <c r="E187" s="27" t="s">
        <v>321</v>
      </c>
    </row>
    <row r="188" spans="1:5" ht="12.75">
      <c r="A188" s="28" t="s">
        <v>51</v>
      </c>
      <c r="E188" s="29" t="s">
        <v>322</v>
      </c>
    </row>
    <row r="189" spans="1:5" ht="76.5">
      <c r="A189" t="s">
        <v>52</v>
      </c>
      <c r="E189" s="27" t="s">
        <v>323</v>
      </c>
    </row>
    <row r="190" spans="1:16" ht="12.75">
      <c r="A190" s="17" t="s">
        <v>45</v>
      </c>
      <c r="B190" s="21" t="s">
        <v>324</v>
      </c>
      <c r="C190" s="21" t="s">
        <v>319</v>
      </c>
      <c r="D190" s="17" t="s">
        <v>114</v>
      </c>
      <c r="E190" s="22" t="s">
        <v>320</v>
      </c>
      <c r="F190" s="23" t="s">
        <v>66</v>
      </c>
      <c r="G190" s="24">
        <v>14</v>
      </c>
      <c r="H190" s="25">
        <v>0</v>
      </c>
      <c r="I190" s="25">
        <f>ROUND(ROUND(H190,2)*ROUND(G190,3),2)</f>
        <v>0</v>
      </c>
      <c r="O190">
        <f>(I190*21)/100</f>
        <v>0</v>
      </c>
      <c r="P190" t="s">
        <v>23</v>
      </c>
    </row>
    <row r="191" spans="1:5" ht="12.75">
      <c r="A191" s="26" t="s">
        <v>50</v>
      </c>
      <c r="E191" s="27" t="s">
        <v>325</v>
      </c>
    </row>
    <row r="192" spans="1:5" ht="12.75">
      <c r="A192" s="28" t="s">
        <v>51</v>
      </c>
      <c r="E192" s="29" t="s">
        <v>326</v>
      </c>
    </row>
    <row r="193" spans="1:5" ht="76.5">
      <c r="A193" t="s">
        <v>52</v>
      </c>
      <c r="E193" s="27" t="s">
        <v>323</v>
      </c>
    </row>
    <row r="194" spans="1:16" ht="12.75">
      <c r="A194" s="17" t="s">
        <v>45</v>
      </c>
      <c r="B194" s="21" t="s">
        <v>327</v>
      </c>
      <c r="C194" s="21" t="s">
        <v>328</v>
      </c>
      <c r="D194" s="17" t="s">
        <v>47</v>
      </c>
      <c r="E194" s="22" t="s">
        <v>329</v>
      </c>
      <c r="F194" s="23" t="s">
        <v>66</v>
      </c>
      <c r="G194" s="24">
        <v>4</v>
      </c>
      <c r="H194" s="25">
        <v>0</v>
      </c>
      <c r="I194" s="25">
        <f>ROUND(ROUND(H194,2)*ROUND(G194,3),2)</f>
        <v>0</v>
      </c>
      <c r="O194">
        <f>(I194*21)/100</f>
        <v>0</v>
      </c>
      <c r="P194" t="s">
        <v>23</v>
      </c>
    </row>
    <row r="195" spans="1:5" ht="12.75">
      <c r="A195" s="26" t="s">
        <v>50</v>
      </c>
      <c r="E195" s="27" t="s">
        <v>330</v>
      </c>
    </row>
    <row r="196" spans="1:5" ht="12.75">
      <c r="A196" s="28" t="s">
        <v>51</v>
      </c>
      <c r="E196" s="29" t="s">
        <v>331</v>
      </c>
    </row>
    <row r="197" spans="1:5" ht="76.5">
      <c r="A197" t="s">
        <v>52</v>
      </c>
      <c r="E197" s="27" t="s">
        <v>323</v>
      </c>
    </row>
    <row r="198" spans="1:18" ht="12.75" customHeight="1">
      <c r="A198" s="5" t="s">
        <v>43</v>
      </c>
      <c r="B198" s="5"/>
      <c r="C198" s="31" t="s">
        <v>40</v>
      </c>
      <c r="D198" s="5"/>
      <c r="E198" s="19" t="s">
        <v>332</v>
      </c>
      <c r="F198" s="5"/>
      <c r="G198" s="5"/>
      <c r="H198" s="5"/>
      <c r="I198" s="32">
        <f>0+Q198</f>
        <v>0</v>
      </c>
      <c r="O198">
        <f>0+R198</f>
        <v>0</v>
      </c>
      <c r="Q198">
        <f>0+I199+I203+I207+I211+I215+I219+I223+I227+I231+I235+I239+I243+I247+I251</f>
        <v>0</v>
      </c>
      <c r="R198">
        <f>0+O199+O203+O207+O211+O215+O219+O223+O227+O231+O235+O239+O243+O247+O251</f>
        <v>0</v>
      </c>
    </row>
    <row r="199" spans="1:16" ht="25.5">
      <c r="A199" s="17" t="s">
        <v>45</v>
      </c>
      <c r="B199" s="21" t="s">
        <v>333</v>
      </c>
      <c r="C199" s="21" t="s">
        <v>334</v>
      </c>
      <c r="D199" s="17" t="s">
        <v>47</v>
      </c>
      <c r="E199" s="22" t="s">
        <v>335</v>
      </c>
      <c r="F199" s="23" t="s">
        <v>146</v>
      </c>
      <c r="G199" s="24">
        <v>122.33</v>
      </c>
      <c r="H199" s="25">
        <v>0</v>
      </c>
      <c r="I199" s="25">
        <f>ROUND(ROUND(H199,2)*ROUND(G199,3),2)</f>
        <v>0</v>
      </c>
      <c r="O199">
        <f>(I199*21)/100</f>
        <v>0</v>
      </c>
      <c r="P199" t="s">
        <v>23</v>
      </c>
    </row>
    <row r="200" spans="1:5" ht="12.75">
      <c r="A200" s="26" t="s">
        <v>50</v>
      </c>
      <c r="E200" s="27" t="s">
        <v>336</v>
      </c>
    </row>
    <row r="201" spans="1:5" ht="12.75">
      <c r="A201" s="28" t="s">
        <v>51</v>
      </c>
      <c r="E201" s="29" t="s">
        <v>337</v>
      </c>
    </row>
    <row r="202" spans="1:5" ht="127.5">
      <c r="A202" t="s">
        <v>52</v>
      </c>
      <c r="E202" s="27" t="s">
        <v>338</v>
      </c>
    </row>
    <row r="203" spans="1:16" ht="25.5">
      <c r="A203" s="17" t="s">
        <v>45</v>
      </c>
      <c r="B203" s="21" t="s">
        <v>23</v>
      </c>
      <c r="C203" s="21" t="s">
        <v>339</v>
      </c>
      <c r="D203" s="17" t="s">
        <v>47</v>
      </c>
      <c r="E203" s="22" t="s">
        <v>340</v>
      </c>
      <c r="F203" s="23" t="s">
        <v>146</v>
      </c>
      <c r="G203" s="24">
        <v>250.48</v>
      </c>
      <c r="H203" s="25">
        <v>0</v>
      </c>
      <c r="I203" s="25">
        <f>ROUND(ROUND(H203,2)*ROUND(G203,3),2)</f>
        <v>0</v>
      </c>
      <c r="O203">
        <f>(I203*21)/100</f>
        <v>0</v>
      </c>
      <c r="P203" t="s">
        <v>23</v>
      </c>
    </row>
    <row r="204" spans="1:5" ht="12.75">
      <c r="A204" s="26" t="s">
        <v>50</v>
      </c>
      <c r="E204" s="27" t="s">
        <v>341</v>
      </c>
    </row>
    <row r="205" spans="1:5" ht="12.75">
      <c r="A205" s="28" t="s">
        <v>51</v>
      </c>
      <c r="E205" s="29" t="s">
        <v>342</v>
      </c>
    </row>
    <row r="206" spans="1:5" ht="38.25">
      <c r="A206" t="s">
        <v>52</v>
      </c>
      <c r="E206" s="27" t="s">
        <v>343</v>
      </c>
    </row>
    <row r="207" spans="1:16" ht="12.75">
      <c r="A207" s="17" t="s">
        <v>45</v>
      </c>
      <c r="B207" s="21" t="s">
        <v>344</v>
      </c>
      <c r="C207" s="21" t="s">
        <v>345</v>
      </c>
      <c r="D207" s="17" t="s">
        <v>47</v>
      </c>
      <c r="E207" s="22" t="s">
        <v>346</v>
      </c>
      <c r="F207" s="23" t="s">
        <v>146</v>
      </c>
      <c r="G207" s="24">
        <v>92.19</v>
      </c>
      <c r="H207" s="25">
        <v>0</v>
      </c>
      <c r="I207" s="25">
        <f>ROUND(ROUND(H207,2)*ROUND(G207,3),2)</f>
        <v>0</v>
      </c>
      <c r="O207">
        <f>(I207*21)/100</f>
        <v>0</v>
      </c>
      <c r="P207" t="s">
        <v>23</v>
      </c>
    </row>
    <row r="208" spans="1:5" ht="12.75">
      <c r="A208" s="26" t="s">
        <v>50</v>
      </c>
      <c r="E208" s="27" t="s">
        <v>347</v>
      </c>
    </row>
    <row r="209" spans="1:5" ht="51">
      <c r="A209" s="28" t="s">
        <v>51</v>
      </c>
      <c r="E209" s="29" t="s">
        <v>348</v>
      </c>
    </row>
    <row r="210" spans="1:5" ht="51">
      <c r="A210" t="s">
        <v>52</v>
      </c>
      <c r="E210" s="27" t="s">
        <v>349</v>
      </c>
    </row>
    <row r="211" spans="1:16" ht="12.75">
      <c r="A211" s="17" t="s">
        <v>45</v>
      </c>
      <c r="B211" s="21" t="s">
        <v>350</v>
      </c>
      <c r="C211" s="21" t="s">
        <v>345</v>
      </c>
      <c r="D211" s="17" t="s">
        <v>114</v>
      </c>
      <c r="E211" s="22" t="s">
        <v>346</v>
      </c>
      <c r="F211" s="23" t="s">
        <v>146</v>
      </c>
      <c r="G211" s="24">
        <v>26.23</v>
      </c>
      <c r="H211" s="25">
        <v>0</v>
      </c>
      <c r="I211" s="25">
        <f>ROUND(ROUND(H211,2)*ROUND(G211,3),2)</f>
        <v>0</v>
      </c>
      <c r="O211">
        <f>(I211*21)/100</f>
        <v>0</v>
      </c>
      <c r="P211" t="s">
        <v>23</v>
      </c>
    </row>
    <row r="212" spans="1:5" ht="12.75">
      <c r="A212" s="26" t="s">
        <v>50</v>
      </c>
      <c r="E212" s="27" t="s">
        <v>351</v>
      </c>
    </row>
    <row r="213" spans="1:5" ht="51">
      <c r="A213" s="28" t="s">
        <v>51</v>
      </c>
      <c r="E213" s="29" t="s">
        <v>352</v>
      </c>
    </row>
    <row r="214" spans="1:5" ht="51">
      <c r="A214" t="s">
        <v>52</v>
      </c>
      <c r="E214" s="27" t="s">
        <v>349</v>
      </c>
    </row>
    <row r="215" spans="1:16" ht="12.75">
      <c r="A215" s="17" t="s">
        <v>45</v>
      </c>
      <c r="B215" s="21" t="s">
        <v>353</v>
      </c>
      <c r="C215" s="21" t="s">
        <v>354</v>
      </c>
      <c r="D215" s="17" t="s">
        <v>47</v>
      </c>
      <c r="E215" s="22" t="s">
        <v>355</v>
      </c>
      <c r="F215" s="23" t="s">
        <v>146</v>
      </c>
      <c r="G215" s="24">
        <v>1099.97</v>
      </c>
      <c r="H215" s="25">
        <v>0</v>
      </c>
      <c r="I215" s="25">
        <f>ROUND(ROUND(H215,2)*ROUND(G215,3),2)</f>
        <v>0</v>
      </c>
      <c r="O215">
        <f>(I215*21)/100</f>
        <v>0</v>
      </c>
      <c r="P215" t="s">
        <v>23</v>
      </c>
    </row>
    <row r="216" spans="1:5" ht="12.75">
      <c r="A216" s="26" t="s">
        <v>50</v>
      </c>
      <c r="E216" s="27" t="s">
        <v>356</v>
      </c>
    </row>
    <row r="217" spans="1:5" ht="76.5">
      <c r="A217" s="28" t="s">
        <v>51</v>
      </c>
      <c r="E217" s="29" t="s">
        <v>357</v>
      </c>
    </row>
    <row r="218" spans="1:5" ht="51">
      <c r="A218" t="s">
        <v>52</v>
      </c>
      <c r="E218" s="27" t="s">
        <v>358</v>
      </c>
    </row>
    <row r="219" spans="1:16" ht="12.75">
      <c r="A219" s="17" t="s">
        <v>45</v>
      </c>
      <c r="B219" s="21" t="s">
        <v>359</v>
      </c>
      <c r="C219" s="21" t="s">
        <v>354</v>
      </c>
      <c r="D219" s="17" t="s">
        <v>114</v>
      </c>
      <c r="E219" s="22" t="s">
        <v>355</v>
      </c>
      <c r="F219" s="23" t="s">
        <v>146</v>
      </c>
      <c r="G219" s="24">
        <v>250.18</v>
      </c>
      <c r="H219" s="25">
        <v>0</v>
      </c>
      <c r="I219" s="25">
        <f>ROUND(ROUND(H219,2)*ROUND(G219,3),2)</f>
        <v>0</v>
      </c>
      <c r="O219">
        <f>(I219*21)/100</f>
        <v>0</v>
      </c>
      <c r="P219" t="s">
        <v>23</v>
      </c>
    </row>
    <row r="220" spans="1:5" ht="12.75">
      <c r="A220" s="26" t="s">
        <v>50</v>
      </c>
      <c r="E220" s="27" t="s">
        <v>360</v>
      </c>
    </row>
    <row r="221" spans="1:5" ht="12.75">
      <c r="A221" s="28" t="s">
        <v>51</v>
      </c>
      <c r="E221" s="29" t="s">
        <v>361</v>
      </c>
    </row>
    <row r="222" spans="1:5" ht="51">
      <c r="A222" t="s">
        <v>52</v>
      </c>
      <c r="E222" s="27" t="s">
        <v>358</v>
      </c>
    </row>
    <row r="223" spans="1:16" ht="12.75">
      <c r="A223" s="17" t="s">
        <v>45</v>
      </c>
      <c r="B223" s="21" t="s">
        <v>362</v>
      </c>
      <c r="C223" s="21" t="s">
        <v>363</v>
      </c>
      <c r="D223" s="17" t="s">
        <v>47</v>
      </c>
      <c r="E223" s="22" t="s">
        <v>364</v>
      </c>
      <c r="F223" s="23" t="s">
        <v>146</v>
      </c>
      <c r="G223" s="24">
        <v>120.43</v>
      </c>
      <c r="H223" s="25">
        <v>0</v>
      </c>
      <c r="I223" s="25">
        <f>ROUND(ROUND(H223,2)*ROUND(G223,3),2)</f>
        <v>0</v>
      </c>
      <c r="O223">
        <f>(I223*21)/100</f>
        <v>0</v>
      </c>
      <c r="P223" t="s">
        <v>23</v>
      </c>
    </row>
    <row r="224" spans="1:5" ht="12.75">
      <c r="A224" s="26" t="s">
        <v>50</v>
      </c>
      <c r="E224" s="27" t="s">
        <v>47</v>
      </c>
    </row>
    <row r="225" spans="1:5" ht="12.75">
      <c r="A225" s="28" t="s">
        <v>51</v>
      </c>
      <c r="E225" s="29" t="s">
        <v>365</v>
      </c>
    </row>
    <row r="226" spans="1:5" ht="25.5">
      <c r="A226" t="s">
        <v>52</v>
      </c>
      <c r="E226" s="27" t="s">
        <v>366</v>
      </c>
    </row>
    <row r="227" spans="1:16" ht="12.75">
      <c r="A227" s="17" t="s">
        <v>45</v>
      </c>
      <c r="B227" s="21" t="s">
        <v>367</v>
      </c>
      <c r="C227" s="21" t="s">
        <v>368</v>
      </c>
      <c r="D227" s="17" t="s">
        <v>47</v>
      </c>
      <c r="E227" s="22" t="s">
        <v>369</v>
      </c>
      <c r="F227" s="23" t="s">
        <v>146</v>
      </c>
      <c r="G227" s="24">
        <v>120.43</v>
      </c>
      <c r="H227" s="25">
        <v>0</v>
      </c>
      <c r="I227" s="25">
        <f>ROUND(ROUND(H227,2)*ROUND(G227,3),2)</f>
        <v>0</v>
      </c>
      <c r="O227">
        <f>(I227*21)/100</f>
        <v>0</v>
      </c>
      <c r="P227" t="s">
        <v>23</v>
      </c>
    </row>
    <row r="228" spans="1:5" ht="12.75">
      <c r="A228" s="26" t="s">
        <v>50</v>
      </c>
      <c r="E228" s="27" t="s">
        <v>370</v>
      </c>
    </row>
    <row r="229" spans="1:5" ht="12.75">
      <c r="A229" s="28" t="s">
        <v>51</v>
      </c>
      <c r="E229" s="29" t="s">
        <v>365</v>
      </c>
    </row>
    <row r="230" spans="1:5" ht="38.25">
      <c r="A230" t="s">
        <v>52</v>
      </c>
      <c r="E230" s="27" t="s">
        <v>371</v>
      </c>
    </row>
    <row r="231" spans="1:16" ht="25.5">
      <c r="A231" s="17" t="s">
        <v>45</v>
      </c>
      <c r="B231" s="21" t="s">
        <v>35</v>
      </c>
      <c r="C231" s="21" t="s">
        <v>372</v>
      </c>
      <c r="D231" s="17" t="s">
        <v>47</v>
      </c>
      <c r="E231" s="22" t="s">
        <v>373</v>
      </c>
      <c r="F231" s="23" t="s">
        <v>146</v>
      </c>
      <c r="G231" s="24">
        <v>385.68</v>
      </c>
      <c r="H231" s="25">
        <v>0</v>
      </c>
      <c r="I231" s="25">
        <f>ROUND(ROUND(H231,2)*ROUND(G231,3),2)</f>
        <v>0</v>
      </c>
      <c r="O231">
        <f>(I231*21)/100</f>
        <v>0</v>
      </c>
      <c r="P231" t="s">
        <v>23</v>
      </c>
    </row>
    <row r="232" spans="1:5" ht="12.75">
      <c r="A232" s="26" t="s">
        <v>50</v>
      </c>
      <c r="E232" s="27" t="s">
        <v>374</v>
      </c>
    </row>
    <row r="233" spans="1:5" ht="12.75">
      <c r="A233" s="28" t="s">
        <v>51</v>
      </c>
      <c r="E233" s="29" t="s">
        <v>375</v>
      </c>
    </row>
    <row r="234" spans="1:5" ht="89.25">
      <c r="A234" t="s">
        <v>52</v>
      </c>
      <c r="E234" s="27" t="s">
        <v>376</v>
      </c>
    </row>
    <row r="235" spans="1:16" ht="25.5">
      <c r="A235" s="17" t="s">
        <v>45</v>
      </c>
      <c r="B235" s="21" t="s">
        <v>377</v>
      </c>
      <c r="C235" s="21" t="s">
        <v>378</v>
      </c>
      <c r="D235" s="17" t="s">
        <v>47</v>
      </c>
      <c r="E235" s="22" t="s">
        <v>379</v>
      </c>
      <c r="F235" s="23" t="s">
        <v>146</v>
      </c>
      <c r="G235" s="24">
        <v>8.5</v>
      </c>
      <c r="H235" s="25">
        <v>0</v>
      </c>
      <c r="I235" s="25">
        <f>ROUND(ROUND(H235,2)*ROUND(G235,3),2)</f>
        <v>0</v>
      </c>
      <c r="O235">
        <f>(I235*21)/100</f>
        <v>0</v>
      </c>
      <c r="P235" t="s">
        <v>23</v>
      </c>
    </row>
    <row r="236" spans="1:5" ht="12.75">
      <c r="A236" s="26" t="s">
        <v>50</v>
      </c>
      <c r="E236" s="27" t="s">
        <v>380</v>
      </c>
    </row>
    <row r="237" spans="1:5" ht="12.75">
      <c r="A237" s="28" t="s">
        <v>51</v>
      </c>
      <c r="E237" s="29" t="s">
        <v>381</v>
      </c>
    </row>
    <row r="238" spans="1:5" ht="76.5">
      <c r="A238" t="s">
        <v>52</v>
      </c>
      <c r="E238" s="27" t="s">
        <v>382</v>
      </c>
    </row>
    <row r="239" spans="1:16" ht="12.75">
      <c r="A239" s="17" t="s">
        <v>45</v>
      </c>
      <c r="B239" s="21" t="s">
        <v>383</v>
      </c>
      <c r="C239" s="21" t="s">
        <v>384</v>
      </c>
      <c r="D239" s="17" t="s">
        <v>47</v>
      </c>
      <c r="E239" s="22" t="s">
        <v>385</v>
      </c>
      <c r="F239" s="23" t="s">
        <v>146</v>
      </c>
      <c r="G239" s="24">
        <v>120.42</v>
      </c>
      <c r="H239" s="25">
        <v>0</v>
      </c>
      <c r="I239" s="25">
        <f>ROUND(ROUND(H239,2)*ROUND(G239,3),2)</f>
        <v>0</v>
      </c>
      <c r="O239">
        <f>(I239*21)/100</f>
        <v>0</v>
      </c>
      <c r="P239" t="s">
        <v>23</v>
      </c>
    </row>
    <row r="240" spans="1:5" ht="25.5">
      <c r="A240" s="26" t="s">
        <v>50</v>
      </c>
      <c r="E240" s="27" t="s">
        <v>386</v>
      </c>
    </row>
    <row r="241" spans="1:5" ht="38.25">
      <c r="A241" s="28" t="s">
        <v>51</v>
      </c>
      <c r="E241" s="29" t="s">
        <v>387</v>
      </c>
    </row>
    <row r="242" spans="1:5" ht="89.25">
      <c r="A242" t="s">
        <v>52</v>
      </c>
      <c r="E242" s="27" t="s">
        <v>388</v>
      </c>
    </row>
    <row r="243" spans="1:16" ht="12.75">
      <c r="A243" s="17" t="s">
        <v>45</v>
      </c>
      <c r="B243" s="21" t="s">
        <v>37</v>
      </c>
      <c r="C243" s="21" t="s">
        <v>389</v>
      </c>
      <c r="D243" s="17" t="s">
        <v>47</v>
      </c>
      <c r="E243" s="22" t="s">
        <v>390</v>
      </c>
      <c r="F243" s="23" t="s">
        <v>66</v>
      </c>
      <c r="G243" s="24">
        <v>3</v>
      </c>
      <c r="H243" s="25">
        <v>0</v>
      </c>
      <c r="I243" s="25">
        <f>ROUND(ROUND(H243,2)*ROUND(G243,3),2)</f>
        <v>0</v>
      </c>
      <c r="O243">
        <f>(I243*21)/100</f>
        <v>0</v>
      </c>
      <c r="P243" t="s">
        <v>23</v>
      </c>
    </row>
    <row r="244" spans="1:5" ht="12.75">
      <c r="A244" s="26" t="s">
        <v>50</v>
      </c>
      <c r="E244" s="27" t="s">
        <v>391</v>
      </c>
    </row>
    <row r="245" spans="1:5" ht="12.75">
      <c r="A245" s="28" t="s">
        <v>51</v>
      </c>
      <c r="E245" s="29" t="s">
        <v>392</v>
      </c>
    </row>
    <row r="246" spans="1:5" ht="89.25">
      <c r="A246" t="s">
        <v>52</v>
      </c>
      <c r="E246" s="27" t="s">
        <v>393</v>
      </c>
    </row>
    <row r="247" spans="1:16" ht="12.75">
      <c r="A247" s="17" t="s">
        <v>45</v>
      </c>
      <c r="B247" s="21" t="s">
        <v>35</v>
      </c>
      <c r="C247" s="21" t="s">
        <v>394</v>
      </c>
      <c r="D247" s="17" t="s">
        <v>47</v>
      </c>
      <c r="E247" s="22" t="s">
        <v>395</v>
      </c>
      <c r="F247" s="23" t="s">
        <v>66</v>
      </c>
      <c r="G247" s="24">
        <v>9</v>
      </c>
      <c r="H247" s="25">
        <v>0</v>
      </c>
      <c r="I247" s="25">
        <f>ROUND(ROUND(H247,2)*ROUND(G247,3),2)</f>
        <v>0</v>
      </c>
      <c r="O247">
        <f>(I247*21)/100</f>
        <v>0</v>
      </c>
      <c r="P247" t="s">
        <v>23</v>
      </c>
    </row>
    <row r="248" spans="1:5" ht="12.75">
      <c r="A248" s="26" t="s">
        <v>50</v>
      </c>
      <c r="E248" s="27" t="s">
        <v>396</v>
      </c>
    </row>
    <row r="249" spans="1:5" ht="12.75">
      <c r="A249" s="28" t="s">
        <v>51</v>
      </c>
      <c r="E249" s="29" t="s">
        <v>397</v>
      </c>
    </row>
    <row r="250" spans="1:5" ht="89.25">
      <c r="A250" t="s">
        <v>52</v>
      </c>
      <c r="E250" s="27" t="s">
        <v>393</v>
      </c>
    </row>
    <row r="251" spans="1:16" ht="12.75">
      <c r="A251" s="17" t="s">
        <v>45</v>
      </c>
      <c r="B251" s="21" t="s">
        <v>22</v>
      </c>
      <c r="C251" s="21" t="s">
        <v>398</v>
      </c>
      <c r="D251" s="17" t="s">
        <v>47</v>
      </c>
      <c r="E251" s="22" t="s">
        <v>399</v>
      </c>
      <c r="F251" s="23" t="s">
        <v>146</v>
      </c>
      <c r="G251" s="24">
        <v>806.11</v>
      </c>
      <c r="H251" s="25">
        <v>0</v>
      </c>
      <c r="I251" s="25">
        <f>ROUND(ROUND(H251,2)*ROUND(G251,3),2)</f>
        <v>0</v>
      </c>
      <c r="O251">
        <f>(I251*21)/100</f>
        <v>0</v>
      </c>
      <c r="P251" t="s">
        <v>23</v>
      </c>
    </row>
    <row r="252" spans="1:5" ht="12.75">
      <c r="A252" s="26" t="s">
        <v>50</v>
      </c>
      <c r="E252" s="27" t="s">
        <v>400</v>
      </c>
    </row>
    <row r="253" spans="1:5" ht="12.75">
      <c r="A253" s="28" t="s">
        <v>51</v>
      </c>
      <c r="E253" s="29" t="s">
        <v>401</v>
      </c>
    </row>
    <row r="254" spans="1:5" ht="89.25">
      <c r="A254" t="s">
        <v>52</v>
      </c>
      <c r="E254" s="27" t="s">
        <v>393</v>
      </c>
    </row>
  </sheetData>
  <sheetProtection/>
  <mergeCells count="10">
    <mergeCell ref="E5:E6"/>
    <mergeCell ref="F5:F6"/>
    <mergeCell ref="G5:G6"/>
    <mergeCell ref="H5:I5"/>
    <mergeCell ref="C3:D3"/>
    <mergeCell ref="C4:D4"/>
    <mergeCell ref="A5:A6"/>
    <mergeCell ref="B5:B6"/>
    <mergeCell ref="C5:C6"/>
    <mergeCell ref="D5:D6"/>
  </mergeCells>
  <printOptions/>
  <pageMargins left="0.75" right="0.75" top="1" bottom="1" header="0.5" footer="0.5"/>
  <pageSetup fitToHeight="0" fitToWidth="1" horizontalDpi="300" verticalDpi="300" orientation="portrait" paperSize="9"/>
  <drawing r:id="rId1"/>
</worksheet>
</file>

<file path=xl/worksheets/sheet7.xml><?xml version="1.0" encoding="utf-8"?>
<worksheet xmlns="http://schemas.openxmlformats.org/spreadsheetml/2006/main" xmlns:r="http://schemas.openxmlformats.org/officeDocument/2006/relationships">
  <sheetPr>
    <pageSetUpPr fitToPage="1"/>
  </sheetPr>
  <dimension ref="A1:R218"/>
  <sheetViews>
    <sheetView zoomScalePageLayoutView="0"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5"/>
      <c r="I2" s="5"/>
      <c r="O2">
        <f>0+O8+O29+O86+O95+O100+O153+O174</f>
        <v>0</v>
      </c>
      <c r="P2" t="s">
        <v>22</v>
      </c>
    </row>
    <row r="3" spans="1:16" ht="15" customHeight="1">
      <c r="A3" t="s">
        <v>12</v>
      </c>
      <c r="B3" s="9" t="s">
        <v>14</v>
      </c>
      <c r="C3" s="36" t="s">
        <v>15</v>
      </c>
      <c r="D3" s="33"/>
      <c r="E3" s="10" t="s">
        <v>16</v>
      </c>
      <c r="F3" s="1"/>
      <c r="G3" s="8"/>
      <c r="H3" s="7" t="s">
        <v>402</v>
      </c>
      <c r="I3" s="30">
        <f>0+I8+I29+I86+I95+I100+I153+I174</f>
        <v>0</v>
      </c>
      <c r="O3" t="s">
        <v>19</v>
      </c>
      <c r="P3" t="s">
        <v>23</v>
      </c>
    </row>
    <row r="4" spans="1:16" ht="15" customHeight="1">
      <c r="A4" t="s">
        <v>17</v>
      </c>
      <c r="B4" s="12" t="s">
        <v>18</v>
      </c>
      <c r="C4" s="37" t="s">
        <v>402</v>
      </c>
      <c r="D4" s="38"/>
      <c r="E4" s="13" t="s">
        <v>403</v>
      </c>
      <c r="F4" s="5"/>
      <c r="G4" s="5"/>
      <c r="H4" s="14"/>
      <c r="I4" s="14"/>
      <c r="O4" t="s">
        <v>20</v>
      </c>
      <c r="P4" t="s">
        <v>23</v>
      </c>
    </row>
    <row r="5" spans="1:16" ht="12.75" customHeight="1">
      <c r="A5" s="39" t="s">
        <v>26</v>
      </c>
      <c r="B5" s="39" t="s">
        <v>28</v>
      </c>
      <c r="C5" s="39" t="s">
        <v>30</v>
      </c>
      <c r="D5" s="39" t="s">
        <v>31</v>
      </c>
      <c r="E5" s="39" t="s">
        <v>32</v>
      </c>
      <c r="F5" s="39" t="s">
        <v>34</v>
      </c>
      <c r="G5" s="39" t="s">
        <v>36</v>
      </c>
      <c r="H5" s="39" t="s">
        <v>38</v>
      </c>
      <c r="I5" s="39"/>
      <c r="O5" t="s">
        <v>21</v>
      </c>
      <c r="P5" t="s">
        <v>23</v>
      </c>
    </row>
    <row r="6" spans="1:9" ht="12.75" customHeight="1">
      <c r="A6" s="39"/>
      <c r="B6" s="39"/>
      <c r="C6" s="39"/>
      <c r="D6" s="39"/>
      <c r="E6" s="39"/>
      <c r="F6" s="39"/>
      <c r="G6" s="39"/>
      <c r="H6" s="11" t="s">
        <v>39</v>
      </c>
      <c r="I6" s="11" t="s">
        <v>41</v>
      </c>
    </row>
    <row r="7" spans="1:9" ht="12.75" customHeight="1">
      <c r="A7" s="11" t="s">
        <v>27</v>
      </c>
      <c r="B7" s="11" t="s">
        <v>29</v>
      </c>
      <c r="C7" s="11" t="s">
        <v>23</v>
      </c>
      <c r="D7" s="11" t="s">
        <v>22</v>
      </c>
      <c r="E7" s="11" t="s">
        <v>33</v>
      </c>
      <c r="F7" s="11" t="s">
        <v>35</v>
      </c>
      <c r="G7" s="11" t="s">
        <v>37</v>
      </c>
      <c r="H7" s="11" t="s">
        <v>40</v>
      </c>
      <c r="I7" s="11" t="s">
        <v>42</v>
      </c>
    </row>
    <row r="8" spans="1:18" ht="12.75" customHeight="1">
      <c r="A8" s="14" t="s">
        <v>43</v>
      </c>
      <c r="B8" s="14"/>
      <c r="C8" s="18" t="s">
        <v>27</v>
      </c>
      <c r="D8" s="14"/>
      <c r="E8" s="19" t="s">
        <v>44</v>
      </c>
      <c r="F8" s="14"/>
      <c r="G8" s="14"/>
      <c r="H8" s="14"/>
      <c r="I8" s="20">
        <f>0+Q8</f>
        <v>0</v>
      </c>
      <c r="O8">
        <f>0+R8</f>
        <v>0</v>
      </c>
      <c r="Q8">
        <f>0+I9+I13+I17+I21+I25</f>
        <v>0</v>
      </c>
      <c r="R8">
        <f>0+O9+O13+O17+O21+O25</f>
        <v>0</v>
      </c>
    </row>
    <row r="9" spans="1:16" ht="12.75">
      <c r="A9" s="17" t="s">
        <v>45</v>
      </c>
      <c r="B9" s="21" t="s">
        <v>125</v>
      </c>
      <c r="C9" s="21" t="s">
        <v>108</v>
      </c>
      <c r="D9" s="17" t="s">
        <v>47</v>
      </c>
      <c r="E9" s="22" t="s">
        <v>109</v>
      </c>
      <c r="F9" s="23" t="s">
        <v>75</v>
      </c>
      <c r="G9" s="24">
        <v>680.34</v>
      </c>
      <c r="H9" s="25">
        <v>0</v>
      </c>
      <c r="I9" s="25">
        <f>ROUND(ROUND(H9,2)*ROUND(G9,3),2)</f>
        <v>0</v>
      </c>
      <c r="O9">
        <f>(I9*21)/100</f>
        <v>0</v>
      </c>
      <c r="P9" t="s">
        <v>23</v>
      </c>
    </row>
    <row r="10" spans="1:5" ht="12.75">
      <c r="A10" s="26" t="s">
        <v>50</v>
      </c>
      <c r="E10" s="27" t="s">
        <v>110</v>
      </c>
    </row>
    <row r="11" spans="1:5" ht="12.75">
      <c r="A11" s="28" t="s">
        <v>51</v>
      </c>
      <c r="E11" s="29" t="s">
        <v>404</v>
      </c>
    </row>
    <row r="12" spans="1:5" ht="25.5">
      <c r="A12" t="s">
        <v>52</v>
      </c>
      <c r="E12" s="27" t="s">
        <v>112</v>
      </c>
    </row>
    <row r="13" spans="1:16" ht="12.75">
      <c r="A13" s="17" t="s">
        <v>45</v>
      </c>
      <c r="B13" s="21" t="s">
        <v>113</v>
      </c>
      <c r="C13" s="21" t="s">
        <v>108</v>
      </c>
      <c r="D13" s="17" t="s">
        <v>114</v>
      </c>
      <c r="E13" s="22" t="s">
        <v>109</v>
      </c>
      <c r="F13" s="23" t="s">
        <v>75</v>
      </c>
      <c r="G13" s="24">
        <v>176.88</v>
      </c>
      <c r="H13" s="25">
        <v>0</v>
      </c>
      <c r="I13" s="25">
        <f>ROUND(ROUND(H13,2)*ROUND(G13,3),2)</f>
        <v>0</v>
      </c>
      <c r="O13">
        <f>(I13*21)/100</f>
        <v>0</v>
      </c>
      <c r="P13" t="s">
        <v>23</v>
      </c>
    </row>
    <row r="14" spans="1:5" ht="12.75">
      <c r="A14" s="26" t="s">
        <v>50</v>
      </c>
      <c r="E14" s="27" t="s">
        <v>115</v>
      </c>
    </row>
    <row r="15" spans="1:5" ht="12.75">
      <c r="A15" s="28" t="s">
        <v>51</v>
      </c>
      <c r="E15" s="29" t="s">
        <v>405</v>
      </c>
    </row>
    <row r="16" spans="1:5" ht="25.5">
      <c r="A16" t="s">
        <v>52</v>
      </c>
      <c r="E16" s="27" t="s">
        <v>112</v>
      </c>
    </row>
    <row r="17" spans="1:16" ht="12.75">
      <c r="A17" s="17" t="s">
        <v>45</v>
      </c>
      <c r="B17" s="21" t="s">
        <v>117</v>
      </c>
      <c r="C17" s="21" t="s">
        <v>108</v>
      </c>
      <c r="D17" s="17" t="s">
        <v>118</v>
      </c>
      <c r="E17" s="22" t="s">
        <v>109</v>
      </c>
      <c r="F17" s="23" t="s">
        <v>75</v>
      </c>
      <c r="G17" s="24">
        <v>32.914</v>
      </c>
      <c r="H17" s="25">
        <v>0</v>
      </c>
      <c r="I17" s="25">
        <f>ROUND(ROUND(H17,2)*ROUND(G17,3),2)</f>
        <v>0</v>
      </c>
      <c r="O17">
        <f>(I17*21)/100</f>
        <v>0</v>
      </c>
      <c r="P17" t="s">
        <v>23</v>
      </c>
    </row>
    <row r="18" spans="1:5" ht="12.75">
      <c r="A18" s="26" t="s">
        <v>50</v>
      </c>
      <c r="E18" s="27" t="s">
        <v>406</v>
      </c>
    </row>
    <row r="19" spans="1:5" ht="89.25">
      <c r="A19" s="28" t="s">
        <v>51</v>
      </c>
      <c r="E19" s="29" t="s">
        <v>407</v>
      </c>
    </row>
    <row r="20" spans="1:5" ht="25.5">
      <c r="A20" t="s">
        <v>52</v>
      </c>
      <c r="E20" s="27" t="s">
        <v>112</v>
      </c>
    </row>
    <row r="21" spans="1:16" ht="12.75">
      <c r="A21" s="17" t="s">
        <v>45</v>
      </c>
      <c r="B21" s="21" t="s">
        <v>121</v>
      </c>
      <c r="C21" s="21" t="s">
        <v>108</v>
      </c>
      <c r="D21" s="17" t="s">
        <v>122</v>
      </c>
      <c r="E21" s="22" t="s">
        <v>109</v>
      </c>
      <c r="F21" s="23" t="s">
        <v>75</v>
      </c>
      <c r="G21" s="24">
        <v>1.605</v>
      </c>
      <c r="H21" s="25">
        <v>0</v>
      </c>
      <c r="I21" s="25">
        <f>ROUND(ROUND(H21,2)*ROUND(G21,3),2)</f>
        <v>0</v>
      </c>
      <c r="O21">
        <f>(I21*21)/100</f>
        <v>0</v>
      </c>
      <c r="P21" t="s">
        <v>23</v>
      </c>
    </row>
    <row r="22" spans="1:5" ht="12.75">
      <c r="A22" s="26" t="s">
        <v>50</v>
      </c>
      <c r="E22" s="27" t="s">
        <v>123</v>
      </c>
    </row>
    <row r="23" spans="1:5" ht="25.5">
      <c r="A23" s="28" t="s">
        <v>51</v>
      </c>
      <c r="E23" s="29" t="s">
        <v>408</v>
      </c>
    </row>
    <row r="24" spans="1:5" ht="25.5">
      <c r="A24" t="s">
        <v>52</v>
      </c>
      <c r="E24" s="27" t="s">
        <v>112</v>
      </c>
    </row>
    <row r="25" spans="1:16" ht="12.75">
      <c r="A25" s="17" t="s">
        <v>45</v>
      </c>
      <c r="B25" s="21" t="s">
        <v>129</v>
      </c>
      <c r="C25" s="21" t="s">
        <v>130</v>
      </c>
      <c r="D25" s="17" t="s">
        <v>47</v>
      </c>
      <c r="E25" s="22" t="s">
        <v>65</v>
      </c>
      <c r="F25" s="23" t="s">
        <v>49</v>
      </c>
      <c r="G25" s="24">
        <v>1</v>
      </c>
      <c r="H25" s="25">
        <v>0</v>
      </c>
      <c r="I25" s="25">
        <f>ROUND(ROUND(H25,2)*ROUND(G25,3),2)</f>
        <v>0</v>
      </c>
      <c r="O25">
        <f>(I25*21)/100</f>
        <v>0</v>
      </c>
      <c r="P25" t="s">
        <v>23</v>
      </c>
    </row>
    <row r="26" spans="1:5" ht="12.75">
      <c r="A26" s="26" t="s">
        <v>50</v>
      </c>
      <c r="E26" s="27" t="s">
        <v>409</v>
      </c>
    </row>
    <row r="27" spans="1:5" ht="12.75">
      <c r="A27" s="28" t="s">
        <v>51</v>
      </c>
      <c r="E27" s="29" t="s">
        <v>132</v>
      </c>
    </row>
    <row r="28" spans="1:5" ht="89.25">
      <c r="A28" t="s">
        <v>52</v>
      </c>
      <c r="E28" s="27" t="s">
        <v>67</v>
      </c>
    </row>
    <row r="29" spans="1:18" ht="12.75" customHeight="1">
      <c r="A29" s="5" t="s">
        <v>43</v>
      </c>
      <c r="B29" s="5"/>
      <c r="C29" s="31" t="s">
        <v>29</v>
      </c>
      <c r="D29" s="5"/>
      <c r="E29" s="19" t="s">
        <v>72</v>
      </c>
      <c r="F29" s="5"/>
      <c r="G29" s="5"/>
      <c r="H29" s="5"/>
      <c r="I29" s="32">
        <f>0+Q29</f>
        <v>0</v>
      </c>
      <c r="O29">
        <f>0+R29</f>
        <v>0</v>
      </c>
      <c r="Q29">
        <f>0+I30+I34+I38+I42+I46+I50+I54+I58+I62+I66+I70+I74+I78+I82</f>
        <v>0</v>
      </c>
      <c r="R29">
        <f>0+O30+O34+O38+O42+O46+O50+O54+O58+O62+O66+O70+O74+O78+O82</f>
        <v>0</v>
      </c>
    </row>
    <row r="30" spans="1:16" ht="12.75">
      <c r="A30" s="17" t="s">
        <v>45</v>
      </c>
      <c r="B30" s="21" t="s">
        <v>121</v>
      </c>
      <c r="C30" s="21" t="s">
        <v>410</v>
      </c>
      <c r="D30" s="17" t="s">
        <v>47</v>
      </c>
      <c r="E30" s="22" t="s">
        <v>411</v>
      </c>
      <c r="F30" s="23" t="s">
        <v>75</v>
      </c>
      <c r="G30" s="24">
        <v>0.288</v>
      </c>
      <c r="H30" s="25">
        <v>0</v>
      </c>
      <c r="I30" s="25">
        <f>ROUND(ROUND(H30,2)*ROUND(G30,3),2)</f>
        <v>0</v>
      </c>
      <c r="O30">
        <f>(I30*21)/100</f>
        <v>0</v>
      </c>
      <c r="P30" t="s">
        <v>23</v>
      </c>
    </row>
    <row r="31" spans="1:5" ht="25.5">
      <c r="A31" s="26" t="s">
        <v>50</v>
      </c>
      <c r="E31" s="27" t="s">
        <v>412</v>
      </c>
    </row>
    <row r="32" spans="1:5" ht="12.75">
      <c r="A32" s="28" t="s">
        <v>51</v>
      </c>
      <c r="E32" s="29" t="s">
        <v>413</v>
      </c>
    </row>
    <row r="33" spans="1:5" ht="63.75">
      <c r="A33" t="s">
        <v>52</v>
      </c>
      <c r="E33" s="27" t="s">
        <v>143</v>
      </c>
    </row>
    <row r="34" spans="1:16" ht="12.75">
      <c r="A34" s="17" t="s">
        <v>45</v>
      </c>
      <c r="B34" s="21" t="s">
        <v>29</v>
      </c>
      <c r="C34" s="21" t="s">
        <v>144</v>
      </c>
      <c r="D34" s="17" t="s">
        <v>47</v>
      </c>
      <c r="E34" s="22" t="s">
        <v>145</v>
      </c>
      <c r="F34" s="23" t="s">
        <v>146</v>
      </c>
      <c r="G34" s="24">
        <v>4.34</v>
      </c>
      <c r="H34" s="25">
        <v>0</v>
      </c>
      <c r="I34" s="25">
        <f>ROUND(ROUND(H34,2)*ROUND(G34,3),2)</f>
        <v>0</v>
      </c>
      <c r="O34">
        <f>(I34*21)/100</f>
        <v>0</v>
      </c>
      <c r="P34" t="s">
        <v>23</v>
      </c>
    </row>
    <row r="35" spans="1:5" ht="12.75">
      <c r="A35" s="26" t="s">
        <v>50</v>
      </c>
      <c r="E35" s="27" t="s">
        <v>47</v>
      </c>
    </row>
    <row r="36" spans="1:5" ht="12.75">
      <c r="A36" s="28" t="s">
        <v>51</v>
      </c>
      <c r="E36" s="29" t="s">
        <v>414</v>
      </c>
    </row>
    <row r="37" spans="1:5" ht="63.75">
      <c r="A37" t="s">
        <v>52</v>
      </c>
      <c r="E37" s="27" t="s">
        <v>143</v>
      </c>
    </row>
    <row r="38" spans="1:16" ht="12.75">
      <c r="A38" s="17" t="s">
        <v>45</v>
      </c>
      <c r="B38" s="21" t="s">
        <v>148</v>
      </c>
      <c r="C38" s="21" t="s">
        <v>149</v>
      </c>
      <c r="D38" s="17" t="s">
        <v>47</v>
      </c>
      <c r="E38" s="22" t="s">
        <v>150</v>
      </c>
      <c r="F38" s="23" t="s">
        <v>75</v>
      </c>
      <c r="G38" s="24">
        <v>1.605</v>
      </c>
      <c r="H38" s="25">
        <v>0</v>
      </c>
      <c r="I38" s="25">
        <f>ROUND(ROUND(H38,2)*ROUND(G38,3),2)</f>
        <v>0</v>
      </c>
      <c r="O38">
        <f>(I38*21)/100</f>
        <v>0</v>
      </c>
      <c r="P38" t="s">
        <v>23</v>
      </c>
    </row>
    <row r="39" spans="1:5" ht="12.75">
      <c r="A39" s="26" t="s">
        <v>50</v>
      </c>
      <c r="E39" s="27" t="s">
        <v>151</v>
      </c>
    </row>
    <row r="40" spans="1:5" ht="12.75">
      <c r="A40" s="28" t="s">
        <v>51</v>
      </c>
      <c r="E40" s="29" t="s">
        <v>415</v>
      </c>
    </row>
    <row r="41" spans="1:5" ht="63.75">
      <c r="A41" t="s">
        <v>52</v>
      </c>
      <c r="E41" s="27" t="s">
        <v>143</v>
      </c>
    </row>
    <row r="42" spans="1:16" ht="12.75">
      <c r="A42" s="17" t="s">
        <v>45</v>
      </c>
      <c r="B42" s="21" t="s">
        <v>155</v>
      </c>
      <c r="C42" s="21" t="s">
        <v>73</v>
      </c>
      <c r="D42" s="17" t="s">
        <v>47</v>
      </c>
      <c r="E42" s="22" t="s">
        <v>74</v>
      </c>
      <c r="F42" s="23" t="s">
        <v>75</v>
      </c>
      <c r="G42" s="24">
        <v>14.747</v>
      </c>
      <c r="H42" s="25">
        <v>0</v>
      </c>
      <c r="I42" s="25">
        <f>ROUND(ROUND(H42,2)*ROUND(G42,3),2)</f>
        <v>0</v>
      </c>
      <c r="O42">
        <f>(I42*21)/100</f>
        <v>0</v>
      </c>
      <c r="P42" t="s">
        <v>23</v>
      </c>
    </row>
    <row r="43" spans="1:5" ht="12.75">
      <c r="A43" s="26" t="s">
        <v>50</v>
      </c>
      <c r="E43" s="27" t="s">
        <v>156</v>
      </c>
    </row>
    <row r="44" spans="1:5" ht="12.75">
      <c r="A44" s="28" t="s">
        <v>51</v>
      </c>
      <c r="E44" s="29" t="s">
        <v>416</v>
      </c>
    </row>
    <row r="45" spans="1:5" ht="38.25">
      <c r="A45" t="s">
        <v>52</v>
      </c>
      <c r="E45" s="27" t="s">
        <v>78</v>
      </c>
    </row>
    <row r="46" spans="1:16" ht="12.75">
      <c r="A46" s="17" t="s">
        <v>45</v>
      </c>
      <c r="B46" s="21" t="s">
        <v>158</v>
      </c>
      <c r="C46" s="21" t="s">
        <v>73</v>
      </c>
      <c r="D46" s="17" t="s">
        <v>114</v>
      </c>
      <c r="E46" s="22" t="s">
        <v>74</v>
      </c>
      <c r="F46" s="23" t="s">
        <v>75</v>
      </c>
      <c r="G46" s="24">
        <v>589.09</v>
      </c>
      <c r="H46" s="25">
        <v>0</v>
      </c>
      <c r="I46" s="25">
        <f>ROUND(ROUND(H46,2)*ROUND(G46,3),2)</f>
        <v>0</v>
      </c>
      <c r="O46">
        <f>(I46*21)/100</f>
        <v>0</v>
      </c>
      <c r="P46" t="s">
        <v>23</v>
      </c>
    </row>
    <row r="47" spans="1:5" ht="12.75">
      <c r="A47" s="26" t="s">
        <v>50</v>
      </c>
      <c r="E47" s="27" t="s">
        <v>159</v>
      </c>
    </row>
    <row r="48" spans="1:5" ht="12.75">
      <c r="A48" s="28" t="s">
        <v>51</v>
      </c>
      <c r="E48" s="29" t="s">
        <v>417</v>
      </c>
    </row>
    <row r="49" spans="1:5" ht="38.25">
      <c r="A49" t="s">
        <v>52</v>
      </c>
      <c r="E49" s="27" t="s">
        <v>78</v>
      </c>
    </row>
    <row r="50" spans="1:16" ht="12.75">
      <c r="A50" s="17" t="s">
        <v>45</v>
      </c>
      <c r="B50" s="21" t="s">
        <v>161</v>
      </c>
      <c r="C50" s="21" t="s">
        <v>73</v>
      </c>
      <c r="D50" s="17" t="s">
        <v>118</v>
      </c>
      <c r="E50" s="22" t="s">
        <v>74</v>
      </c>
      <c r="F50" s="23" t="s">
        <v>75</v>
      </c>
      <c r="G50" s="24">
        <v>176.88</v>
      </c>
      <c r="H50" s="25">
        <v>0</v>
      </c>
      <c r="I50" s="25">
        <f>ROUND(ROUND(H50,2)*ROUND(G50,3),2)</f>
        <v>0</v>
      </c>
      <c r="O50">
        <f>(I50*21)/100</f>
        <v>0</v>
      </c>
      <c r="P50" t="s">
        <v>23</v>
      </c>
    </row>
    <row r="51" spans="1:5" ht="12.75">
      <c r="A51" s="26" t="s">
        <v>50</v>
      </c>
      <c r="E51" s="27" t="s">
        <v>162</v>
      </c>
    </row>
    <row r="52" spans="1:5" ht="12.75">
      <c r="A52" s="28" t="s">
        <v>51</v>
      </c>
      <c r="E52" s="29" t="s">
        <v>418</v>
      </c>
    </row>
    <row r="53" spans="1:5" ht="38.25">
      <c r="A53" t="s">
        <v>52</v>
      </c>
      <c r="E53" s="27" t="s">
        <v>78</v>
      </c>
    </row>
    <row r="54" spans="1:16" ht="12.75">
      <c r="A54" s="17" t="s">
        <v>45</v>
      </c>
      <c r="B54" s="21" t="s">
        <v>164</v>
      </c>
      <c r="C54" s="21" t="s">
        <v>165</v>
      </c>
      <c r="D54" s="17" t="s">
        <v>47</v>
      </c>
      <c r="E54" s="22" t="s">
        <v>166</v>
      </c>
      <c r="F54" s="23" t="s">
        <v>75</v>
      </c>
      <c r="G54" s="24">
        <v>2356.36</v>
      </c>
      <c r="H54" s="25">
        <v>0</v>
      </c>
      <c r="I54" s="25">
        <f>ROUND(ROUND(H54,2)*ROUND(G54,3),2)</f>
        <v>0</v>
      </c>
      <c r="O54">
        <f>(I54*21)/100</f>
        <v>0</v>
      </c>
      <c r="P54" t="s">
        <v>23</v>
      </c>
    </row>
    <row r="55" spans="1:5" ht="12.75">
      <c r="A55" s="26" t="s">
        <v>50</v>
      </c>
      <c r="E55" s="27" t="s">
        <v>167</v>
      </c>
    </row>
    <row r="56" spans="1:5" ht="12.75">
      <c r="A56" s="28" t="s">
        <v>51</v>
      </c>
      <c r="E56" s="29" t="s">
        <v>419</v>
      </c>
    </row>
    <row r="57" spans="1:5" ht="369.75">
      <c r="A57" t="s">
        <v>52</v>
      </c>
      <c r="E57" s="27" t="s">
        <v>169</v>
      </c>
    </row>
    <row r="58" spans="1:16" ht="12.75">
      <c r="A58" s="17" t="s">
        <v>45</v>
      </c>
      <c r="B58" s="21" t="s">
        <v>170</v>
      </c>
      <c r="C58" s="21" t="s">
        <v>171</v>
      </c>
      <c r="D58" s="17" t="s">
        <v>47</v>
      </c>
      <c r="E58" s="22" t="s">
        <v>172</v>
      </c>
      <c r="F58" s="23" t="s">
        <v>75</v>
      </c>
      <c r="G58" s="24">
        <v>1020.34</v>
      </c>
      <c r="H58" s="25">
        <v>0</v>
      </c>
      <c r="I58" s="25">
        <f>ROUND(ROUND(H58,2)*ROUND(G58,3),2)</f>
        <v>0</v>
      </c>
      <c r="O58">
        <f>(I58*21)/100</f>
        <v>0</v>
      </c>
      <c r="P58" t="s">
        <v>23</v>
      </c>
    </row>
    <row r="59" spans="1:5" ht="12.75">
      <c r="A59" s="26" t="s">
        <v>50</v>
      </c>
      <c r="E59" s="27" t="s">
        <v>173</v>
      </c>
    </row>
    <row r="60" spans="1:5" ht="12.75">
      <c r="A60" s="28" t="s">
        <v>51</v>
      </c>
      <c r="E60" s="29" t="s">
        <v>420</v>
      </c>
    </row>
    <row r="61" spans="1:5" ht="369.75">
      <c r="A61" t="s">
        <v>52</v>
      </c>
      <c r="E61" s="27" t="s">
        <v>169</v>
      </c>
    </row>
    <row r="62" spans="1:16" ht="12.75">
      <c r="A62" s="17" t="s">
        <v>45</v>
      </c>
      <c r="B62" s="21" t="s">
        <v>175</v>
      </c>
      <c r="C62" s="21" t="s">
        <v>176</v>
      </c>
      <c r="D62" s="17" t="s">
        <v>47</v>
      </c>
      <c r="E62" s="22" t="s">
        <v>177</v>
      </c>
      <c r="F62" s="23" t="s">
        <v>75</v>
      </c>
      <c r="G62" s="24">
        <v>1020.34</v>
      </c>
      <c r="H62" s="25">
        <v>0</v>
      </c>
      <c r="I62" s="25">
        <f>ROUND(ROUND(H62,2)*ROUND(G62,3),2)</f>
        <v>0</v>
      </c>
      <c r="O62">
        <f>(I62*21)/100</f>
        <v>0</v>
      </c>
      <c r="P62" t="s">
        <v>23</v>
      </c>
    </row>
    <row r="63" spans="1:5" ht="12.75">
      <c r="A63" s="26" t="s">
        <v>50</v>
      </c>
      <c r="E63" s="27" t="s">
        <v>47</v>
      </c>
    </row>
    <row r="64" spans="1:5" ht="12.75">
      <c r="A64" s="28" t="s">
        <v>51</v>
      </c>
      <c r="E64" s="29" t="s">
        <v>420</v>
      </c>
    </row>
    <row r="65" spans="1:5" ht="306">
      <c r="A65" t="s">
        <v>52</v>
      </c>
      <c r="E65" s="27" t="s">
        <v>178</v>
      </c>
    </row>
    <row r="66" spans="1:16" ht="12.75">
      <c r="A66" s="17" t="s">
        <v>45</v>
      </c>
      <c r="B66" s="21" t="s">
        <v>179</v>
      </c>
      <c r="C66" s="21" t="s">
        <v>180</v>
      </c>
      <c r="D66" s="17" t="s">
        <v>47</v>
      </c>
      <c r="E66" s="22" t="s">
        <v>181</v>
      </c>
      <c r="F66" s="23" t="s">
        <v>75</v>
      </c>
      <c r="G66" s="24">
        <v>1020.34</v>
      </c>
      <c r="H66" s="25">
        <v>0</v>
      </c>
      <c r="I66" s="25">
        <f>ROUND(ROUND(H66,2)*ROUND(G66,3),2)</f>
        <v>0</v>
      </c>
      <c r="O66">
        <f>(I66*21)/100</f>
        <v>0</v>
      </c>
      <c r="P66" t="s">
        <v>23</v>
      </c>
    </row>
    <row r="67" spans="1:5" ht="12.75">
      <c r="A67" s="26" t="s">
        <v>50</v>
      </c>
      <c r="E67" s="27" t="s">
        <v>182</v>
      </c>
    </row>
    <row r="68" spans="1:5" ht="12.75">
      <c r="A68" s="28" t="s">
        <v>51</v>
      </c>
      <c r="E68" s="29" t="s">
        <v>420</v>
      </c>
    </row>
    <row r="69" spans="1:5" ht="191.25">
      <c r="A69" t="s">
        <v>52</v>
      </c>
      <c r="E69" s="27" t="s">
        <v>183</v>
      </c>
    </row>
    <row r="70" spans="1:16" ht="25.5">
      <c r="A70" s="17" t="s">
        <v>45</v>
      </c>
      <c r="B70" s="21" t="s">
        <v>184</v>
      </c>
      <c r="C70" s="21" t="s">
        <v>185</v>
      </c>
      <c r="D70" s="17" t="s">
        <v>47</v>
      </c>
      <c r="E70" s="22" t="s">
        <v>186</v>
      </c>
      <c r="F70" s="23" t="s">
        <v>75</v>
      </c>
      <c r="G70" s="24">
        <v>168.88</v>
      </c>
      <c r="H70" s="25">
        <v>0</v>
      </c>
      <c r="I70" s="25">
        <f>ROUND(ROUND(H70,2)*ROUND(G70,3),2)</f>
        <v>0</v>
      </c>
      <c r="O70">
        <f>(I70*21)/100</f>
        <v>0</v>
      </c>
      <c r="P70" t="s">
        <v>23</v>
      </c>
    </row>
    <row r="71" spans="1:5" ht="25.5">
      <c r="A71" s="26" t="s">
        <v>50</v>
      </c>
      <c r="E71" s="27" t="s">
        <v>187</v>
      </c>
    </row>
    <row r="72" spans="1:5" ht="12.75">
      <c r="A72" s="28" t="s">
        <v>51</v>
      </c>
      <c r="E72" s="29" t="s">
        <v>421</v>
      </c>
    </row>
    <row r="73" spans="1:5" ht="267.75">
      <c r="A73" t="s">
        <v>52</v>
      </c>
      <c r="E73" s="27" t="s">
        <v>189</v>
      </c>
    </row>
    <row r="74" spans="1:16" ht="12.75">
      <c r="A74" s="17" t="s">
        <v>45</v>
      </c>
      <c r="B74" s="21" t="s">
        <v>190</v>
      </c>
      <c r="C74" s="21" t="s">
        <v>191</v>
      </c>
      <c r="D74" s="17" t="s">
        <v>47</v>
      </c>
      <c r="E74" s="22" t="s">
        <v>192</v>
      </c>
      <c r="F74" s="23" t="s">
        <v>75</v>
      </c>
      <c r="G74" s="24">
        <v>340</v>
      </c>
      <c r="H74" s="25">
        <v>0</v>
      </c>
      <c r="I74" s="25">
        <f>ROUND(ROUND(H74,2)*ROUND(G74,3),2)</f>
        <v>0</v>
      </c>
      <c r="O74">
        <f>(I74*21)/100</f>
        <v>0</v>
      </c>
      <c r="P74" t="s">
        <v>23</v>
      </c>
    </row>
    <row r="75" spans="1:5" ht="25.5">
      <c r="A75" s="26" t="s">
        <v>50</v>
      </c>
      <c r="E75" s="27" t="s">
        <v>193</v>
      </c>
    </row>
    <row r="76" spans="1:5" ht="12.75">
      <c r="A76" s="28" t="s">
        <v>51</v>
      </c>
      <c r="E76" s="29" t="s">
        <v>422</v>
      </c>
    </row>
    <row r="77" spans="1:5" ht="267.75">
      <c r="A77" t="s">
        <v>52</v>
      </c>
      <c r="E77" s="27" t="s">
        <v>189</v>
      </c>
    </row>
    <row r="78" spans="1:16" ht="25.5">
      <c r="A78" s="17" t="s">
        <v>45</v>
      </c>
      <c r="B78" s="21" t="s">
        <v>195</v>
      </c>
      <c r="C78" s="21" t="s">
        <v>196</v>
      </c>
      <c r="D78" s="17" t="s">
        <v>47</v>
      </c>
      <c r="E78" s="22" t="s">
        <v>197</v>
      </c>
      <c r="F78" s="23" t="s">
        <v>75</v>
      </c>
      <c r="G78" s="24">
        <v>2365.87</v>
      </c>
      <c r="H78" s="25">
        <v>0</v>
      </c>
      <c r="I78" s="25">
        <f>ROUND(ROUND(H78,2)*ROUND(G78,3),2)</f>
        <v>0</v>
      </c>
      <c r="O78">
        <f>(I78*21)/100</f>
        <v>0</v>
      </c>
      <c r="P78" t="s">
        <v>23</v>
      </c>
    </row>
    <row r="79" spans="1:5" ht="12.75">
      <c r="A79" s="26" t="s">
        <v>50</v>
      </c>
      <c r="E79" s="27" t="s">
        <v>198</v>
      </c>
    </row>
    <row r="80" spans="1:5" ht="12.75">
      <c r="A80" s="28" t="s">
        <v>51</v>
      </c>
      <c r="E80" s="29" t="s">
        <v>423</v>
      </c>
    </row>
    <row r="81" spans="1:5" ht="267.75">
      <c r="A81" t="s">
        <v>52</v>
      </c>
      <c r="E81" s="27" t="s">
        <v>189</v>
      </c>
    </row>
    <row r="82" spans="1:16" ht="12.75">
      <c r="A82" s="17" t="s">
        <v>45</v>
      </c>
      <c r="B82" s="21" t="s">
        <v>203</v>
      </c>
      <c r="C82" s="21" t="s">
        <v>204</v>
      </c>
      <c r="D82" s="17" t="s">
        <v>47</v>
      </c>
      <c r="E82" s="22" t="s">
        <v>205</v>
      </c>
      <c r="F82" s="23" t="s">
        <v>75</v>
      </c>
      <c r="G82" s="24">
        <v>30.2</v>
      </c>
      <c r="H82" s="25">
        <v>0</v>
      </c>
      <c r="I82" s="25">
        <f>ROUND(ROUND(H82,2)*ROUND(G82,3),2)</f>
        <v>0</v>
      </c>
      <c r="O82">
        <f>(I82*21)/100</f>
        <v>0</v>
      </c>
      <c r="P82" t="s">
        <v>23</v>
      </c>
    </row>
    <row r="83" spans="1:5" ht="12.75">
      <c r="A83" s="26" t="s">
        <v>50</v>
      </c>
      <c r="E83" s="27" t="s">
        <v>206</v>
      </c>
    </row>
    <row r="84" spans="1:5" ht="12.75">
      <c r="A84" s="28" t="s">
        <v>51</v>
      </c>
      <c r="E84" s="29" t="s">
        <v>424</v>
      </c>
    </row>
    <row r="85" spans="1:5" ht="242.25">
      <c r="A85" t="s">
        <v>52</v>
      </c>
      <c r="E85" s="27" t="s">
        <v>208</v>
      </c>
    </row>
    <row r="86" spans="1:18" ht="12.75" customHeight="1">
      <c r="A86" s="5" t="s">
        <v>43</v>
      </c>
      <c r="B86" s="5"/>
      <c r="C86" s="31" t="s">
        <v>23</v>
      </c>
      <c r="D86" s="5"/>
      <c r="E86" s="19" t="s">
        <v>209</v>
      </c>
      <c r="F86" s="5"/>
      <c r="G86" s="5"/>
      <c r="H86" s="5"/>
      <c r="I86" s="32">
        <f>0+Q86</f>
        <v>0</v>
      </c>
      <c r="O86">
        <f>0+R86</f>
        <v>0</v>
      </c>
      <c r="Q86">
        <f>0+I87+I91</f>
        <v>0</v>
      </c>
      <c r="R86">
        <f>0+O87+O91</f>
        <v>0</v>
      </c>
    </row>
    <row r="87" spans="1:16" ht="12.75">
      <c r="A87" s="17" t="s">
        <v>45</v>
      </c>
      <c r="B87" s="21" t="s">
        <v>210</v>
      </c>
      <c r="C87" s="21" t="s">
        <v>211</v>
      </c>
      <c r="D87" s="17" t="s">
        <v>47</v>
      </c>
      <c r="E87" s="22" t="s">
        <v>212</v>
      </c>
      <c r="F87" s="23" t="s">
        <v>86</v>
      </c>
      <c r="G87" s="24">
        <v>211.14</v>
      </c>
      <c r="H87" s="25">
        <v>0</v>
      </c>
      <c r="I87" s="25">
        <f>ROUND(ROUND(H87,2)*ROUND(G87,3),2)</f>
        <v>0</v>
      </c>
      <c r="O87">
        <f>(I87*21)/100</f>
        <v>0</v>
      </c>
      <c r="P87" t="s">
        <v>23</v>
      </c>
    </row>
    <row r="88" spans="1:5" ht="12.75">
      <c r="A88" s="26" t="s">
        <v>50</v>
      </c>
      <c r="E88" s="27" t="s">
        <v>213</v>
      </c>
    </row>
    <row r="89" spans="1:5" ht="12.75">
      <c r="A89" s="28" t="s">
        <v>51</v>
      </c>
      <c r="E89" s="29" t="s">
        <v>425</v>
      </c>
    </row>
    <row r="90" spans="1:5" ht="38.25">
      <c r="A90" t="s">
        <v>52</v>
      </c>
      <c r="E90" s="27" t="s">
        <v>215</v>
      </c>
    </row>
    <row r="91" spans="1:16" ht="12.75">
      <c r="A91" s="17" t="s">
        <v>45</v>
      </c>
      <c r="B91" s="21" t="s">
        <v>216</v>
      </c>
      <c r="C91" s="21" t="s">
        <v>217</v>
      </c>
      <c r="D91" s="17" t="s">
        <v>47</v>
      </c>
      <c r="E91" s="22" t="s">
        <v>218</v>
      </c>
      <c r="F91" s="23" t="s">
        <v>146</v>
      </c>
      <c r="G91" s="24">
        <v>105.57</v>
      </c>
      <c r="H91" s="25">
        <v>0</v>
      </c>
      <c r="I91" s="25">
        <f>ROUND(ROUND(H91,2)*ROUND(G91,3),2)</f>
        <v>0</v>
      </c>
      <c r="O91">
        <f>(I91*21)/100</f>
        <v>0</v>
      </c>
      <c r="P91" t="s">
        <v>23</v>
      </c>
    </row>
    <row r="92" spans="1:5" ht="38.25">
      <c r="A92" s="26" t="s">
        <v>50</v>
      </c>
      <c r="E92" s="27" t="s">
        <v>219</v>
      </c>
    </row>
    <row r="93" spans="1:5" ht="12.75">
      <c r="A93" s="28" t="s">
        <v>51</v>
      </c>
      <c r="E93" s="29" t="s">
        <v>426</v>
      </c>
    </row>
    <row r="94" spans="1:5" ht="165.75">
      <c r="A94" t="s">
        <v>52</v>
      </c>
      <c r="E94" s="27" t="s">
        <v>221</v>
      </c>
    </row>
    <row r="95" spans="1:18" ht="12.75" customHeight="1">
      <c r="A95" s="5" t="s">
        <v>43</v>
      </c>
      <c r="B95" s="5"/>
      <c r="C95" s="31" t="s">
        <v>33</v>
      </c>
      <c r="D95" s="5"/>
      <c r="E95" s="19" t="s">
        <v>222</v>
      </c>
      <c r="F95" s="5"/>
      <c r="G95" s="5"/>
      <c r="H95" s="5"/>
      <c r="I95" s="32">
        <f>0+Q95</f>
        <v>0</v>
      </c>
      <c r="O95">
        <f>0+R95</f>
        <v>0</v>
      </c>
      <c r="Q95">
        <f>0+I96</f>
        <v>0</v>
      </c>
      <c r="R95">
        <f>0+O96</f>
        <v>0</v>
      </c>
    </row>
    <row r="96" spans="1:16" ht="12.75">
      <c r="A96" s="17" t="s">
        <v>45</v>
      </c>
      <c r="B96" s="21" t="s">
        <v>240</v>
      </c>
      <c r="C96" s="21" t="s">
        <v>241</v>
      </c>
      <c r="D96" s="17" t="s">
        <v>47</v>
      </c>
      <c r="E96" s="22" t="s">
        <v>242</v>
      </c>
      <c r="F96" s="23" t="s">
        <v>75</v>
      </c>
      <c r="G96" s="24">
        <v>88.9</v>
      </c>
      <c r="H96" s="25">
        <v>0</v>
      </c>
      <c r="I96" s="25">
        <f>ROUND(ROUND(H96,2)*ROUND(G96,3),2)</f>
        <v>0</v>
      </c>
      <c r="O96">
        <f>(I96*21)/100</f>
        <v>0</v>
      </c>
      <c r="P96" t="s">
        <v>23</v>
      </c>
    </row>
    <row r="97" spans="1:5" ht="25.5">
      <c r="A97" s="26" t="s">
        <v>50</v>
      </c>
      <c r="E97" s="27" t="s">
        <v>243</v>
      </c>
    </row>
    <row r="98" spans="1:5" ht="12.75">
      <c r="A98" s="28" t="s">
        <v>51</v>
      </c>
      <c r="E98" s="29" t="s">
        <v>427</v>
      </c>
    </row>
    <row r="99" spans="1:5" ht="38.25">
      <c r="A99" t="s">
        <v>52</v>
      </c>
      <c r="E99" s="27" t="s">
        <v>245</v>
      </c>
    </row>
    <row r="100" spans="1:18" ht="12.75" customHeight="1">
      <c r="A100" s="5" t="s">
        <v>43</v>
      </c>
      <c r="B100" s="5"/>
      <c r="C100" s="31" t="s">
        <v>35</v>
      </c>
      <c r="D100" s="5"/>
      <c r="E100" s="19" t="s">
        <v>90</v>
      </c>
      <c r="F100" s="5"/>
      <c r="G100" s="5"/>
      <c r="H100" s="5"/>
      <c r="I100" s="32">
        <f>0+Q100</f>
        <v>0</v>
      </c>
      <c r="O100">
        <f>0+R100</f>
        <v>0</v>
      </c>
      <c r="Q100">
        <f>0+I101+I105+I109+I113+I117+I121+I125+I129+I133+I137+I141+I145+I149</f>
        <v>0</v>
      </c>
      <c r="R100">
        <f>0+O101+O105+O109+O113+O117+O121+O125+O129+O133+O137+O141+O145+O149</f>
        <v>0</v>
      </c>
    </row>
    <row r="101" spans="1:16" ht="12.75">
      <c r="A101" s="17" t="s">
        <v>45</v>
      </c>
      <c r="B101" s="21" t="s">
        <v>246</v>
      </c>
      <c r="C101" s="21" t="s">
        <v>247</v>
      </c>
      <c r="D101" s="17" t="s">
        <v>47</v>
      </c>
      <c r="E101" s="22" t="s">
        <v>248</v>
      </c>
      <c r="F101" s="23" t="s">
        <v>86</v>
      </c>
      <c r="G101" s="24">
        <v>1540.75</v>
      </c>
      <c r="H101" s="25">
        <v>0</v>
      </c>
      <c r="I101" s="25">
        <f>ROUND(ROUND(H101,2)*ROUND(G101,3),2)</f>
        <v>0</v>
      </c>
      <c r="O101">
        <f>(I101*21)/100</f>
        <v>0</v>
      </c>
      <c r="P101" t="s">
        <v>23</v>
      </c>
    </row>
    <row r="102" spans="1:5" ht="25.5">
      <c r="A102" s="26" t="s">
        <v>50</v>
      </c>
      <c r="E102" s="27" t="s">
        <v>428</v>
      </c>
    </row>
    <row r="103" spans="1:5" ht="25.5">
      <c r="A103" s="28" t="s">
        <v>51</v>
      </c>
      <c r="E103" s="29" t="s">
        <v>429</v>
      </c>
    </row>
    <row r="104" spans="1:5" ht="127.5">
      <c r="A104" t="s">
        <v>52</v>
      </c>
      <c r="E104" s="27" t="s">
        <v>251</v>
      </c>
    </row>
    <row r="105" spans="1:16" ht="12.75">
      <c r="A105" s="17" t="s">
        <v>45</v>
      </c>
      <c r="B105" s="21" t="s">
        <v>252</v>
      </c>
      <c r="C105" s="21" t="s">
        <v>253</v>
      </c>
      <c r="D105" s="17" t="s">
        <v>47</v>
      </c>
      <c r="E105" s="22" t="s">
        <v>254</v>
      </c>
      <c r="F105" s="23" t="s">
        <v>75</v>
      </c>
      <c r="G105" s="24">
        <v>1.294</v>
      </c>
      <c r="H105" s="25">
        <v>0</v>
      </c>
      <c r="I105" s="25">
        <f>ROUND(ROUND(H105,2)*ROUND(G105,3),2)</f>
        <v>0</v>
      </c>
      <c r="O105">
        <f>(I105*21)/100</f>
        <v>0</v>
      </c>
      <c r="P105" t="s">
        <v>23</v>
      </c>
    </row>
    <row r="106" spans="1:5" ht="38.25">
      <c r="A106" s="26" t="s">
        <v>50</v>
      </c>
      <c r="E106" s="27" t="s">
        <v>255</v>
      </c>
    </row>
    <row r="107" spans="1:5" ht="12.75">
      <c r="A107" s="28" t="s">
        <v>51</v>
      </c>
      <c r="E107" s="29" t="s">
        <v>430</v>
      </c>
    </row>
    <row r="108" spans="1:5" ht="51">
      <c r="A108" t="s">
        <v>52</v>
      </c>
      <c r="E108" s="27" t="s">
        <v>95</v>
      </c>
    </row>
    <row r="109" spans="1:16" ht="12.75">
      <c r="A109" s="17" t="s">
        <v>45</v>
      </c>
      <c r="B109" s="21" t="s">
        <v>257</v>
      </c>
      <c r="C109" s="21" t="s">
        <v>258</v>
      </c>
      <c r="D109" s="17" t="s">
        <v>47</v>
      </c>
      <c r="E109" s="22" t="s">
        <v>259</v>
      </c>
      <c r="F109" s="23" t="s">
        <v>86</v>
      </c>
      <c r="G109" s="24">
        <v>43.25</v>
      </c>
      <c r="H109" s="25">
        <v>0</v>
      </c>
      <c r="I109" s="25">
        <f>ROUND(ROUND(H109,2)*ROUND(G109,3),2)</f>
        <v>0</v>
      </c>
      <c r="O109">
        <f>(I109*21)/100</f>
        <v>0</v>
      </c>
      <c r="P109" t="s">
        <v>23</v>
      </c>
    </row>
    <row r="110" spans="1:5" ht="25.5">
      <c r="A110" s="26" t="s">
        <v>50</v>
      </c>
      <c r="E110" s="27" t="s">
        <v>431</v>
      </c>
    </row>
    <row r="111" spans="1:5" ht="63.75">
      <c r="A111" s="28" t="s">
        <v>51</v>
      </c>
      <c r="E111" s="29" t="s">
        <v>432</v>
      </c>
    </row>
    <row r="112" spans="1:5" ht="51">
      <c r="A112" t="s">
        <v>52</v>
      </c>
      <c r="E112" s="27" t="s">
        <v>95</v>
      </c>
    </row>
    <row r="113" spans="1:16" ht="12.75">
      <c r="A113" s="17" t="s">
        <v>45</v>
      </c>
      <c r="B113" s="21" t="s">
        <v>265</v>
      </c>
      <c r="C113" s="21" t="s">
        <v>266</v>
      </c>
      <c r="D113" s="17" t="s">
        <v>47</v>
      </c>
      <c r="E113" s="22" t="s">
        <v>267</v>
      </c>
      <c r="F113" s="23" t="s">
        <v>86</v>
      </c>
      <c r="G113" s="24">
        <v>1540.75</v>
      </c>
      <c r="H113" s="25">
        <v>0</v>
      </c>
      <c r="I113" s="25">
        <f>ROUND(ROUND(H113,2)*ROUND(G113,3),2)</f>
        <v>0</v>
      </c>
      <c r="O113">
        <f>(I113*21)/100</f>
        <v>0</v>
      </c>
      <c r="P113" t="s">
        <v>23</v>
      </c>
    </row>
    <row r="114" spans="1:5" ht="25.5">
      <c r="A114" s="26" t="s">
        <v>50</v>
      </c>
      <c r="E114" s="27" t="s">
        <v>268</v>
      </c>
    </row>
    <row r="115" spans="1:5" ht="12.75">
      <c r="A115" s="28" t="s">
        <v>51</v>
      </c>
      <c r="E115" s="29" t="s">
        <v>433</v>
      </c>
    </row>
    <row r="116" spans="1:5" ht="51">
      <c r="A116" t="s">
        <v>52</v>
      </c>
      <c r="E116" s="27" t="s">
        <v>95</v>
      </c>
    </row>
    <row r="117" spans="1:16" ht="12.75">
      <c r="A117" s="17" t="s">
        <v>45</v>
      </c>
      <c r="B117" s="21" t="s">
        <v>362</v>
      </c>
      <c r="C117" s="21" t="s">
        <v>434</v>
      </c>
      <c r="D117" s="17" t="s">
        <v>47</v>
      </c>
      <c r="E117" s="22" t="s">
        <v>435</v>
      </c>
      <c r="F117" s="23" t="s">
        <v>86</v>
      </c>
      <c r="G117" s="24">
        <v>28.87</v>
      </c>
      <c r="H117" s="25">
        <v>0</v>
      </c>
      <c r="I117" s="25">
        <f>ROUND(ROUND(H117,2)*ROUND(G117,3),2)</f>
        <v>0</v>
      </c>
      <c r="O117">
        <f>(I117*21)/100</f>
        <v>0</v>
      </c>
      <c r="P117" t="s">
        <v>23</v>
      </c>
    </row>
    <row r="118" spans="1:5" ht="12.75">
      <c r="A118" s="26" t="s">
        <v>50</v>
      </c>
      <c r="E118" s="27" t="s">
        <v>436</v>
      </c>
    </row>
    <row r="119" spans="1:5" ht="25.5">
      <c r="A119" s="28" t="s">
        <v>51</v>
      </c>
      <c r="E119" s="29" t="s">
        <v>437</v>
      </c>
    </row>
    <row r="120" spans="1:5" ht="102">
      <c r="A120" t="s">
        <v>52</v>
      </c>
      <c r="E120" s="27" t="s">
        <v>438</v>
      </c>
    </row>
    <row r="121" spans="1:16" ht="12.75">
      <c r="A121" s="17" t="s">
        <v>45</v>
      </c>
      <c r="B121" s="21" t="s">
        <v>270</v>
      </c>
      <c r="C121" s="21" t="s">
        <v>271</v>
      </c>
      <c r="D121" s="17" t="s">
        <v>47</v>
      </c>
      <c r="E121" s="22" t="s">
        <v>272</v>
      </c>
      <c r="F121" s="23" t="s">
        <v>86</v>
      </c>
      <c r="G121" s="24">
        <v>1563.68</v>
      </c>
      <c r="H121" s="25">
        <v>0</v>
      </c>
      <c r="I121" s="25">
        <f>ROUND(ROUND(H121,2)*ROUND(G121,3),2)</f>
        <v>0</v>
      </c>
      <c r="O121">
        <f>(I121*21)/100</f>
        <v>0</v>
      </c>
      <c r="P121" t="s">
        <v>23</v>
      </c>
    </row>
    <row r="122" spans="1:5" ht="25.5">
      <c r="A122" s="26" t="s">
        <v>50</v>
      </c>
      <c r="E122" s="27" t="s">
        <v>439</v>
      </c>
    </row>
    <row r="123" spans="1:5" ht="63.75">
      <c r="A123" s="28" t="s">
        <v>51</v>
      </c>
      <c r="E123" s="29" t="s">
        <v>440</v>
      </c>
    </row>
    <row r="124" spans="1:5" ht="51">
      <c r="A124" t="s">
        <v>52</v>
      </c>
      <c r="E124" s="27" t="s">
        <v>275</v>
      </c>
    </row>
    <row r="125" spans="1:16" ht="12.75">
      <c r="A125" s="17" t="s">
        <v>45</v>
      </c>
      <c r="B125" s="21" t="s">
        <v>276</v>
      </c>
      <c r="C125" s="21" t="s">
        <v>277</v>
      </c>
      <c r="D125" s="17" t="s">
        <v>47</v>
      </c>
      <c r="E125" s="22" t="s">
        <v>278</v>
      </c>
      <c r="F125" s="23" t="s">
        <v>86</v>
      </c>
      <c r="G125" s="24">
        <v>1563.68</v>
      </c>
      <c r="H125" s="25">
        <v>0</v>
      </c>
      <c r="I125" s="25">
        <f>ROUND(ROUND(H125,2)*ROUND(G125,3),2)</f>
        <v>0</v>
      </c>
      <c r="O125">
        <f>(I125*21)/100</f>
        <v>0</v>
      </c>
      <c r="P125" t="s">
        <v>23</v>
      </c>
    </row>
    <row r="126" spans="1:5" ht="25.5">
      <c r="A126" s="26" t="s">
        <v>50</v>
      </c>
      <c r="E126" s="27" t="s">
        <v>441</v>
      </c>
    </row>
    <row r="127" spans="1:5" ht="63.75">
      <c r="A127" s="28" t="s">
        <v>51</v>
      </c>
      <c r="E127" s="29" t="s">
        <v>440</v>
      </c>
    </row>
    <row r="128" spans="1:5" ht="51">
      <c r="A128" t="s">
        <v>52</v>
      </c>
      <c r="E128" s="27" t="s">
        <v>275</v>
      </c>
    </row>
    <row r="129" spans="1:16" ht="12.75">
      <c r="A129" s="17" t="s">
        <v>45</v>
      </c>
      <c r="B129" s="21" t="s">
        <v>280</v>
      </c>
      <c r="C129" s="21" t="s">
        <v>281</v>
      </c>
      <c r="D129" s="17" t="s">
        <v>47</v>
      </c>
      <c r="E129" s="22" t="s">
        <v>282</v>
      </c>
      <c r="F129" s="23" t="s">
        <v>86</v>
      </c>
      <c r="G129" s="24">
        <v>14.38</v>
      </c>
      <c r="H129" s="25">
        <v>0</v>
      </c>
      <c r="I129" s="25">
        <f>ROUND(ROUND(H129,2)*ROUND(G129,3),2)</f>
        <v>0</v>
      </c>
      <c r="O129">
        <f>(I129*21)/100</f>
        <v>0</v>
      </c>
      <c r="P129" t="s">
        <v>23</v>
      </c>
    </row>
    <row r="130" spans="1:5" ht="25.5">
      <c r="A130" s="26" t="s">
        <v>50</v>
      </c>
      <c r="E130" s="27" t="s">
        <v>283</v>
      </c>
    </row>
    <row r="131" spans="1:5" ht="12.75">
      <c r="A131" s="28" t="s">
        <v>51</v>
      </c>
      <c r="E131" s="29" t="s">
        <v>442</v>
      </c>
    </row>
    <row r="132" spans="1:5" ht="51">
      <c r="A132" t="s">
        <v>52</v>
      </c>
      <c r="E132" s="27" t="s">
        <v>284</v>
      </c>
    </row>
    <row r="133" spans="1:16" ht="12.75">
      <c r="A133" s="17" t="s">
        <v>45</v>
      </c>
      <c r="B133" s="21" t="s">
        <v>285</v>
      </c>
      <c r="C133" s="21" t="s">
        <v>286</v>
      </c>
      <c r="D133" s="17" t="s">
        <v>47</v>
      </c>
      <c r="E133" s="22" t="s">
        <v>287</v>
      </c>
      <c r="F133" s="23" t="s">
        <v>86</v>
      </c>
      <c r="G133" s="24">
        <v>1563.68</v>
      </c>
      <c r="H133" s="25">
        <v>0</v>
      </c>
      <c r="I133" s="25">
        <f>ROUND(ROUND(H133,2)*ROUND(G133,3),2)</f>
        <v>0</v>
      </c>
      <c r="O133">
        <f>(I133*21)/100</f>
        <v>0</v>
      </c>
      <c r="P133" t="s">
        <v>23</v>
      </c>
    </row>
    <row r="134" spans="1:5" ht="25.5">
      <c r="A134" s="26" t="s">
        <v>50</v>
      </c>
      <c r="E134" s="27" t="s">
        <v>443</v>
      </c>
    </row>
    <row r="135" spans="1:5" ht="63.75">
      <c r="A135" s="28" t="s">
        <v>51</v>
      </c>
      <c r="E135" s="29" t="s">
        <v>440</v>
      </c>
    </row>
    <row r="136" spans="1:5" ht="140.25">
      <c r="A136" t="s">
        <v>52</v>
      </c>
      <c r="E136" s="27" t="s">
        <v>289</v>
      </c>
    </row>
    <row r="137" spans="1:16" ht="12.75">
      <c r="A137" s="17" t="s">
        <v>45</v>
      </c>
      <c r="B137" s="21" t="s">
        <v>133</v>
      </c>
      <c r="C137" s="21" t="s">
        <v>444</v>
      </c>
      <c r="D137" s="17" t="s">
        <v>47</v>
      </c>
      <c r="E137" s="22" t="s">
        <v>445</v>
      </c>
      <c r="F137" s="23" t="s">
        <v>86</v>
      </c>
      <c r="G137" s="24">
        <v>28.87</v>
      </c>
      <c r="H137" s="25">
        <v>0</v>
      </c>
      <c r="I137" s="25">
        <f>ROUND(ROUND(H137,2)*ROUND(G137,3),2)</f>
        <v>0</v>
      </c>
      <c r="O137">
        <f>(I137*21)/100</f>
        <v>0</v>
      </c>
      <c r="P137" t="s">
        <v>23</v>
      </c>
    </row>
    <row r="138" spans="1:5" ht="12.75">
      <c r="A138" s="26" t="s">
        <v>50</v>
      </c>
      <c r="E138" s="27" t="s">
        <v>446</v>
      </c>
    </row>
    <row r="139" spans="1:5" ht="25.5">
      <c r="A139" s="28" t="s">
        <v>51</v>
      </c>
      <c r="E139" s="29" t="s">
        <v>437</v>
      </c>
    </row>
    <row r="140" spans="1:5" ht="140.25">
      <c r="A140" t="s">
        <v>52</v>
      </c>
      <c r="E140" s="27" t="s">
        <v>289</v>
      </c>
    </row>
    <row r="141" spans="1:16" ht="12.75">
      <c r="A141" s="17" t="s">
        <v>45</v>
      </c>
      <c r="B141" s="21" t="s">
        <v>290</v>
      </c>
      <c r="C141" s="21" t="s">
        <v>291</v>
      </c>
      <c r="D141" s="17" t="s">
        <v>47</v>
      </c>
      <c r="E141" s="22" t="s">
        <v>292</v>
      </c>
      <c r="F141" s="23" t="s">
        <v>75</v>
      </c>
      <c r="G141" s="24">
        <v>2.522</v>
      </c>
      <c r="H141" s="25">
        <v>0</v>
      </c>
      <c r="I141" s="25">
        <f>ROUND(ROUND(H141,2)*ROUND(G141,3),2)</f>
        <v>0</v>
      </c>
      <c r="O141">
        <f>(I141*21)/100</f>
        <v>0</v>
      </c>
      <c r="P141" t="s">
        <v>23</v>
      </c>
    </row>
    <row r="142" spans="1:5" ht="63.75">
      <c r="A142" s="26" t="s">
        <v>50</v>
      </c>
      <c r="E142" s="27" t="s">
        <v>293</v>
      </c>
    </row>
    <row r="143" spans="1:5" ht="12.75">
      <c r="A143" s="28" t="s">
        <v>51</v>
      </c>
      <c r="E143" s="29" t="s">
        <v>447</v>
      </c>
    </row>
    <row r="144" spans="1:5" ht="140.25">
      <c r="A144" t="s">
        <v>52</v>
      </c>
      <c r="E144" s="27" t="s">
        <v>295</v>
      </c>
    </row>
    <row r="145" spans="1:16" ht="12.75">
      <c r="A145" s="17" t="s">
        <v>45</v>
      </c>
      <c r="B145" s="21" t="s">
        <v>296</v>
      </c>
      <c r="C145" s="21" t="s">
        <v>297</v>
      </c>
      <c r="D145" s="17" t="s">
        <v>47</v>
      </c>
      <c r="E145" s="22" t="s">
        <v>298</v>
      </c>
      <c r="F145" s="23" t="s">
        <v>86</v>
      </c>
      <c r="G145" s="24">
        <v>1540.75</v>
      </c>
      <c r="H145" s="25">
        <v>0</v>
      </c>
      <c r="I145" s="25">
        <f>ROUND(ROUND(H145,2)*ROUND(G145,3),2)</f>
        <v>0</v>
      </c>
      <c r="O145">
        <f>(I145*21)/100</f>
        <v>0</v>
      </c>
      <c r="P145" t="s">
        <v>23</v>
      </c>
    </row>
    <row r="146" spans="1:5" ht="25.5">
      <c r="A146" s="26" t="s">
        <v>50</v>
      </c>
      <c r="E146" s="27" t="s">
        <v>448</v>
      </c>
    </row>
    <row r="147" spans="1:5" ht="25.5">
      <c r="A147" s="28" t="s">
        <v>51</v>
      </c>
      <c r="E147" s="29" t="s">
        <v>429</v>
      </c>
    </row>
    <row r="148" spans="1:5" ht="140.25">
      <c r="A148" t="s">
        <v>52</v>
      </c>
      <c r="E148" s="27" t="s">
        <v>289</v>
      </c>
    </row>
    <row r="149" spans="1:16" ht="12.75">
      <c r="A149" s="17" t="s">
        <v>45</v>
      </c>
      <c r="B149" s="21" t="s">
        <v>300</v>
      </c>
      <c r="C149" s="21" t="s">
        <v>301</v>
      </c>
      <c r="D149" s="17" t="s">
        <v>47</v>
      </c>
      <c r="E149" s="22" t="s">
        <v>302</v>
      </c>
      <c r="F149" s="23" t="s">
        <v>86</v>
      </c>
      <c r="G149" s="24">
        <v>125.688</v>
      </c>
      <c r="H149" s="25">
        <v>0</v>
      </c>
      <c r="I149" s="25">
        <f>ROUND(ROUND(H149,2)*ROUND(G149,3),2)</f>
        <v>0</v>
      </c>
      <c r="O149">
        <f>(I149*21)/100</f>
        <v>0</v>
      </c>
      <c r="P149" t="s">
        <v>23</v>
      </c>
    </row>
    <row r="150" spans="1:5" ht="12.75">
      <c r="A150" s="26" t="s">
        <v>50</v>
      </c>
      <c r="E150" s="27" t="s">
        <v>303</v>
      </c>
    </row>
    <row r="151" spans="1:5" ht="12.75">
      <c r="A151" s="28" t="s">
        <v>51</v>
      </c>
      <c r="E151" s="29" t="s">
        <v>449</v>
      </c>
    </row>
    <row r="152" spans="1:5" ht="165.75">
      <c r="A152" t="s">
        <v>52</v>
      </c>
      <c r="E152" s="27" t="s">
        <v>305</v>
      </c>
    </row>
    <row r="153" spans="1:18" ht="12.75" customHeight="1">
      <c r="A153" s="5" t="s">
        <v>43</v>
      </c>
      <c r="B153" s="5"/>
      <c r="C153" s="31" t="s">
        <v>148</v>
      </c>
      <c r="D153" s="5"/>
      <c r="E153" s="19" t="s">
        <v>306</v>
      </c>
      <c r="F153" s="5"/>
      <c r="G153" s="5"/>
      <c r="H153" s="5"/>
      <c r="I153" s="32">
        <f>0+Q153</f>
        <v>0</v>
      </c>
      <c r="O153">
        <f>0+R153</f>
        <v>0</v>
      </c>
      <c r="Q153">
        <f>0+I154+I158+I162+I166+I170</f>
        <v>0</v>
      </c>
      <c r="R153">
        <f>0+O154+O158+O162+O166+O170</f>
        <v>0</v>
      </c>
    </row>
    <row r="154" spans="1:16" ht="12.75">
      <c r="A154" s="17" t="s">
        <v>45</v>
      </c>
      <c r="B154" s="21" t="s">
        <v>307</v>
      </c>
      <c r="C154" s="21" t="s">
        <v>308</v>
      </c>
      <c r="D154" s="17" t="s">
        <v>47</v>
      </c>
      <c r="E154" s="22" t="s">
        <v>309</v>
      </c>
      <c r="F154" s="23" t="s">
        <v>146</v>
      </c>
      <c r="G154" s="24">
        <v>11.37</v>
      </c>
      <c r="H154" s="25">
        <v>0</v>
      </c>
      <c r="I154" s="25">
        <f>ROUND(ROUND(H154,2)*ROUND(G154,3),2)</f>
        <v>0</v>
      </c>
      <c r="O154">
        <f>(I154*21)/100</f>
        <v>0</v>
      </c>
      <c r="P154" t="s">
        <v>23</v>
      </c>
    </row>
    <row r="155" spans="1:5" ht="12.75">
      <c r="A155" s="26" t="s">
        <v>50</v>
      </c>
      <c r="E155" s="27" t="s">
        <v>310</v>
      </c>
    </row>
    <row r="156" spans="1:5" ht="12.75">
      <c r="A156" s="28" t="s">
        <v>51</v>
      </c>
      <c r="E156" s="29" t="s">
        <v>450</v>
      </c>
    </row>
    <row r="157" spans="1:5" ht="255">
      <c r="A157" t="s">
        <v>52</v>
      </c>
      <c r="E157" s="27" t="s">
        <v>312</v>
      </c>
    </row>
    <row r="158" spans="1:16" ht="12.75">
      <c r="A158" s="17" t="s">
        <v>45</v>
      </c>
      <c r="B158" s="21" t="s">
        <v>313</v>
      </c>
      <c r="C158" s="21" t="s">
        <v>314</v>
      </c>
      <c r="D158" s="17" t="s">
        <v>47</v>
      </c>
      <c r="E158" s="22" t="s">
        <v>315</v>
      </c>
      <c r="F158" s="23" t="s">
        <v>146</v>
      </c>
      <c r="G158" s="24">
        <v>20.04</v>
      </c>
      <c r="H158" s="25">
        <v>0</v>
      </c>
      <c r="I158" s="25">
        <f>ROUND(ROUND(H158,2)*ROUND(G158,3),2)</f>
        <v>0</v>
      </c>
      <c r="O158">
        <f>(I158*21)/100</f>
        <v>0</v>
      </c>
      <c r="P158" t="s">
        <v>23</v>
      </c>
    </row>
    <row r="159" spans="1:5" ht="12.75">
      <c r="A159" s="26" t="s">
        <v>50</v>
      </c>
      <c r="E159" s="27" t="s">
        <v>316</v>
      </c>
    </row>
    <row r="160" spans="1:5" ht="12.75">
      <c r="A160" s="28" t="s">
        <v>51</v>
      </c>
      <c r="E160" s="29" t="s">
        <v>451</v>
      </c>
    </row>
    <row r="161" spans="1:5" ht="255">
      <c r="A161" t="s">
        <v>52</v>
      </c>
      <c r="E161" s="27" t="s">
        <v>312</v>
      </c>
    </row>
    <row r="162" spans="1:16" ht="12.75">
      <c r="A162" s="17" t="s">
        <v>45</v>
      </c>
      <c r="B162" s="21" t="s">
        <v>318</v>
      </c>
      <c r="C162" s="21" t="s">
        <v>319</v>
      </c>
      <c r="D162" s="17" t="s">
        <v>47</v>
      </c>
      <c r="E162" s="22" t="s">
        <v>320</v>
      </c>
      <c r="F162" s="23" t="s">
        <v>66</v>
      </c>
      <c r="G162" s="24">
        <v>6</v>
      </c>
      <c r="H162" s="25">
        <v>0</v>
      </c>
      <c r="I162" s="25">
        <f>ROUND(ROUND(H162,2)*ROUND(G162,3),2)</f>
        <v>0</v>
      </c>
      <c r="O162">
        <f>(I162*21)/100</f>
        <v>0</v>
      </c>
      <c r="P162" t="s">
        <v>23</v>
      </c>
    </row>
    <row r="163" spans="1:5" ht="12.75">
      <c r="A163" s="26" t="s">
        <v>50</v>
      </c>
      <c r="E163" s="27" t="s">
        <v>321</v>
      </c>
    </row>
    <row r="164" spans="1:5" ht="12.75">
      <c r="A164" s="28" t="s">
        <v>51</v>
      </c>
      <c r="E164" s="29" t="s">
        <v>452</v>
      </c>
    </row>
    <row r="165" spans="1:5" ht="76.5">
      <c r="A165" t="s">
        <v>52</v>
      </c>
      <c r="E165" s="27" t="s">
        <v>323</v>
      </c>
    </row>
    <row r="166" spans="1:16" ht="12.75">
      <c r="A166" s="17" t="s">
        <v>45</v>
      </c>
      <c r="B166" s="21" t="s">
        <v>324</v>
      </c>
      <c r="C166" s="21" t="s">
        <v>319</v>
      </c>
      <c r="D166" s="17" t="s">
        <v>114</v>
      </c>
      <c r="E166" s="22" t="s">
        <v>320</v>
      </c>
      <c r="F166" s="23" t="s">
        <v>66</v>
      </c>
      <c r="G166" s="24">
        <v>2</v>
      </c>
      <c r="H166" s="25">
        <v>0</v>
      </c>
      <c r="I166" s="25">
        <f>ROUND(ROUND(H166,2)*ROUND(G166,3),2)</f>
        <v>0</v>
      </c>
      <c r="O166">
        <f>(I166*21)/100</f>
        <v>0</v>
      </c>
      <c r="P166" t="s">
        <v>23</v>
      </c>
    </row>
    <row r="167" spans="1:5" ht="12.75">
      <c r="A167" s="26" t="s">
        <v>50</v>
      </c>
      <c r="E167" s="27" t="s">
        <v>325</v>
      </c>
    </row>
    <row r="168" spans="1:5" ht="12.75">
      <c r="A168" s="28" t="s">
        <v>51</v>
      </c>
      <c r="E168" s="29" t="s">
        <v>453</v>
      </c>
    </row>
    <row r="169" spans="1:5" ht="76.5">
      <c r="A169" t="s">
        <v>52</v>
      </c>
      <c r="E169" s="27" t="s">
        <v>323</v>
      </c>
    </row>
    <row r="170" spans="1:16" ht="12.75">
      <c r="A170" s="17" t="s">
        <v>45</v>
      </c>
      <c r="B170" s="21" t="s">
        <v>327</v>
      </c>
      <c r="C170" s="21" t="s">
        <v>328</v>
      </c>
      <c r="D170" s="17" t="s">
        <v>47</v>
      </c>
      <c r="E170" s="22" t="s">
        <v>329</v>
      </c>
      <c r="F170" s="23" t="s">
        <v>66</v>
      </c>
      <c r="G170" s="24">
        <v>5</v>
      </c>
      <c r="H170" s="25">
        <v>0</v>
      </c>
      <c r="I170" s="25">
        <f>ROUND(ROUND(H170,2)*ROUND(G170,3),2)</f>
        <v>0</v>
      </c>
      <c r="O170">
        <f>(I170*21)/100</f>
        <v>0</v>
      </c>
      <c r="P170" t="s">
        <v>23</v>
      </c>
    </row>
    <row r="171" spans="1:5" ht="12.75">
      <c r="A171" s="26" t="s">
        <v>50</v>
      </c>
      <c r="E171" s="27" t="s">
        <v>330</v>
      </c>
    </row>
    <row r="172" spans="1:5" ht="12.75">
      <c r="A172" s="28" t="s">
        <v>51</v>
      </c>
      <c r="E172" s="29" t="s">
        <v>454</v>
      </c>
    </row>
    <row r="173" spans="1:5" ht="76.5">
      <c r="A173" t="s">
        <v>52</v>
      </c>
      <c r="E173" s="27" t="s">
        <v>323</v>
      </c>
    </row>
    <row r="174" spans="1:18" ht="12.75" customHeight="1">
      <c r="A174" s="5" t="s">
        <v>43</v>
      </c>
      <c r="B174" s="5"/>
      <c r="C174" s="31" t="s">
        <v>40</v>
      </c>
      <c r="D174" s="5"/>
      <c r="E174" s="19" t="s">
        <v>332</v>
      </c>
      <c r="F174" s="5"/>
      <c r="G174" s="5"/>
      <c r="H174" s="5"/>
      <c r="I174" s="32">
        <f>0+Q174</f>
        <v>0</v>
      </c>
      <c r="O174">
        <f>0+R174</f>
        <v>0</v>
      </c>
      <c r="Q174">
        <f>0+I175+I179+I183+I187+I191+I195+I199+I203+I207+I211+I215</f>
        <v>0</v>
      </c>
      <c r="R174">
        <f>0+O175+O179+O183+O187+O191+O195+O199+O203+O207+O211+O215</f>
        <v>0</v>
      </c>
    </row>
    <row r="175" spans="1:16" ht="25.5">
      <c r="A175" s="17" t="s">
        <v>45</v>
      </c>
      <c r="B175" s="21" t="s">
        <v>23</v>
      </c>
      <c r="C175" s="21" t="s">
        <v>339</v>
      </c>
      <c r="D175" s="17" t="s">
        <v>47</v>
      </c>
      <c r="E175" s="22" t="s">
        <v>340</v>
      </c>
      <c r="F175" s="23" t="s">
        <v>146</v>
      </c>
      <c r="G175" s="24">
        <v>9.26</v>
      </c>
      <c r="H175" s="25">
        <v>0</v>
      </c>
      <c r="I175" s="25">
        <f>ROUND(ROUND(H175,2)*ROUND(G175,3),2)</f>
        <v>0</v>
      </c>
      <c r="O175">
        <f>(I175*21)/100</f>
        <v>0</v>
      </c>
      <c r="P175" t="s">
        <v>23</v>
      </c>
    </row>
    <row r="176" spans="1:5" ht="12.75">
      <c r="A176" s="26" t="s">
        <v>50</v>
      </c>
      <c r="E176" s="27" t="s">
        <v>341</v>
      </c>
    </row>
    <row r="177" spans="1:5" ht="12.75">
      <c r="A177" s="28" t="s">
        <v>51</v>
      </c>
      <c r="E177" s="29" t="s">
        <v>455</v>
      </c>
    </row>
    <row r="178" spans="1:5" ht="38.25">
      <c r="A178" t="s">
        <v>52</v>
      </c>
      <c r="E178" s="27" t="s">
        <v>343</v>
      </c>
    </row>
    <row r="179" spans="1:16" ht="25.5">
      <c r="A179" s="17" t="s">
        <v>45</v>
      </c>
      <c r="B179" s="21" t="s">
        <v>117</v>
      </c>
      <c r="C179" s="21" t="s">
        <v>456</v>
      </c>
      <c r="D179" s="17" t="s">
        <v>47</v>
      </c>
      <c r="E179" s="22" t="s">
        <v>457</v>
      </c>
      <c r="F179" s="23" t="s">
        <v>146</v>
      </c>
      <c r="G179" s="24">
        <v>4</v>
      </c>
      <c r="H179" s="25">
        <v>0</v>
      </c>
      <c r="I179" s="25">
        <f>ROUND(ROUND(H179,2)*ROUND(G179,3),2)</f>
        <v>0</v>
      </c>
      <c r="O179">
        <f>(I179*21)/100</f>
        <v>0</v>
      </c>
      <c r="P179" t="s">
        <v>23</v>
      </c>
    </row>
    <row r="180" spans="1:5" ht="12.75">
      <c r="A180" s="26" t="s">
        <v>50</v>
      </c>
      <c r="E180" s="27" t="s">
        <v>458</v>
      </c>
    </row>
    <row r="181" spans="1:5" ht="12.75">
      <c r="A181" s="28" t="s">
        <v>51</v>
      </c>
      <c r="E181" s="29" t="s">
        <v>331</v>
      </c>
    </row>
    <row r="182" spans="1:5" ht="38.25">
      <c r="A182" t="s">
        <v>52</v>
      </c>
      <c r="E182" s="27" t="s">
        <v>343</v>
      </c>
    </row>
    <row r="183" spans="1:16" ht="12.75">
      <c r="A183" s="17" t="s">
        <v>45</v>
      </c>
      <c r="B183" s="21" t="s">
        <v>42</v>
      </c>
      <c r="C183" s="21" t="s">
        <v>459</v>
      </c>
      <c r="D183" s="17" t="s">
        <v>47</v>
      </c>
      <c r="E183" s="22" t="s">
        <v>460</v>
      </c>
      <c r="F183" s="23" t="s">
        <v>146</v>
      </c>
      <c r="G183" s="24">
        <v>21.88</v>
      </c>
      <c r="H183" s="25">
        <v>0</v>
      </c>
      <c r="I183" s="25">
        <f>ROUND(ROUND(H183,2)*ROUND(G183,3),2)</f>
        <v>0</v>
      </c>
      <c r="O183">
        <f>(I183*21)/100</f>
        <v>0</v>
      </c>
      <c r="P183" t="s">
        <v>23</v>
      </c>
    </row>
    <row r="184" spans="1:5" ht="12.75">
      <c r="A184" s="26" t="s">
        <v>50</v>
      </c>
      <c r="E184" s="27" t="s">
        <v>461</v>
      </c>
    </row>
    <row r="185" spans="1:5" ht="12.75">
      <c r="A185" s="28" t="s">
        <v>51</v>
      </c>
      <c r="E185" s="29" t="s">
        <v>462</v>
      </c>
    </row>
    <row r="186" spans="1:5" ht="51">
      <c r="A186" t="s">
        <v>52</v>
      </c>
      <c r="E186" s="27" t="s">
        <v>349</v>
      </c>
    </row>
    <row r="187" spans="1:16" ht="12.75">
      <c r="A187" s="17" t="s">
        <v>45</v>
      </c>
      <c r="B187" s="21" t="s">
        <v>353</v>
      </c>
      <c r="C187" s="21" t="s">
        <v>354</v>
      </c>
      <c r="D187" s="17" t="s">
        <v>47</v>
      </c>
      <c r="E187" s="22" t="s">
        <v>355</v>
      </c>
      <c r="F187" s="23" t="s">
        <v>146</v>
      </c>
      <c r="G187" s="24">
        <v>276.55</v>
      </c>
      <c r="H187" s="25">
        <v>0</v>
      </c>
      <c r="I187" s="25">
        <f>ROUND(ROUND(H187,2)*ROUND(G187,3),2)</f>
        <v>0</v>
      </c>
      <c r="O187">
        <f>(I187*21)/100</f>
        <v>0</v>
      </c>
      <c r="P187" t="s">
        <v>23</v>
      </c>
    </row>
    <row r="188" spans="1:5" ht="12.75">
      <c r="A188" s="26" t="s">
        <v>50</v>
      </c>
      <c r="E188" s="27" t="s">
        <v>356</v>
      </c>
    </row>
    <row r="189" spans="1:5" ht="76.5">
      <c r="A189" s="28" t="s">
        <v>51</v>
      </c>
      <c r="E189" s="29" t="s">
        <v>463</v>
      </c>
    </row>
    <row r="190" spans="1:5" ht="51">
      <c r="A190" t="s">
        <v>52</v>
      </c>
      <c r="E190" s="27" t="s">
        <v>358</v>
      </c>
    </row>
    <row r="191" spans="1:16" ht="12.75">
      <c r="A191" s="17" t="s">
        <v>45</v>
      </c>
      <c r="B191" s="21" t="s">
        <v>359</v>
      </c>
      <c r="C191" s="21" t="s">
        <v>354</v>
      </c>
      <c r="D191" s="17" t="s">
        <v>114</v>
      </c>
      <c r="E191" s="22" t="s">
        <v>355</v>
      </c>
      <c r="F191" s="23" t="s">
        <v>146</v>
      </c>
      <c r="G191" s="24">
        <v>135</v>
      </c>
      <c r="H191" s="25">
        <v>0</v>
      </c>
      <c r="I191" s="25">
        <f>ROUND(ROUND(H191,2)*ROUND(G191,3),2)</f>
        <v>0</v>
      </c>
      <c r="O191">
        <f>(I191*21)/100</f>
        <v>0</v>
      </c>
      <c r="P191" t="s">
        <v>23</v>
      </c>
    </row>
    <row r="192" spans="1:5" ht="12.75">
      <c r="A192" s="26" t="s">
        <v>50</v>
      </c>
      <c r="E192" s="27" t="s">
        <v>360</v>
      </c>
    </row>
    <row r="193" spans="1:5" ht="12.75">
      <c r="A193" s="28" t="s">
        <v>51</v>
      </c>
      <c r="E193" s="29" t="s">
        <v>464</v>
      </c>
    </row>
    <row r="194" spans="1:5" ht="51">
      <c r="A194" t="s">
        <v>52</v>
      </c>
      <c r="E194" s="27" t="s">
        <v>358</v>
      </c>
    </row>
    <row r="195" spans="1:16" ht="12.75">
      <c r="A195" s="17" t="s">
        <v>45</v>
      </c>
      <c r="B195" s="21" t="s">
        <v>362</v>
      </c>
      <c r="C195" s="21" t="s">
        <v>363</v>
      </c>
      <c r="D195" s="17" t="s">
        <v>47</v>
      </c>
      <c r="E195" s="22" t="s">
        <v>364</v>
      </c>
      <c r="F195" s="23" t="s">
        <v>146</v>
      </c>
      <c r="G195" s="24">
        <v>40.93</v>
      </c>
      <c r="H195" s="25">
        <v>0</v>
      </c>
      <c r="I195" s="25">
        <f>ROUND(ROUND(H195,2)*ROUND(G195,3),2)</f>
        <v>0</v>
      </c>
      <c r="O195">
        <f>(I195*21)/100</f>
        <v>0</v>
      </c>
      <c r="P195" t="s">
        <v>23</v>
      </c>
    </row>
    <row r="196" spans="1:5" ht="12.75">
      <c r="A196" s="26" t="s">
        <v>50</v>
      </c>
      <c r="E196" s="27" t="s">
        <v>47</v>
      </c>
    </row>
    <row r="197" spans="1:5" ht="12.75">
      <c r="A197" s="28" t="s">
        <v>51</v>
      </c>
      <c r="E197" s="29" t="s">
        <v>465</v>
      </c>
    </row>
    <row r="198" spans="1:5" ht="25.5">
      <c r="A198" t="s">
        <v>52</v>
      </c>
      <c r="E198" s="27" t="s">
        <v>366</v>
      </c>
    </row>
    <row r="199" spans="1:16" ht="12.75">
      <c r="A199" s="17" t="s">
        <v>45</v>
      </c>
      <c r="B199" s="21" t="s">
        <v>367</v>
      </c>
      <c r="C199" s="21" t="s">
        <v>368</v>
      </c>
      <c r="D199" s="17" t="s">
        <v>47</v>
      </c>
      <c r="E199" s="22" t="s">
        <v>369</v>
      </c>
      <c r="F199" s="23" t="s">
        <v>146</v>
      </c>
      <c r="G199" s="24">
        <v>40.93</v>
      </c>
      <c r="H199" s="25">
        <v>0</v>
      </c>
      <c r="I199" s="25">
        <f>ROUND(ROUND(H199,2)*ROUND(G199,3),2)</f>
        <v>0</v>
      </c>
      <c r="O199">
        <f>(I199*21)/100</f>
        <v>0</v>
      </c>
      <c r="P199" t="s">
        <v>23</v>
      </c>
    </row>
    <row r="200" spans="1:5" ht="12.75">
      <c r="A200" s="26" t="s">
        <v>50</v>
      </c>
      <c r="E200" s="27" t="s">
        <v>370</v>
      </c>
    </row>
    <row r="201" spans="1:5" ht="12.75">
      <c r="A201" s="28" t="s">
        <v>51</v>
      </c>
      <c r="E201" s="29" t="s">
        <v>465</v>
      </c>
    </row>
    <row r="202" spans="1:5" ht="38.25">
      <c r="A202" t="s">
        <v>52</v>
      </c>
      <c r="E202" s="27" t="s">
        <v>371</v>
      </c>
    </row>
    <row r="203" spans="1:16" ht="25.5">
      <c r="A203" s="17" t="s">
        <v>45</v>
      </c>
      <c r="B203" s="21" t="s">
        <v>35</v>
      </c>
      <c r="C203" s="21" t="s">
        <v>372</v>
      </c>
      <c r="D203" s="17" t="s">
        <v>47</v>
      </c>
      <c r="E203" s="22" t="s">
        <v>373</v>
      </c>
      <c r="F203" s="23" t="s">
        <v>146</v>
      </c>
      <c r="G203" s="24">
        <v>291.24</v>
      </c>
      <c r="H203" s="25">
        <v>0</v>
      </c>
      <c r="I203" s="25">
        <f>ROUND(ROUND(H203,2)*ROUND(G203,3),2)</f>
        <v>0</v>
      </c>
      <c r="O203">
        <f>(I203*21)/100</f>
        <v>0</v>
      </c>
      <c r="P203" t="s">
        <v>23</v>
      </c>
    </row>
    <row r="204" spans="1:5" ht="12.75">
      <c r="A204" s="26" t="s">
        <v>50</v>
      </c>
      <c r="E204" s="27" t="s">
        <v>374</v>
      </c>
    </row>
    <row r="205" spans="1:5" ht="12.75">
      <c r="A205" s="28" t="s">
        <v>51</v>
      </c>
      <c r="E205" s="29" t="s">
        <v>466</v>
      </c>
    </row>
    <row r="206" spans="1:5" ht="89.25">
      <c r="A206" t="s">
        <v>52</v>
      </c>
      <c r="E206" s="27" t="s">
        <v>376</v>
      </c>
    </row>
    <row r="207" spans="1:16" ht="25.5">
      <c r="A207" s="17" t="s">
        <v>45</v>
      </c>
      <c r="B207" s="21" t="s">
        <v>377</v>
      </c>
      <c r="C207" s="21" t="s">
        <v>378</v>
      </c>
      <c r="D207" s="17" t="s">
        <v>47</v>
      </c>
      <c r="E207" s="22" t="s">
        <v>379</v>
      </c>
      <c r="F207" s="23" t="s">
        <v>146</v>
      </c>
      <c r="G207" s="24">
        <v>5.3</v>
      </c>
      <c r="H207" s="25">
        <v>0</v>
      </c>
      <c r="I207" s="25">
        <f>ROUND(ROUND(H207,2)*ROUND(G207,3),2)</f>
        <v>0</v>
      </c>
      <c r="O207">
        <f>(I207*21)/100</f>
        <v>0</v>
      </c>
      <c r="P207" t="s">
        <v>23</v>
      </c>
    </row>
    <row r="208" spans="1:5" ht="12.75">
      <c r="A208" s="26" t="s">
        <v>50</v>
      </c>
      <c r="E208" s="27" t="s">
        <v>380</v>
      </c>
    </row>
    <row r="209" spans="1:5" ht="12.75">
      <c r="A209" s="28" t="s">
        <v>51</v>
      </c>
      <c r="E209" s="29" t="s">
        <v>467</v>
      </c>
    </row>
    <row r="210" spans="1:5" ht="76.5">
      <c r="A210" t="s">
        <v>52</v>
      </c>
      <c r="E210" s="27" t="s">
        <v>382</v>
      </c>
    </row>
    <row r="211" spans="1:16" ht="12.75">
      <c r="A211" s="17" t="s">
        <v>45</v>
      </c>
      <c r="B211" s="21" t="s">
        <v>383</v>
      </c>
      <c r="C211" s="21" t="s">
        <v>384</v>
      </c>
      <c r="D211" s="17" t="s">
        <v>47</v>
      </c>
      <c r="E211" s="22" t="s">
        <v>385</v>
      </c>
      <c r="F211" s="23" t="s">
        <v>146</v>
      </c>
      <c r="G211" s="24">
        <v>12.78</v>
      </c>
      <c r="H211" s="25">
        <v>0</v>
      </c>
      <c r="I211" s="25">
        <f>ROUND(ROUND(H211,2)*ROUND(G211,3),2)</f>
        <v>0</v>
      </c>
      <c r="O211">
        <f>(I211*21)/100</f>
        <v>0</v>
      </c>
      <c r="P211" t="s">
        <v>23</v>
      </c>
    </row>
    <row r="212" spans="1:5" ht="12.75">
      <c r="A212" s="26" t="s">
        <v>50</v>
      </c>
      <c r="E212" s="27" t="s">
        <v>468</v>
      </c>
    </row>
    <row r="213" spans="1:5" ht="12.75">
      <c r="A213" s="28" t="s">
        <v>51</v>
      </c>
      <c r="E213" s="29" t="s">
        <v>469</v>
      </c>
    </row>
    <row r="214" spans="1:5" ht="89.25">
      <c r="A214" t="s">
        <v>52</v>
      </c>
      <c r="E214" s="27" t="s">
        <v>388</v>
      </c>
    </row>
    <row r="215" spans="1:16" ht="12.75">
      <c r="A215" s="17" t="s">
        <v>45</v>
      </c>
      <c r="B215" s="21" t="s">
        <v>37</v>
      </c>
      <c r="C215" s="21" t="s">
        <v>389</v>
      </c>
      <c r="D215" s="17" t="s">
        <v>47</v>
      </c>
      <c r="E215" s="22" t="s">
        <v>390</v>
      </c>
      <c r="F215" s="23" t="s">
        <v>66</v>
      </c>
      <c r="G215" s="24">
        <v>3</v>
      </c>
      <c r="H215" s="25">
        <v>0</v>
      </c>
      <c r="I215" s="25">
        <f>ROUND(ROUND(H215,2)*ROUND(G215,3),2)</f>
        <v>0</v>
      </c>
      <c r="O215">
        <f>(I215*21)/100</f>
        <v>0</v>
      </c>
      <c r="P215" t="s">
        <v>23</v>
      </c>
    </row>
    <row r="216" spans="1:5" ht="12.75">
      <c r="A216" s="26" t="s">
        <v>50</v>
      </c>
      <c r="E216" s="27" t="s">
        <v>391</v>
      </c>
    </row>
    <row r="217" spans="1:5" ht="12.75">
      <c r="A217" s="28" t="s">
        <v>51</v>
      </c>
      <c r="E217" s="29" t="s">
        <v>392</v>
      </c>
    </row>
    <row r="218" spans="1:5" ht="89.25">
      <c r="A218" t="s">
        <v>52</v>
      </c>
      <c r="E218" s="27" t="s">
        <v>393</v>
      </c>
    </row>
  </sheetData>
  <sheetProtection/>
  <mergeCells count="10">
    <mergeCell ref="E5:E6"/>
    <mergeCell ref="F5:F6"/>
    <mergeCell ref="G5:G6"/>
    <mergeCell ref="H5:I5"/>
    <mergeCell ref="C3:D3"/>
    <mergeCell ref="C4:D4"/>
    <mergeCell ref="A5:A6"/>
    <mergeCell ref="B5:B6"/>
    <mergeCell ref="C5:C6"/>
    <mergeCell ref="D5:D6"/>
  </mergeCells>
  <printOptions/>
  <pageMargins left="0.75" right="0.75" top="1" bottom="1" header="0.5" footer="0.5"/>
  <pageSetup fitToHeight="0" fitToWidth="1" horizontalDpi="300" verticalDpi="300" orientation="portrait" paperSize="9"/>
  <drawing r:id="rId1"/>
</worksheet>
</file>

<file path=xl/worksheets/sheet8.xml><?xml version="1.0" encoding="utf-8"?>
<worksheet xmlns="http://schemas.openxmlformats.org/spreadsheetml/2006/main" xmlns:r="http://schemas.openxmlformats.org/officeDocument/2006/relationships">
  <sheetPr>
    <pageSetUpPr fitToPage="1"/>
  </sheetPr>
  <dimension ref="A1:R84"/>
  <sheetViews>
    <sheetView zoomScalePageLayoutView="0"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5"/>
      <c r="I2" s="5"/>
      <c r="O2">
        <f>0+O8+O13+O22+O55+O68</f>
        <v>0</v>
      </c>
      <c r="P2" t="s">
        <v>22</v>
      </c>
    </row>
    <row r="3" spans="1:16" ht="15" customHeight="1">
      <c r="A3" t="s">
        <v>12</v>
      </c>
      <c r="B3" s="9" t="s">
        <v>14</v>
      </c>
      <c r="C3" s="36" t="s">
        <v>15</v>
      </c>
      <c r="D3" s="33"/>
      <c r="E3" s="10" t="s">
        <v>16</v>
      </c>
      <c r="F3" s="1"/>
      <c r="G3" s="8"/>
      <c r="H3" s="7" t="s">
        <v>470</v>
      </c>
      <c r="I3" s="30">
        <f>0+I8+I13+I22+I55+I68</f>
        <v>0</v>
      </c>
      <c r="O3" t="s">
        <v>19</v>
      </c>
      <c r="P3" t="s">
        <v>23</v>
      </c>
    </row>
    <row r="4" spans="1:16" ht="15" customHeight="1">
      <c r="A4" t="s">
        <v>17</v>
      </c>
      <c r="B4" s="12" t="s">
        <v>18</v>
      </c>
      <c r="C4" s="37" t="s">
        <v>470</v>
      </c>
      <c r="D4" s="38"/>
      <c r="E4" s="13" t="s">
        <v>471</v>
      </c>
      <c r="F4" s="5"/>
      <c r="G4" s="5"/>
      <c r="H4" s="14"/>
      <c r="I4" s="14"/>
      <c r="O4" t="s">
        <v>20</v>
      </c>
      <c r="P4" t="s">
        <v>23</v>
      </c>
    </row>
    <row r="5" spans="1:16" ht="12.75" customHeight="1">
      <c r="A5" s="39" t="s">
        <v>26</v>
      </c>
      <c r="B5" s="39" t="s">
        <v>28</v>
      </c>
      <c r="C5" s="39" t="s">
        <v>30</v>
      </c>
      <c r="D5" s="39" t="s">
        <v>31</v>
      </c>
      <c r="E5" s="39" t="s">
        <v>32</v>
      </c>
      <c r="F5" s="39" t="s">
        <v>34</v>
      </c>
      <c r="G5" s="39" t="s">
        <v>36</v>
      </c>
      <c r="H5" s="39" t="s">
        <v>38</v>
      </c>
      <c r="I5" s="39"/>
      <c r="O5" t="s">
        <v>21</v>
      </c>
      <c r="P5" t="s">
        <v>23</v>
      </c>
    </row>
    <row r="6" spans="1:9" ht="12.75" customHeight="1">
      <c r="A6" s="39"/>
      <c r="B6" s="39"/>
      <c r="C6" s="39"/>
      <c r="D6" s="39"/>
      <c r="E6" s="39"/>
      <c r="F6" s="39"/>
      <c r="G6" s="39"/>
      <c r="H6" s="11" t="s">
        <v>39</v>
      </c>
      <c r="I6" s="11" t="s">
        <v>41</v>
      </c>
    </row>
    <row r="7" spans="1:9" ht="12.75" customHeight="1">
      <c r="A7" s="11" t="s">
        <v>27</v>
      </c>
      <c r="B7" s="11" t="s">
        <v>29</v>
      </c>
      <c r="C7" s="11" t="s">
        <v>23</v>
      </c>
      <c r="D7" s="11" t="s">
        <v>22</v>
      </c>
      <c r="E7" s="11" t="s">
        <v>33</v>
      </c>
      <c r="F7" s="11" t="s">
        <v>35</v>
      </c>
      <c r="G7" s="11" t="s">
        <v>37</v>
      </c>
      <c r="H7" s="11" t="s">
        <v>40</v>
      </c>
      <c r="I7" s="11" t="s">
        <v>42</v>
      </c>
    </row>
    <row r="8" spans="1:18" ht="12.75" customHeight="1">
      <c r="A8" s="14" t="s">
        <v>43</v>
      </c>
      <c r="B8" s="14"/>
      <c r="C8" s="18" t="s">
        <v>27</v>
      </c>
      <c r="D8" s="14"/>
      <c r="E8" s="19" t="s">
        <v>44</v>
      </c>
      <c r="F8" s="14"/>
      <c r="G8" s="14"/>
      <c r="H8" s="14"/>
      <c r="I8" s="20">
        <f>0+Q8</f>
        <v>0</v>
      </c>
      <c r="O8">
        <f>0+R8</f>
        <v>0</v>
      </c>
      <c r="Q8">
        <f>0+I9</f>
        <v>0</v>
      </c>
      <c r="R8">
        <f>0+O9</f>
        <v>0</v>
      </c>
    </row>
    <row r="9" spans="1:16" ht="12.75">
      <c r="A9" s="17" t="s">
        <v>45</v>
      </c>
      <c r="B9" s="21" t="s">
        <v>117</v>
      </c>
      <c r="C9" s="21" t="s">
        <v>108</v>
      </c>
      <c r="D9" s="17" t="s">
        <v>118</v>
      </c>
      <c r="E9" s="22" t="s">
        <v>109</v>
      </c>
      <c r="F9" s="23" t="s">
        <v>75</v>
      </c>
      <c r="G9" s="24">
        <v>1.98</v>
      </c>
      <c r="H9" s="25">
        <v>0</v>
      </c>
      <c r="I9" s="25">
        <f>ROUND(ROUND(H9,2)*ROUND(G9,3),2)</f>
        <v>0</v>
      </c>
      <c r="O9">
        <f>(I9*21)/100</f>
        <v>0</v>
      </c>
      <c r="P9" t="s">
        <v>23</v>
      </c>
    </row>
    <row r="10" spans="1:5" ht="12.75">
      <c r="A10" s="26" t="s">
        <v>50</v>
      </c>
      <c r="E10" s="27" t="s">
        <v>406</v>
      </c>
    </row>
    <row r="11" spans="1:5" ht="12.75">
      <c r="A11" s="28" t="s">
        <v>51</v>
      </c>
      <c r="E11" s="29" t="s">
        <v>472</v>
      </c>
    </row>
    <row r="12" spans="1:5" ht="25.5">
      <c r="A12" t="s">
        <v>52</v>
      </c>
      <c r="E12" s="27" t="s">
        <v>112</v>
      </c>
    </row>
    <row r="13" spans="1:18" ht="12.75" customHeight="1">
      <c r="A13" s="5" t="s">
        <v>43</v>
      </c>
      <c r="B13" s="5"/>
      <c r="C13" s="31" t="s">
        <v>29</v>
      </c>
      <c r="D13" s="5"/>
      <c r="E13" s="19" t="s">
        <v>72</v>
      </c>
      <c r="F13" s="5"/>
      <c r="G13" s="5"/>
      <c r="H13" s="5"/>
      <c r="I13" s="32">
        <f>0+Q13</f>
        <v>0</v>
      </c>
      <c r="O13">
        <f>0+R13</f>
        <v>0</v>
      </c>
      <c r="Q13">
        <f>0+I14+I18</f>
        <v>0</v>
      </c>
      <c r="R13">
        <f>0+O14+O18</f>
        <v>0</v>
      </c>
    </row>
    <row r="14" spans="1:16" ht="12.75">
      <c r="A14" s="17" t="s">
        <v>45</v>
      </c>
      <c r="B14" s="21" t="s">
        <v>23</v>
      </c>
      <c r="C14" s="21" t="s">
        <v>473</v>
      </c>
      <c r="D14" s="17" t="s">
        <v>47</v>
      </c>
      <c r="E14" s="22" t="s">
        <v>411</v>
      </c>
      <c r="F14" s="23" t="s">
        <v>75</v>
      </c>
      <c r="G14" s="24">
        <v>5.766</v>
      </c>
      <c r="H14" s="25">
        <v>0</v>
      </c>
      <c r="I14" s="25">
        <f>ROUND(ROUND(H14,2)*ROUND(G14,3),2)</f>
        <v>0</v>
      </c>
      <c r="O14">
        <f>(I14*21)/100</f>
        <v>0</v>
      </c>
      <c r="P14" t="s">
        <v>23</v>
      </c>
    </row>
    <row r="15" spans="1:5" ht="12.75">
      <c r="A15" s="26" t="s">
        <v>50</v>
      </c>
      <c r="E15" s="27" t="s">
        <v>474</v>
      </c>
    </row>
    <row r="16" spans="1:5" ht="12.75">
      <c r="A16" s="28" t="s">
        <v>51</v>
      </c>
      <c r="E16" s="29" t="s">
        <v>475</v>
      </c>
    </row>
    <row r="17" spans="1:5" ht="63.75">
      <c r="A17" t="s">
        <v>52</v>
      </c>
      <c r="E17" s="27" t="s">
        <v>143</v>
      </c>
    </row>
    <row r="18" spans="1:16" ht="12.75">
      <c r="A18" s="17" t="s">
        <v>45</v>
      </c>
      <c r="B18" s="21" t="s">
        <v>29</v>
      </c>
      <c r="C18" s="21" t="s">
        <v>144</v>
      </c>
      <c r="D18" s="17" t="s">
        <v>47</v>
      </c>
      <c r="E18" s="22" t="s">
        <v>145</v>
      </c>
      <c r="F18" s="23" t="s">
        <v>146</v>
      </c>
      <c r="G18" s="24">
        <v>33</v>
      </c>
      <c r="H18" s="25">
        <v>0</v>
      </c>
      <c r="I18" s="25">
        <f>ROUND(ROUND(H18,2)*ROUND(G18,3),2)</f>
        <v>0</v>
      </c>
      <c r="O18">
        <f>(I18*21)/100</f>
        <v>0</v>
      </c>
      <c r="P18" t="s">
        <v>23</v>
      </c>
    </row>
    <row r="19" spans="1:5" ht="12.75">
      <c r="A19" s="26" t="s">
        <v>50</v>
      </c>
      <c r="E19" s="27" t="s">
        <v>476</v>
      </c>
    </row>
    <row r="20" spans="1:5" ht="12.75">
      <c r="A20" s="28" t="s">
        <v>51</v>
      </c>
      <c r="E20" s="29" t="s">
        <v>477</v>
      </c>
    </row>
    <row r="21" spans="1:5" ht="63.75">
      <c r="A21" t="s">
        <v>52</v>
      </c>
      <c r="E21" s="27" t="s">
        <v>143</v>
      </c>
    </row>
    <row r="22" spans="1:18" ht="12.75" customHeight="1">
      <c r="A22" s="5" t="s">
        <v>43</v>
      </c>
      <c r="B22" s="5"/>
      <c r="C22" s="31" t="s">
        <v>35</v>
      </c>
      <c r="D22" s="5"/>
      <c r="E22" s="19" t="s">
        <v>90</v>
      </c>
      <c r="F22" s="5"/>
      <c r="G22" s="5"/>
      <c r="H22" s="5"/>
      <c r="I22" s="32">
        <f>0+Q22</f>
        <v>0</v>
      </c>
      <c r="O22">
        <f>0+R22</f>
        <v>0</v>
      </c>
      <c r="Q22">
        <f>0+I23+I27+I31+I35+I39+I43+I47+I51</f>
        <v>0</v>
      </c>
      <c r="R22">
        <f>0+O23+O27+O31+O35+O39+O43+O47+O51</f>
        <v>0</v>
      </c>
    </row>
    <row r="23" spans="1:16" ht="12.75">
      <c r="A23" s="17" t="s">
        <v>45</v>
      </c>
      <c r="B23" s="21" t="s">
        <v>170</v>
      </c>
      <c r="C23" s="21" t="s">
        <v>478</v>
      </c>
      <c r="D23" s="17" t="s">
        <v>47</v>
      </c>
      <c r="E23" s="22" t="s">
        <v>479</v>
      </c>
      <c r="F23" s="23" t="s">
        <v>75</v>
      </c>
      <c r="G23" s="24">
        <v>9.514</v>
      </c>
      <c r="H23" s="25">
        <v>0</v>
      </c>
      <c r="I23" s="25">
        <f>ROUND(ROUND(H23,2)*ROUND(G23,3),2)</f>
        <v>0</v>
      </c>
      <c r="O23">
        <f>(I23*21)/100</f>
        <v>0</v>
      </c>
      <c r="P23" t="s">
        <v>23</v>
      </c>
    </row>
    <row r="24" spans="1:5" ht="12.75">
      <c r="A24" s="26" t="s">
        <v>50</v>
      </c>
      <c r="E24" s="27" t="s">
        <v>480</v>
      </c>
    </row>
    <row r="25" spans="1:5" ht="25.5">
      <c r="A25" s="28" t="s">
        <v>51</v>
      </c>
      <c r="E25" s="29" t="s">
        <v>481</v>
      </c>
    </row>
    <row r="26" spans="1:5" ht="127.5">
      <c r="A26" t="s">
        <v>52</v>
      </c>
      <c r="E26" s="27" t="s">
        <v>251</v>
      </c>
    </row>
    <row r="27" spans="1:16" ht="12.75">
      <c r="A27" s="17" t="s">
        <v>45</v>
      </c>
      <c r="B27" s="21" t="s">
        <v>148</v>
      </c>
      <c r="C27" s="21" t="s">
        <v>482</v>
      </c>
      <c r="D27" s="17" t="s">
        <v>47</v>
      </c>
      <c r="E27" s="22" t="s">
        <v>483</v>
      </c>
      <c r="F27" s="23" t="s">
        <v>86</v>
      </c>
      <c r="G27" s="24">
        <v>54.57</v>
      </c>
      <c r="H27" s="25">
        <v>0</v>
      </c>
      <c r="I27" s="25">
        <f>ROUND(ROUND(H27,2)*ROUND(G27,3),2)</f>
        <v>0</v>
      </c>
      <c r="O27">
        <f>(I27*21)/100</f>
        <v>0</v>
      </c>
      <c r="P27" t="s">
        <v>23</v>
      </c>
    </row>
    <row r="28" spans="1:5" ht="12.75">
      <c r="A28" s="26" t="s">
        <v>50</v>
      </c>
      <c r="E28" s="27" t="s">
        <v>484</v>
      </c>
    </row>
    <row r="29" spans="1:5" ht="12.75">
      <c r="A29" s="28" t="s">
        <v>51</v>
      </c>
      <c r="E29" s="29" t="s">
        <v>485</v>
      </c>
    </row>
    <row r="30" spans="1:5" ht="51">
      <c r="A30" t="s">
        <v>52</v>
      </c>
      <c r="E30" s="27" t="s">
        <v>95</v>
      </c>
    </row>
    <row r="31" spans="1:16" ht="12.75">
      <c r="A31" s="17" t="s">
        <v>45</v>
      </c>
      <c r="B31" s="21" t="s">
        <v>383</v>
      </c>
      <c r="C31" s="21" t="s">
        <v>258</v>
      </c>
      <c r="D31" s="17" t="s">
        <v>47</v>
      </c>
      <c r="E31" s="22" t="s">
        <v>259</v>
      </c>
      <c r="F31" s="23" t="s">
        <v>86</v>
      </c>
      <c r="G31" s="24">
        <v>2200.2</v>
      </c>
      <c r="H31" s="25">
        <v>0</v>
      </c>
      <c r="I31" s="25">
        <f>ROUND(ROUND(H31,2)*ROUND(G31,3),2)</f>
        <v>0</v>
      </c>
      <c r="O31">
        <f>(I31*21)/100</f>
        <v>0</v>
      </c>
      <c r="P31" t="s">
        <v>23</v>
      </c>
    </row>
    <row r="32" spans="1:5" ht="38.25">
      <c r="A32" s="26" t="s">
        <v>50</v>
      </c>
      <c r="E32" s="27" t="s">
        <v>486</v>
      </c>
    </row>
    <row r="33" spans="1:5" ht="89.25">
      <c r="A33" s="28" t="s">
        <v>51</v>
      </c>
      <c r="E33" s="29" t="s">
        <v>487</v>
      </c>
    </row>
    <row r="34" spans="1:5" ht="51">
      <c r="A34" t="s">
        <v>52</v>
      </c>
      <c r="E34" s="27" t="s">
        <v>95</v>
      </c>
    </row>
    <row r="35" spans="1:16" ht="12.75">
      <c r="A35" s="17" t="s">
        <v>45</v>
      </c>
      <c r="B35" s="21" t="s">
        <v>488</v>
      </c>
      <c r="C35" s="21" t="s">
        <v>266</v>
      </c>
      <c r="D35" s="17" t="s">
        <v>47</v>
      </c>
      <c r="E35" s="22" t="s">
        <v>267</v>
      </c>
      <c r="F35" s="23" t="s">
        <v>86</v>
      </c>
      <c r="G35" s="24">
        <v>54.57</v>
      </c>
      <c r="H35" s="25">
        <v>0</v>
      </c>
      <c r="I35" s="25">
        <f>ROUND(ROUND(H35,2)*ROUND(G35,3),2)</f>
        <v>0</v>
      </c>
      <c r="O35">
        <f>(I35*21)/100</f>
        <v>0</v>
      </c>
      <c r="P35" t="s">
        <v>23</v>
      </c>
    </row>
    <row r="36" spans="1:5" ht="12.75">
      <c r="A36" s="26" t="s">
        <v>50</v>
      </c>
      <c r="E36" s="27" t="s">
        <v>489</v>
      </c>
    </row>
    <row r="37" spans="1:5" ht="12.75">
      <c r="A37" s="28" t="s">
        <v>51</v>
      </c>
      <c r="E37" s="29" t="s">
        <v>485</v>
      </c>
    </row>
    <row r="38" spans="1:5" ht="51">
      <c r="A38" t="s">
        <v>52</v>
      </c>
      <c r="E38" s="27" t="s">
        <v>95</v>
      </c>
    </row>
    <row r="39" spans="1:16" ht="12.75">
      <c r="A39" s="17" t="s">
        <v>45</v>
      </c>
      <c r="B39" s="21" t="s">
        <v>362</v>
      </c>
      <c r="C39" s="21" t="s">
        <v>434</v>
      </c>
      <c r="D39" s="17" t="s">
        <v>47</v>
      </c>
      <c r="E39" s="22" t="s">
        <v>435</v>
      </c>
      <c r="F39" s="23" t="s">
        <v>86</v>
      </c>
      <c r="G39" s="24">
        <v>2082.15</v>
      </c>
      <c r="H39" s="25">
        <v>0</v>
      </c>
      <c r="I39" s="25">
        <f>ROUND(ROUND(H39,2)*ROUND(G39,3),2)</f>
        <v>0</v>
      </c>
      <c r="O39">
        <f>(I39*21)/100</f>
        <v>0</v>
      </c>
      <c r="P39" t="s">
        <v>23</v>
      </c>
    </row>
    <row r="40" spans="1:5" ht="25.5">
      <c r="A40" s="26" t="s">
        <v>50</v>
      </c>
      <c r="E40" s="27" t="s">
        <v>490</v>
      </c>
    </row>
    <row r="41" spans="1:5" ht="63.75">
      <c r="A41" s="28" t="s">
        <v>51</v>
      </c>
      <c r="E41" s="29" t="s">
        <v>491</v>
      </c>
    </row>
    <row r="42" spans="1:5" ht="102">
      <c r="A42" t="s">
        <v>52</v>
      </c>
      <c r="E42" s="27" t="s">
        <v>438</v>
      </c>
    </row>
    <row r="43" spans="1:16" ht="12.75">
      <c r="A43" s="17" t="s">
        <v>45</v>
      </c>
      <c r="B43" s="21" t="s">
        <v>133</v>
      </c>
      <c r="C43" s="21" t="s">
        <v>444</v>
      </c>
      <c r="D43" s="17" t="s">
        <v>47</v>
      </c>
      <c r="E43" s="22" t="s">
        <v>445</v>
      </c>
      <c r="F43" s="23" t="s">
        <v>86</v>
      </c>
      <c r="G43" s="24">
        <v>2082.15</v>
      </c>
      <c r="H43" s="25">
        <v>0</v>
      </c>
      <c r="I43" s="25">
        <f>ROUND(ROUND(H43,2)*ROUND(G43,3),2)</f>
        <v>0</v>
      </c>
      <c r="O43">
        <f>(I43*21)/100</f>
        <v>0</v>
      </c>
      <c r="P43" t="s">
        <v>23</v>
      </c>
    </row>
    <row r="44" spans="1:5" ht="25.5">
      <c r="A44" s="26" t="s">
        <v>50</v>
      </c>
      <c r="E44" s="27" t="s">
        <v>492</v>
      </c>
    </row>
    <row r="45" spans="1:5" ht="63.75">
      <c r="A45" s="28" t="s">
        <v>51</v>
      </c>
      <c r="E45" s="29" t="s">
        <v>491</v>
      </c>
    </row>
    <row r="46" spans="1:5" ht="140.25">
      <c r="A46" t="s">
        <v>52</v>
      </c>
      <c r="E46" s="27" t="s">
        <v>289</v>
      </c>
    </row>
    <row r="47" spans="1:16" ht="12.75">
      <c r="A47" s="17" t="s">
        <v>45</v>
      </c>
      <c r="B47" s="21" t="s">
        <v>210</v>
      </c>
      <c r="C47" s="21" t="s">
        <v>493</v>
      </c>
      <c r="D47" s="17" t="s">
        <v>47</v>
      </c>
      <c r="E47" s="22" t="s">
        <v>494</v>
      </c>
      <c r="F47" s="23" t="s">
        <v>86</v>
      </c>
      <c r="G47" s="24">
        <v>118.05</v>
      </c>
      <c r="H47" s="25">
        <v>0</v>
      </c>
      <c r="I47" s="25">
        <f>ROUND(ROUND(H47,2)*ROUND(G47,3),2)</f>
        <v>0</v>
      </c>
      <c r="O47">
        <f>(I47*21)/100</f>
        <v>0</v>
      </c>
      <c r="P47" t="s">
        <v>23</v>
      </c>
    </row>
    <row r="48" spans="1:5" ht="12.75">
      <c r="A48" s="26" t="s">
        <v>50</v>
      </c>
      <c r="E48" s="27" t="s">
        <v>495</v>
      </c>
    </row>
    <row r="49" spans="1:5" ht="12.75">
      <c r="A49" s="28" t="s">
        <v>51</v>
      </c>
      <c r="E49" s="29" t="s">
        <v>496</v>
      </c>
    </row>
    <row r="50" spans="1:5" ht="165.75">
      <c r="A50" t="s">
        <v>52</v>
      </c>
      <c r="E50" s="27" t="s">
        <v>305</v>
      </c>
    </row>
    <row r="51" spans="1:16" ht="25.5">
      <c r="A51" s="17" t="s">
        <v>45</v>
      </c>
      <c r="B51" s="21" t="s">
        <v>179</v>
      </c>
      <c r="C51" s="21" t="s">
        <v>497</v>
      </c>
      <c r="D51" s="17" t="s">
        <v>47</v>
      </c>
      <c r="E51" s="22" t="s">
        <v>498</v>
      </c>
      <c r="F51" s="23" t="s">
        <v>86</v>
      </c>
      <c r="G51" s="24">
        <v>17.54</v>
      </c>
      <c r="H51" s="25">
        <v>0</v>
      </c>
      <c r="I51" s="25">
        <f>ROUND(ROUND(H51,2)*ROUND(G51,3),2)</f>
        <v>0</v>
      </c>
      <c r="O51">
        <f>(I51*21)/100</f>
        <v>0</v>
      </c>
      <c r="P51" t="s">
        <v>23</v>
      </c>
    </row>
    <row r="52" spans="1:5" ht="25.5">
      <c r="A52" s="26" t="s">
        <v>50</v>
      </c>
      <c r="E52" s="27" t="s">
        <v>499</v>
      </c>
    </row>
    <row r="53" spans="1:5" ht="63.75">
      <c r="A53" s="28" t="s">
        <v>51</v>
      </c>
      <c r="E53" s="29" t="s">
        <v>500</v>
      </c>
    </row>
    <row r="54" spans="1:5" ht="165.75">
      <c r="A54" t="s">
        <v>52</v>
      </c>
      <c r="E54" s="27" t="s">
        <v>305</v>
      </c>
    </row>
    <row r="55" spans="1:18" ht="12.75" customHeight="1">
      <c r="A55" s="5" t="s">
        <v>43</v>
      </c>
      <c r="B55" s="5"/>
      <c r="C55" s="31" t="s">
        <v>148</v>
      </c>
      <c r="D55" s="5"/>
      <c r="E55" s="19" t="s">
        <v>306</v>
      </c>
      <c r="F55" s="5"/>
      <c r="G55" s="5"/>
      <c r="H55" s="5"/>
      <c r="I55" s="32">
        <f>0+Q55</f>
        <v>0</v>
      </c>
      <c r="O55">
        <f>0+R55</f>
        <v>0</v>
      </c>
      <c r="Q55">
        <f>0+I56+I60+I64</f>
        <v>0</v>
      </c>
      <c r="R55">
        <f>0+O56+O60+O64</f>
        <v>0</v>
      </c>
    </row>
    <row r="56" spans="1:16" ht="12.75">
      <c r="A56" s="17" t="s">
        <v>45</v>
      </c>
      <c r="B56" s="21" t="s">
        <v>33</v>
      </c>
      <c r="C56" s="21" t="s">
        <v>314</v>
      </c>
      <c r="D56" s="17" t="s">
        <v>47</v>
      </c>
      <c r="E56" s="22" t="s">
        <v>315</v>
      </c>
      <c r="F56" s="23" t="s">
        <v>146</v>
      </c>
      <c r="G56" s="24">
        <v>60.93</v>
      </c>
      <c r="H56" s="25">
        <v>0</v>
      </c>
      <c r="I56" s="25">
        <f>ROUND(ROUND(H56,2)*ROUND(G56,3),2)</f>
        <v>0</v>
      </c>
      <c r="O56">
        <f>(I56*21)/100</f>
        <v>0</v>
      </c>
      <c r="P56" t="s">
        <v>23</v>
      </c>
    </row>
    <row r="57" spans="1:5" ht="12.75">
      <c r="A57" s="26" t="s">
        <v>50</v>
      </c>
      <c r="E57" s="27" t="s">
        <v>501</v>
      </c>
    </row>
    <row r="58" spans="1:5" ht="12.75">
      <c r="A58" s="28" t="s">
        <v>51</v>
      </c>
      <c r="E58" s="29" t="s">
        <v>502</v>
      </c>
    </row>
    <row r="59" spans="1:5" ht="255">
      <c r="A59" t="s">
        <v>52</v>
      </c>
      <c r="E59" s="27" t="s">
        <v>312</v>
      </c>
    </row>
    <row r="60" spans="1:16" ht="12.75">
      <c r="A60" s="17" t="s">
        <v>45</v>
      </c>
      <c r="B60" s="21" t="s">
        <v>22</v>
      </c>
      <c r="C60" s="21" t="s">
        <v>328</v>
      </c>
      <c r="D60" s="17" t="s">
        <v>47</v>
      </c>
      <c r="E60" s="22" t="s">
        <v>329</v>
      </c>
      <c r="F60" s="23" t="s">
        <v>66</v>
      </c>
      <c r="G60" s="24">
        <v>9</v>
      </c>
      <c r="H60" s="25">
        <v>0</v>
      </c>
      <c r="I60" s="25">
        <f>ROUND(ROUND(H60,2)*ROUND(G60,3),2)</f>
        <v>0</v>
      </c>
      <c r="O60">
        <f>(I60*21)/100</f>
        <v>0</v>
      </c>
      <c r="P60" t="s">
        <v>23</v>
      </c>
    </row>
    <row r="61" spans="1:5" ht="12.75">
      <c r="A61" s="26" t="s">
        <v>50</v>
      </c>
      <c r="E61" s="27" t="s">
        <v>503</v>
      </c>
    </row>
    <row r="62" spans="1:5" ht="12.75">
      <c r="A62" s="28" t="s">
        <v>51</v>
      </c>
      <c r="E62" s="29" t="s">
        <v>397</v>
      </c>
    </row>
    <row r="63" spans="1:5" ht="76.5">
      <c r="A63" t="s">
        <v>52</v>
      </c>
      <c r="E63" s="27" t="s">
        <v>323</v>
      </c>
    </row>
    <row r="64" spans="1:16" ht="12.75">
      <c r="A64" s="17" t="s">
        <v>45</v>
      </c>
      <c r="B64" s="21" t="s">
        <v>37</v>
      </c>
      <c r="C64" s="21" t="s">
        <v>504</v>
      </c>
      <c r="D64" s="17" t="s">
        <v>47</v>
      </c>
      <c r="E64" s="22" t="s">
        <v>505</v>
      </c>
      <c r="F64" s="23" t="s">
        <v>66</v>
      </c>
      <c r="G64" s="24">
        <v>1</v>
      </c>
      <c r="H64" s="25">
        <v>0</v>
      </c>
      <c r="I64" s="25">
        <f>ROUND(ROUND(H64,2)*ROUND(G64,3),2)</f>
        <v>0</v>
      </c>
      <c r="O64">
        <f>(I64*21)/100</f>
        <v>0</v>
      </c>
      <c r="P64" t="s">
        <v>23</v>
      </c>
    </row>
    <row r="65" spans="1:5" ht="12.75">
      <c r="A65" s="26" t="s">
        <v>50</v>
      </c>
      <c r="E65" s="27" t="s">
        <v>506</v>
      </c>
    </row>
    <row r="66" spans="1:5" ht="12.75">
      <c r="A66" s="28" t="s">
        <v>51</v>
      </c>
      <c r="E66" s="29" t="s">
        <v>132</v>
      </c>
    </row>
    <row r="67" spans="1:5" ht="12.75">
      <c r="A67" t="s">
        <v>52</v>
      </c>
      <c r="E67" s="27" t="s">
        <v>507</v>
      </c>
    </row>
    <row r="68" spans="1:18" ht="12.75" customHeight="1">
      <c r="A68" s="5" t="s">
        <v>43</v>
      </c>
      <c r="B68" s="5"/>
      <c r="C68" s="31" t="s">
        <v>40</v>
      </c>
      <c r="D68" s="5"/>
      <c r="E68" s="19" t="s">
        <v>332</v>
      </c>
      <c r="F68" s="5"/>
      <c r="G68" s="5"/>
      <c r="H68" s="5"/>
      <c r="I68" s="32">
        <f>0+Q68</f>
        <v>0</v>
      </c>
      <c r="O68">
        <f>0+R68</f>
        <v>0</v>
      </c>
      <c r="Q68">
        <f>0+I69+I73+I77+I81</f>
        <v>0</v>
      </c>
      <c r="R68">
        <f>0+O69+O73+O77+O81</f>
        <v>0</v>
      </c>
    </row>
    <row r="69" spans="1:16" ht="12.75">
      <c r="A69" s="17" t="s">
        <v>45</v>
      </c>
      <c r="B69" s="21" t="s">
        <v>175</v>
      </c>
      <c r="C69" s="21" t="s">
        <v>508</v>
      </c>
      <c r="D69" s="17" t="s">
        <v>47</v>
      </c>
      <c r="E69" s="22" t="s">
        <v>509</v>
      </c>
      <c r="F69" s="23" t="s">
        <v>146</v>
      </c>
      <c r="G69" s="24">
        <v>6</v>
      </c>
      <c r="H69" s="25">
        <v>0</v>
      </c>
      <c r="I69" s="25">
        <f>ROUND(ROUND(H69,2)*ROUND(G69,3),2)</f>
        <v>0</v>
      </c>
      <c r="O69">
        <f>(I69*21)/100</f>
        <v>0</v>
      </c>
      <c r="P69" t="s">
        <v>23</v>
      </c>
    </row>
    <row r="70" spans="1:5" ht="12.75">
      <c r="A70" s="26" t="s">
        <v>50</v>
      </c>
      <c r="E70" s="27" t="s">
        <v>510</v>
      </c>
    </row>
    <row r="71" spans="1:5" ht="12.75">
      <c r="A71" s="28" t="s">
        <v>51</v>
      </c>
      <c r="E71" s="29" t="s">
        <v>452</v>
      </c>
    </row>
    <row r="72" spans="1:5" ht="63.75">
      <c r="A72" t="s">
        <v>52</v>
      </c>
      <c r="E72" s="27" t="s">
        <v>511</v>
      </c>
    </row>
    <row r="73" spans="1:16" ht="12.75">
      <c r="A73" s="17" t="s">
        <v>45</v>
      </c>
      <c r="B73" s="21" t="s">
        <v>42</v>
      </c>
      <c r="C73" s="21" t="s">
        <v>459</v>
      </c>
      <c r="D73" s="17" t="s">
        <v>47</v>
      </c>
      <c r="E73" s="22" t="s">
        <v>460</v>
      </c>
      <c r="F73" s="23" t="s">
        <v>146</v>
      </c>
      <c r="G73" s="24">
        <v>712.18</v>
      </c>
      <c r="H73" s="25">
        <v>0</v>
      </c>
      <c r="I73" s="25">
        <f>ROUND(ROUND(H73,2)*ROUND(G73,3),2)</f>
        <v>0</v>
      </c>
      <c r="O73">
        <f>(I73*21)/100</f>
        <v>0</v>
      </c>
      <c r="P73" t="s">
        <v>23</v>
      </c>
    </row>
    <row r="74" spans="1:5" ht="12.75">
      <c r="A74" s="26" t="s">
        <v>50</v>
      </c>
      <c r="E74" s="27" t="s">
        <v>461</v>
      </c>
    </row>
    <row r="75" spans="1:5" ht="25.5">
      <c r="A75" s="28" t="s">
        <v>51</v>
      </c>
      <c r="E75" s="29" t="s">
        <v>512</v>
      </c>
    </row>
    <row r="76" spans="1:5" ht="51">
      <c r="A76" t="s">
        <v>52</v>
      </c>
      <c r="E76" s="27" t="s">
        <v>349</v>
      </c>
    </row>
    <row r="77" spans="1:16" ht="12.75">
      <c r="A77" s="17" t="s">
        <v>45</v>
      </c>
      <c r="B77" s="21" t="s">
        <v>40</v>
      </c>
      <c r="C77" s="21" t="s">
        <v>513</v>
      </c>
      <c r="D77" s="17" t="s">
        <v>47</v>
      </c>
      <c r="E77" s="22" t="s">
        <v>514</v>
      </c>
      <c r="F77" s="23" t="s">
        <v>146</v>
      </c>
      <c r="G77" s="24">
        <v>716.34</v>
      </c>
      <c r="H77" s="25">
        <v>0</v>
      </c>
      <c r="I77" s="25">
        <f>ROUND(ROUND(H77,2)*ROUND(G77,3),2)</f>
        <v>0</v>
      </c>
      <c r="O77">
        <f>(I77*21)/100</f>
        <v>0</v>
      </c>
      <c r="P77" t="s">
        <v>23</v>
      </c>
    </row>
    <row r="78" spans="1:5" ht="38.25">
      <c r="A78" s="26" t="s">
        <v>50</v>
      </c>
      <c r="E78" s="27" t="s">
        <v>515</v>
      </c>
    </row>
    <row r="79" spans="1:5" ht="63.75">
      <c r="A79" s="28" t="s">
        <v>51</v>
      </c>
      <c r="E79" s="29" t="s">
        <v>516</v>
      </c>
    </row>
    <row r="80" spans="1:5" ht="51">
      <c r="A80" t="s">
        <v>52</v>
      </c>
      <c r="E80" s="27" t="s">
        <v>358</v>
      </c>
    </row>
    <row r="81" spans="1:16" ht="25.5">
      <c r="A81" s="17" t="s">
        <v>45</v>
      </c>
      <c r="B81" s="21" t="s">
        <v>35</v>
      </c>
      <c r="C81" s="21" t="s">
        <v>372</v>
      </c>
      <c r="D81" s="17" t="s">
        <v>47</v>
      </c>
      <c r="E81" s="22" t="s">
        <v>373</v>
      </c>
      <c r="F81" s="23" t="s">
        <v>146</v>
      </c>
      <c r="G81" s="24">
        <v>668.97</v>
      </c>
      <c r="H81" s="25">
        <v>0</v>
      </c>
      <c r="I81" s="25">
        <f>ROUND(ROUND(H81,2)*ROUND(G81,3),2)</f>
        <v>0</v>
      </c>
      <c r="O81">
        <f>(I81*21)/100</f>
        <v>0</v>
      </c>
      <c r="P81" t="s">
        <v>23</v>
      </c>
    </row>
    <row r="82" spans="1:5" ht="12.75">
      <c r="A82" s="26" t="s">
        <v>50</v>
      </c>
      <c r="E82" s="27" t="s">
        <v>374</v>
      </c>
    </row>
    <row r="83" spans="1:5" ht="25.5">
      <c r="A83" s="28" t="s">
        <v>51</v>
      </c>
      <c r="E83" s="29" t="s">
        <v>517</v>
      </c>
    </row>
    <row r="84" spans="1:5" ht="89.25">
      <c r="A84" t="s">
        <v>52</v>
      </c>
      <c r="E84" s="27" t="s">
        <v>376</v>
      </c>
    </row>
  </sheetData>
  <sheetProtection/>
  <mergeCells count="10">
    <mergeCell ref="E5:E6"/>
    <mergeCell ref="F5:F6"/>
    <mergeCell ref="G5:G6"/>
    <mergeCell ref="H5:I5"/>
    <mergeCell ref="C3:D3"/>
    <mergeCell ref="C4:D4"/>
    <mergeCell ref="A5:A6"/>
    <mergeCell ref="B5:B6"/>
    <mergeCell ref="C5:C6"/>
    <mergeCell ref="D5:D6"/>
  </mergeCells>
  <printOptions/>
  <pageMargins left="0.75" right="0.75" top="1" bottom="1" header="0.5" footer="0.5"/>
  <pageSetup fitToHeight="0" fitToWidth="1" horizontalDpi="300" verticalDpi="300" orientation="portrait" paperSize="9"/>
  <drawing r:id="rId1"/>
</worksheet>
</file>

<file path=xl/worksheets/sheet9.xml><?xml version="1.0" encoding="utf-8"?>
<worksheet xmlns="http://schemas.openxmlformats.org/spreadsheetml/2006/main" xmlns:r="http://schemas.openxmlformats.org/officeDocument/2006/relationships">
  <sheetPr>
    <pageSetUpPr fitToPage="1"/>
  </sheetPr>
  <dimension ref="A1:R40"/>
  <sheetViews>
    <sheetView zoomScalePageLayoutView="0"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5"/>
      <c r="I2" s="5"/>
      <c r="O2">
        <f>0+O8</f>
        <v>0</v>
      </c>
      <c r="P2" t="s">
        <v>22</v>
      </c>
    </row>
    <row r="3" spans="1:16" ht="15" customHeight="1">
      <c r="A3" t="s">
        <v>12</v>
      </c>
      <c r="B3" s="9" t="s">
        <v>14</v>
      </c>
      <c r="C3" s="36" t="s">
        <v>15</v>
      </c>
      <c r="D3" s="33"/>
      <c r="E3" s="10" t="s">
        <v>16</v>
      </c>
      <c r="F3" s="1"/>
      <c r="G3" s="8"/>
      <c r="H3" s="7" t="s">
        <v>518</v>
      </c>
      <c r="I3" s="30">
        <f>0+I8</f>
        <v>0</v>
      </c>
      <c r="O3" t="s">
        <v>19</v>
      </c>
      <c r="P3" t="s">
        <v>23</v>
      </c>
    </row>
    <row r="4" spans="1:16" ht="15" customHeight="1">
      <c r="A4" t="s">
        <v>17</v>
      </c>
      <c r="B4" s="12" t="s">
        <v>18</v>
      </c>
      <c r="C4" s="37" t="s">
        <v>518</v>
      </c>
      <c r="D4" s="38"/>
      <c r="E4" s="13" t="s">
        <v>519</v>
      </c>
      <c r="F4" s="5"/>
      <c r="G4" s="5"/>
      <c r="H4" s="14"/>
      <c r="I4" s="14"/>
      <c r="O4" t="s">
        <v>20</v>
      </c>
      <c r="P4" t="s">
        <v>23</v>
      </c>
    </row>
    <row r="5" spans="1:16" ht="12.75" customHeight="1">
      <c r="A5" s="39" t="s">
        <v>26</v>
      </c>
      <c r="B5" s="39" t="s">
        <v>28</v>
      </c>
      <c r="C5" s="39" t="s">
        <v>30</v>
      </c>
      <c r="D5" s="39" t="s">
        <v>31</v>
      </c>
      <c r="E5" s="39" t="s">
        <v>32</v>
      </c>
      <c r="F5" s="39" t="s">
        <v>34</v>
      </c>
      <c r="G5" s="39" t="s">
        <v>36</v>
      </c>
      <c r="H5" s="39" t="s">
        <v>38</v>
      </c>
      <c r="I5" s="39"/>
      <c r="O5" t="s">
        <v>21</v>
      </c>
      <c r="P5" t="s">
        <v>23</v>
      </c>
    </row>
    <row r="6" spans="1:9" ht="12.75" customHeight="1">
      <c r="A6" s="39"/>
      <c r="B6" s="39"/>
      <c r="C6" s="39"/>
      <c r="D6" s="39"/>
      <c r="E6" s="39"/>
      <c r="F6" s="39"/>
      <c r="G6" s="39"/>
      <c r="H6" s="11" t="s">
        <v>39</v>
      </c>
      <c r="I6" s="11" t="s">
        <v>41</v>
      </c>
    </row>
    <row r="7" spans="1:9" ht="12.75" customHeight="1">
      <c r="A7" s="11" t="s">
        <v>27</v>
      </c>
      <c r="B7" s="11" t="s">
        <v>29</v>
      </c>
      <c r="C7" s="11" t="s">
        <v>23</v>
      </c>
      <c r="D7" s="11" t="s">
        <v>22</v>
      </c>
      <c r="E7" s="11" t="s">
        <v>33</v>
      </c>
      <c r="F7" s="11" t="s">
        <v>35</v>
      </c>
      <c r="G7" s="11" t="s">
        <v>37</v>
      </c>
      <c r="H7" s="11" t="s">
        <v>40</v>
      </c>
      <c r="I7" s="11" t="s">
        <v>42</v>
      </c>
    </row>
    <row r="8" spans="1:18" ht="12.75" customHeight="1">
      <c r="A8" s="14" t="s">
        <v>43</v>
      </c>
      <c r="B8" s="14"/>
      <c r="C8" s="18" t="s">
        <v>40</v>
      </c>
      <c r="D8" s="14"/>
      <c r="E8" s="19" t="s">
        <v>332</v>
      </c>
      <c r="F8" s="14"/>
      <c r="G8" s="14"/>
      <c r="H8" s="14"/>
      <c r="I8" s="20">
        <f>0+Q8</f>
        <v>0</v>
      </c>
      <c r="O8">
        <f>0+R8</f>
        <v>0</v>
      </c>
      <c r="Q8">
        <f>0+I9+I13+I17+I21+I25+I29+I33+I37</f>
        <v>0</v>
      </c>
      <c r="R8">
        <f>0+O9+O13+O17+O21+O25+O29+O33+O37</f>
        <v>0</v>
      </c>
    </row>
    <row r="9" spans="1:16" ht="12.75">
      <c r="A9" s="17" t="s">
        <v>45</v>
      </c>
      <c r="B9" s="21" t="s">
        <v>22</v>
      </c>
      <c r="C9" s="21" t="s">
        <v>520</v>
      </c>
      <c r="D9" s="17" t="s">
        <v>47</v>
      </c>
      <c r="E9" s="22" t="s">
        <v>521</v>
      </c>
      <c r="F9" s="23" t="s">
        <v>66</v>
      </c>
      <c r="G9" s="24">
        <v>22</v>
      </c>
      <c r="H9" s="25">
        <v>0</v>
      </c>
      <c r="I9" s="25">
        <f>ROUND(ROUND(H9,2)*ROUND(G9,3),2)</f>
        <v>0</v>
      </c>
      <c r="O9">
        <f>(I9*21)/100</f>
        <v>0</v>
      </c>
      <c r="P9" t="s">
        <v>23</v>
      </c>
    </row>
    <row r="10" spans="1:5" ht="12.75">
      <c r="A10" s="26" t="s">
        <v>50</v>
      </c>
      <c r="E10" s="27" t="s">
        <v>47</v>
      </c>
    </row>
    <row r="11" spans="1:5" ht="12.75">
      <c r="A11" s="28" t="s">
        <v>51</v>
      </c>
      <c r="E11" s="29" t="s">
        <v>522</v>
      </c>
    </row>
    <row r="12" spans="1:5" ht="25.5">
      <c r="A12" t="s">
        <v>52</v>
      </c>
      <c r="E12" s="27" t="s">
        <v>523</v>
      </c>
    </row>
    <row r="13" spans="1:16" ht="25.5">
      <c r="A13" s="17" t="s">
        <v>45</v>
      </c>
      <c r="B13" s="21" t="s">
        <v>33</v>
      </c>
      <c r="C13" s="21" t="s">
        <v>524</v>
      </c>
      <c r="D13" s="17" t="s">
        <v>47</v>
      </c>
      <c r="E13" s="22" t="s">
        <v>525</v>
      </c>
      <c r="F13" s="23" t="s">
        <v>66</v>
      </c>
      <c r="G13" s="24">
        <v>7</v>
      </c>
      <c r="H13" s="25">
        <v>0</v>
      </c>
      <c r="I13" s="25">
        <f>ROUND(ROUND(H13,2)*ROUND(G13,3),2)</f>
        <v>0</v>
      </c>
      <c r="O13">
        <f>(I13*21)/100</f>
        <v>0</v>
      </c>
      <c r="P13" t="s">
        <v>23</v>
      </c>
    </row>
    <row r="14" spans="1:5" ht="12.75">
      <c r="A14" s="26" t="s">
        <v>50</v>
      </c>
      <c r="E14" s="27" t="s">
        <v>47</v>
      </c>
    </row>
    <row r="15" spans="1:5" ht="89.25">
      <c r="A15" s="28" t="s">
        <v>51</v>
      </c>
      <c r="E15" s="29" t="s">
        <v>526</v>
      </c>
    </row>
    <row r="16" spans="1:5" ht="25.5">
      <c r="A16" t="s">
        <v>52</v>
      </c>
      <c r="E16" s="27" t="s">
        <v>527</v>
      </c>
    </row>
    <row r="17" spans="1:16" ht="25.5">
      <c r="A17" s="17" t="s">
        <v>45</v>
      </c>
      <c r="B17" s="21" t="s">
        <v>23</v>
      </c>
      <c r="C17" s="21" t="s">
        <v>528</v>
      </c>
      <c r="D17" s="17" t="s">
        <v>47</v>
      </c>
      <c r="E17" s="22" t="s">
        <v>529</v>
      </c>
      <c r="F17" s="23" t="s">
        <v>66</v>
      </c>
      <c r="G17" s="24">
        <v>5</v>
      </c>
      <c r="H17" s="25">
        <v>0</v>
      </c>
      <c r="I17" s="25">
        <f>ROUND(ROUND(H17,2)*ROUND(G17,3),2)</f>
        <v>0</v>
      </c>
      <c r="O17">
        <f>(I17*21)/100</f>
        <v>0</v>
      </c>
      <c r="P17" t="s">
        <v>23</v>
      </c>
    </row>
    <row r="18" spans="1:5" ht="12.75">
      <c r="A18" s="26" t="s">
        <v>50</v>
      </c>
      <c r="E18" s="27" t="s">
        <v>530</v>
      </c>
    </row>
    <row r="19" spans="1:5" ht="12.75">
      <c r="A19" s="28" t="s">
        <v>51</v>
      </c>
      <c r="E19" s="29" t="s">
        <v>454</v>
      </c>
    </row>
    <row r="20" spans="1:5" ht="25.5">
      <c r="A20" t="s">
        <v>52</v>
      </c>
      <c r="E20" s="27" t="s">
        <v>531</v>
      </c>
    </row>
    <row r="21" spans="1:16" ht="12.75">
      <c r="A21" s="17" t="s">
        <v>45</v>
      </c>
      <c r="B21" s="21" t="s">
        <v>29</v>
      </c>
      <c r="C21" s="21" t="s">
        <v>532</v>
      </c>
      <c r="D21" s="17" t="s">
        <v>47</v>
      </c>
      <c r="E21" s="22" t="s">
        <v>533</v>
      </c>
      <c r="F21" s="23" t="s">
        <v>66</v>
      </c>
      <c r="G21" s="24">
        <v>2</v>
      </c>
      <c r="H21" s="25">
        <v>0</v>
      </c>
      <c r="I21" s="25">
        <f>ROUND(ROUND(H21,2)*ROUND(G21,3),2)</f>
        <v>0</v>
      </c>
      <c r="O21">
        <f>(I21*21)/100</f>
        <v>0</v>
      </c>
      <c r="P21" t="s">
        <v>23</v>
      </c>
    </row>
    <row r="22" spans="1:5" ht="12.75">
      <c r="A22" s="26" t="s">
        <v>50</v>
      </c>
      <c r="E22" s="27" t="s">
        <v>47</v>
      </c>
    </row>
    <row r="23" spans="1:5" ht="12.75">
      <c r="A23" s="28" t="s">
        <v>51</v>
      </c>
      <c r="E23" s="29" t="s">
        <v>453</v>
      </c>
    </row>
    <row r="24" spans="1:5" ht="25.5">
      <c r="A24" t="s">
        <v>52</v>
      </c>
      <c r="E24" s="27" t="s">
        <v>531</v>
      </c>
    </row>
    <row r="25" spans="1:16" ht="25.5">
      <c r="A25" s="17" t="s">
        <v>45</v>
      </c>
      <c r="B25" s="21" t="s">
        <v>35</v>
      </c>
      <c r="C25" s="21" t="s">
        <v>534</v>
      </c>
      <c r="D25" s="17" t="s">
        <v>47</v>
      </c>
      <c r="E25" s="22" t="s">
        <v>535</v>
      </c>
      <c r="F25" s="23" t="s">
        <v>66</v>
      </c>
      <c r="G25" s="24">
        <v>5</v>
      </c>
      <c r="H25" s="25">
        <v>0</v>
      </c>
      <c r="I25" s="25">
        <f>ROUND(ROUND(H25,2)*ROUND(G25,3),2)</f>
        <v>0</v>
      </c>
      <c r="O25">
        <f>(I25*21)/100</f>
        <v>0</v>
      </c>
      <c r="P25" t="s">
        <v>23</v>
      </c>
    </row>
    <row r="26" spans="1:5" ht="12.75">
      <c r="A26" s="26" t="s">
        <v>50</v>
      </c>
      <c r="E26" s="27" t="s">
        <v>536</v>
      </c>
    </row>
    <row r="27" spans="1:5" ht="12.75">
      <c r="A27" s="28" t="s">
        <v>51</v>
      </c>
      <c r="E27" s="29" t="s">
        <v>454</v>
      </c>
    </row>
    <row r="28" spans="1:5" ht="38.25">
      <c r="A28" t="s">
        <v>52</v>
      </c>
      <c r="E28" s="27" t="s">
        <v>537</v>
      </c>
    </row>
    <row r="29" spans="1:16" ht="25.5">
      <c r="A29" s="17" t="s">
        <v>45</v>
      </c>
      <c r="B29" s="21" t="s">
        <v>37</v>
      </c>
      <c r="C29" s="21" t="s">
        <v>534</v>
      </c>
      <c r="D29" s="17" t="s">
        <v>114</v>
      </c>
      <c r="E29" s="22" t="s">
        <v>535</v>
      </c>
      <c r="F29" s="23" t="s">
        <v>66</v>
      </c>
      <c r="G29" s="24">
        <v>1</v>
      </c>
      <c r="H29" s="25">
        <v>0</v>
      </c>
      <c r="I29" s="25">
        <f>ROUND(ROUND(H29,2)*ROUND(G29,3),2)</f>
        <v>0</v>
      </c>
      <c r="O29">
        <f>(I29*21)/100</f>
        <v>0</v>
      </c>
      <c r="P29" t="s">
        <v>23</v>
      </c>
    </row>
    <row r="30" spans="1:5" ht="12.75">
      <c r="A30" s="26" t="s">
        <v>50</v>
      </c>
      <c r="E30" s="27" t="s">
        <v>538</v>
      </c>
    </row>
    <row r="31" spans="1:5" ht="12.75">
      <c r="A31" s="28" t="s">
        <v>51</v>
      </c>
      <c r="E31" s="29" t="s">
        <v>132</v>
      </c>
    </row>
    <row r="32" spans="1:5" ht="38.25">
      <c r="A32" t="s">
        <v>52</v>
      </c>
      <c r="E32" s="27" t="s">
        <v>537</v>
      </c>
    </row>
    <row r="33" spans="1:16" ht="25.5">
      <c r="A33" s="17" t="s">
        <v>45</v>
      </c>
      <c r="B33" s="21" t="s">
        <v>488</v>
      </c>
      <c r="C33" s="21" t="s">
        <v>539</v>
      </c>
      <c r="D33" s="17" t="s">
        <v>47</v>
      </c>
      <c r="E33" s="22" t="s">
        <v>540</v>
      </c>
      <c r="F33" s="23" t="s">
        <v>86</v>
      </c>
      <c r="G33" s="24">
        <v>147.118</v>
      </c>
      <c r="H33" s="25">
        <v>0</v>
      </c>
      <c r="I33" s="25">
        <f>ROUND(ROUND(H33,2)*ROUND(G33,3),2)</f>
        <v>0</v>
      </c>
      <c r="O33">
        <f>(I33*21)/100</f>
        <v>0</v>
      </c>
      <c r="P33" t="s">
        <v>23</v>
      </c>
    </row>
    <row r="34" spans="1:5" ht="12.75">
      <c r="A34" s="26" t="s">
        <v>50</v>
      </c>
      <c r="E34" s="27" t="s">
        <v>541</v>
      </c>
    </row>
    <row r="35" spans="1:5" ht="51">
      <c r="A35" s="28" t="s">
        <v>51</v>
      </c>
      <c r="E35" s="29" t="s">
        <v>542</v>
      </c>
    </row>
    <row r="36" spans="1:5" ht="38.25">
      <c r="A36" t="s">
        <v>52</v>
      </c>
      <c r="E36" s="27" t="s">
        <v>543</v>
      </c>
    </row>
    <row r="37" spans="1:16" ht="25.5">
      <c r="A37" s="17" t="s">
        <v>45</v>
      </c>
      <c r="B37" s="21" t="s">
        <v>148</v>
      </c>
      <c r="C37" s="21" t="s">
        <v>544</v>
      </c>
      <c r="D37" s="17" t="s">
        <v>47</v>
      </c>
      <c r="E37" s="22" t="s">
        <v>545</v>
      </c>
      <c r="F37" s="23" t="s">
        <v>86</v>
      </c>
      <c r="G37" s="24">
        <v>147.118</v>
      </c>
      <c r="H37" s="25">
        <v>0</v>
      </c>
      <c r="I37" s="25">
        <f>ROUND(ROUND(H37,2)*ROUND(G37,3),2)</f>
        <v>0</v>
      </c>
      <c r="O37">
        <f>(I37*21)/100</f>
        <v>0</v>
      </c>
      <c r="P37" t="s">
        <v>23</v>
      </c>
    </row>
    <row r="38" spans="1:5" ht="12.75">
      <c r="A38" s="26" t="s">
        <v>50</v>
      </c>
      <c r="E38" s="27" t="s">
        <v>546</v>
      </c>
    </row>
    <row r="39" spans="1:5" ht="51">
      <c r="A39" s="28" t="s">
        <v>51</v>
      </c>
      <c r="E39" s="29" t="s">
        <v>542</v>
      </c>
    </row>
    <row r="40" spans="1:5" ht="38.25">
      <c r="A40" t="s">
        <v>52</v>
      </c>
      <c r="E40" s="27" t="s">
        <v>543</v>
      </c>
    </row>
  </sheetData>
  <sheetProtection/>
  <mergeCells count="10">
    <mergeCell ref="E5:E6"/>
    <mergeCell ref="F5:F6"/>
    <mergeCell ref="G5:G6"/>
    <mergeCell ref="H5:I5"/>
    <mergeCell ref="C3:D3"/>
    <mergeCell ref="C4:D4"/>
    <mergeCell ref="A5:A6"/>
    <mergeCell ref="B5:B6"/>
    <mergeCell ref="C5:C6"/>
    <mergeCell ref="D5:D6"/>
  </mergeCells>
  <printOptions/>
  <pageMargins left="0.75" right="0.75" top="1" bottom="1" header="0.5" footer="0.5"/>
  <pageSetup fitToHeight="0" fitToWidth="1"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Filipkova</dc:creator>
  <cp:keywords/>
  <dc:description/>
  <cp:lastModifiedBy>Filipkova</cp:lastModifiedBy>
  <dcterms:created xsi:type="dcterms:W3CDTF">2019-04-17T10:43:45Z</dcterms:created>
  <dcterms:modified xsi:type="dcterms:W3CDTF">2019-04-17T10:43:46Z</dcterms:modified>
  <cp:category/>
  <cp:version/>
  <cp:contentType/>
  <cp:contentStatus/>
</cp:coreProperties>
</file>