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430"/>
  <workbookPr/>
  <bookViews>
    <workbookView xWindow="65416" yWindow="65416" windowWidth="29040" windowHeight="15840" activeTab="0"/>
  </bookViews>
  <sheets>
    <sheet name="Rekapitulace stavby" sheetId="1" r:id="rId1"/>
    <sheet name="SO 101 - Silnice II-311" sheetId="2" r:id="rId2"/>
    <sheet name="SO 102 - A - Bezbariérový..." sheetId="3" r:id="rId3"/>
    <sheet name="SO 103 - Parkovací plochy..." sheetId="4" r:id="rId4"/>
    <sheet name="SO 104 - Parkoviště" sheetId="5" r:id="rId5"/>
    <sheet name="SO 301 - A - Dešťová kana..." sheetId="6" r:id="rId6"/>
    <sheet name="SO 301 - B - Dešťová kana..." sheetId="7" r:id="rId7"/>
    <sheet name="SO 401 - A - Nasvětlení p..." sheetId="8" r:id="rId8"/>
    <sheet name="SO 401 - B - Veřejné osvě..." sheetId="9" r:id="rId9"/>
    <sheet name="VRN - Vedlejší rozpočtové..." sheetId="10" r:id="rId10"/>
  </sheets>
  <definedNames>
    <definedName name="_xlnm._FilterDatabase" localSheetId="1" hidden="1">'SO 101 - Silnice II-311'!$C$122:$K$242</definedName>
    <definedName name="_xlnm._FilterDatabase" localSheetId="2" hidden="1">'SO 102 - A - Bezbariérový...'!$C$130:$K$538</definedName>
    <definedName name="_xlnm._FilterDatabase" localSheetId="3" hidden="1">'SO 103 - Parkovací plochy...'!$C$128:$K$935</definedName>
    <definedName name="_xlnm._FilterDatabase" localSheetId="4" hidden="1">'SO 104 - Parkoviště'!$C$124:$K$348</definedName>
    <definedName name="_xlnm._FilterDatabase" localSheetId="5" hidden="1">'SO 301 - A - Dešťová kana...'!$C$123:$K$162</definedName>
    <definedName name="_xlnm._FilterDatabase" localSheetId="6" hidden="1">'SO 301 - B - Dešťová kana...'!$C$125:$K$218</definedName>
    <definedName name="_xlnm._FilterDatabase" localSheetId="7" hidden="1">'SO 401 - A - Nasvětlení p...'!$C$122:$K$235</definedName>
    <definedName name="_xlnm._FilterDatabase" localSheetId="8" hidden="1">'SO 401 - B - Veřejné osvě...'!$C$122:$K$287</definedName>
    <definedName name="_xlnm._FilterDatabase" localSheetId="9" hidden="1">'VRN - Vedlejší rozpočtové...'!$C$116:$K$128</definedName>
    <definedName name="_xlnm.Print_Area" localSheetId="0">'Rekapitulace stavby'!$D$4:$AO$76,'Rekapitulace stavby'!$C$82:$AQ$107</definedName>
    <definedName name="_xlnm.Print_Area" localSheetId="1">'SO 101 - Silnice II-311'!$C$4:$J$76,'SO 101 - Silnice II-311'!$C$82:$J$104,'SO 101 - Silnice II-311'!$C$110:$K$242</definedName>
    <definedName name="_xlnm.Print_Area" localSheetId="2">'SO 102 - A - Bezbariérový...'!$C$4:$J$76,'SO 102 - A - Bezbariérový...'!$C$82:$J$110,'SO 102 - A - Bezbariérový...'!$C$116:$K$538</definedName>
    <definedName name="_xlnm.Print_Area" localSheetId="3">'SO 103 - Parkovací plochy...'!$C$4:$J$76,'SO 103 - Parkovací plochy...'!$C$82:$J$110,'SO 103 - Parkovací plochy...'!$C$116:$K$935</definedName>
    <definedName name="_xlnm.Print_Area" localSheetId="4">'SO 104 - Parkoviště'!$C$4:$J$76,'SO 104 - Parkoviště'!$C$82:$J$106,'SO 104 - Parkoviště'!$C$112:$K$348</definedName>
    <definedName name="_xlnm.Print_Area" localSheetId="5">'SO 301 - A - Dešťová kana...'!$C$4:$J$76,'SO 301 - A - Dešťová kana...'!$C$82:$J$103,'SO 301 - A - Dešťová kana...'!$C$109:$K$162</definedName>
    <definedName name="_xlnm.Print_Area" localSheetId="6">'SO 301 - B - Dešťová kana...'!$C$4:$J$76,'SO 301 - B - Dešťová kana...'!$C$82:$J$105,'SO 301 - B - Dešťová kana...'!$C$111:$K$218</definedName>
    <definedName name="_xlnm.Print_Area" localSheetId="7">'SO 401 - A - Nasvětlení p...'!$C$4:$J$76,'SO 401 - A - Nasvětlení p...'!$C$82:$J$102,'SO 401 - A - Nasvětlení p...'!$C$108:$K$235</definedName>
    <definedName name="_xlnm.Print_Area" localSheetId="8">'SO 401 - B - Veřejné osvě...'!$C$4:$J$76,'SO 401 - B - Veřejné osvě...'!$C$82:$J$102,'SO 401 - B - Veřejné osvě...'!$C$108:$K$287</definedName>
    <definedName name="_xlnm.Print_Area" localSheetId="9">'VRN - Vedlejší rozpočtové...'!$C$4:$J$76,'VRN - Vedlejší rozpočtové...'!$C$82:$J$98,'VRN - Vedlejší rozpočtové...'!$C$104:$K$128</definedName>
    <definedName name="_xlnm.Print_Titles" localSheetId="0">'Rekapitulace stavby'!$92:$92</definedName>
    <definedName name="_xlnm.Print_Titles" localSheetId="1">'SO 101 - Silnice II-311'!$122:$122</definedName>
    <definedName name="_xlnm.Print_Titles" localSheetId="2">'SO 102 - A - Bezbariérový...'!$130:$130</definedName>
    <definedName name="_xlnm.Print_Titles" localSheetId="3">'SO 103 - Parkovací plochy...'!$128:$128</definedName>
    <definedName name="_xlnm.Print_Titles" localSheetId="4">'SO 104 - Parkoviště'!$124:$124</definedName>
    <definedName name="_xlnm.Print_Titles" localSheetId="5">'SO 301 - A - Dešťová kana...'!$123:$123</definedName>
    <definedName name="_xlnm.Print_Titles" localSheetId="6">'SO 301 - B - Dešťová kana...'!$125:$125</definedName>
    <definedName name="_xlnm.Print_Titles" localSheetId="7">'SO 401 - A - Nasvětlení p...'!$122:$122</definedName>
    <definedName name="_xlnm.Print_Titles" localSheetId="8">'SO 401 - B - Veřejné osvě...'!$122:$122</definedName>
    <definedName name="_xlnm.Print_Titles" localSheetId="9">'VRN - Vedlejší rozpočtové...'!$116:$116</definedName>
  </definedNames>
  <calcPr calcId="181029"/>
  <extLst/>
</workbook>
</file>

<file path=xl/sharedStrings.xml><?xml version="1.0" encoding="utf-8"?>
<sst xmlns="http://schemas.openxmlformats.org/spreadsheetml/2006/main" count="18143" uniqueCount="2400">
  <si>
    <t>Export Komplet</t>
  </si>
  <si>
    <t/>
  </si>
  <si>
    <t>2.0</t>
  </si>
  <si>
    <t>ZAMOK</t>
  </si>
  <si>
    <t>False</t>
  </si>
  <si>
    <t>{ed56969d-dd26-4fbc-8e4b-c54016a0d84a}</t>
  </si>
  <si>
    <t>0,01</t>
  </si>
  <si>
    <t>21</t>
  </si>
  <si>
    <t>15</t>
  </si>
  <si>
    <t>REKAPITULACE STAVBY</t>
  </si>
  <si>
    <t>v ---  níže se nacházejí doplnkové a pomocné údaje k sestavám  --- v</t>
  </si>
  <si>
    <t>Návod na vyplnění</t>
  </si>
  <si>
    <t>0,001</t>
  </si>
  <si>
    <t>Kód:</t>
  </si>
  <si>
    <t>062-2-18</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</si>
  <si>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</si>
  <si>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</si>
  <si>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Jablonné nad Orlicí - Nádražní ulice - zvýšení podílu udržitelných forem dopravy</t>
  </si>
  <si>
    <t>KSO:</t>
  </si>
  <si>
    <t>822 2</t>
  </si>
  <si>
    <t>CC-CZ:</t>
  </si>
  <si>
    <t>2112</t>
  </si>
  <si>
    <t>Místo:</t>
  </si>
  <si>
    <t>Jablonné nad Orlicí</t>
  </si>
  <si>
    <t>Datum:</t>
  </si>
  <si>
    <t>9. 11. 2018</t>
  </si>
  <si>
    <t>Zadavatel:</t>
  </si>
  <si>
    <t>IČ:</t>
  </si>
  <si>
    <t xml:space="preserve"> </t>
  </si>
  <si>
    <t>DIČ:</t>
  </si>
  <si>
    <t>Uchazeč:</t>
  </si>
  <si>
    <t>Vyplň údaj</t>
  </si>
  <si>
    <t>Projektant:</t>
  </si>
  <si>
    <t>Ing. Petr Novotný, Ph.D.</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</si>
  <si>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</si>
  <si>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</si>
  <si>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</si>
  <si>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Výkazy výměr byly změřeny digitálně v dwg. Pro výběr zhotovitele je soupis prací nedílnou součástí projektové dokumentace a nesmí být použit samostatně. Povinností dodavatele je překontrolovat specifikaci materiálu a případný chybějící materiál nebo výkony doplnit a ocenit. Součástí ceny musí být veškeré náklady, aby cena byla konečná a zahrnovala celou dodávku a montáž akce.
Pro potřeby zpracování rozpočtu a výkazu výměr byla použita projektová dokumentace Jablonné nad Orlicí - Nádražní ulice - zvýšení podílu udržitelných forem dopravy. Z jejích příloh: C.101-104.1 – Technická zpráva, B.2 – Koordinační situace, C.101-104.2.1 – Situace dopravního řešení, C.101-104.2.3 – Vzorové příčné řezy byly odměřeny a zjištěny údaje uvedené v tomto výkazu výměr. Jde především o výměry zpevněných ploch, objemy zemních a bouracích prací, výměry nezpevněných ploch, objemy a výměry použitých stavebních prvků, a dále další nezbytné části nutné k dokončení stavby.
Rozpočty pro jednotlivé stavební objekty a montáže technologií byly zpracovány oprávněnámi projektanty na základě zkušeností a znalostí.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</si>
  <si>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</si>
  <si>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</si>
  <si>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</si>
  <si>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</si>
  <si>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</si>
  <si>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</si>
  <si>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</si>
  <si>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</si>
  <si>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</si>
  <si>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</si>
  <si>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</si>
  <si>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</si>
  <si>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</si>
  <si>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</si>
  <si>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</si>
  <si>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</si>
  <si>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</si>
  <si>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</si>
  <si>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</si>
  <si>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</si>
  <si>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</si>
  <si>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</si>
  <si>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</si>
  <si>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</si>
  <si>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</si>
  <si>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</si>
  <si>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</si>
  <si>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</si>
  <si>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</si>
  <si>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</si>
  <si>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</si>
  <si>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</si>
  <si>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</si>
  <si>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</si>
  <si>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</si>
  <si>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</si>
  <si>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</si>
  <si>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</si>
  <si>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</si>
  <si>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</si>
  <si>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</si>
  <si>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</si>
  <si>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</si>
  <si>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</si>
  <si>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</si>
  <si>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101</t>
  </si>
  <si>
    <t>Silnice II/311</t>
  </si>
  <si>
    <t>ING</t>
  </si>
  <si>
    <t>1</t>
  </si>
  <si>
    <t>{89d3a332-3f7f-44ba-98bb-a81b6745af66}</t>
  </si>
  <si>
    <t>2</t>
  </si>
  <si>
    <t>SO 102</t>
  </si>
  <si>
    <t>Bezbariérový chodník (pravostranný a levostranný)</t>
  </si>
  <si>
    <t>{cb91c49f-1a53-4839-9c37-dc94e300a554}</t>
  </si>
  <si>
    <t>SO 102 - A</t>
  </si>
  <si>
    <t>Bezbariérový chodník - uznatelné náklady</t>
  </si>
  <si>
    <t>Soupis</t>
  </si>
  <si>
    <t>{d665a33e-55ff-421a-8e08-3cf8f7b03bbe}</t>
  </si>
  <si>
    <t>SO 103</t>
  </si>
  <si>
    <t>Parkovací plochy podél II/311 a plochy pro pěší a cyklisty + oplocení</t>
  </si>
  <si>
    <t>{a3b8c4c7-a340-4d73-8d3a-b61478412e49}</t>
  </si>
  <si>
    <t>SO 104</t>
  </si>
  <si>
    <t>Parkoviště</t>
  </si>
  <si>
    <t>{d564a155-3569-448c-b1d7-d614286ec0af}</t>
  </si>
  <si>
    <t>SO 301</t>
  </si>
  <si>
    <t>Dešťová kanalizace - kanalizace</t>
  </si>
  <si>
    <t>{424fe622-3fe3-4c45-a132-3bb4604e6fcd}</t>
  </si>
  <si>
    <t>827 2</t>
  </si>
  <si>
    <t>SO 301 - A</t>
  </si>
  <si>
    <t>Dešťová kanalizace (uliční vpusti) - uznatelné náklady</t>
  </si>
  <si>
    <t>{7e49b031-62b8-459e-93bd-bec1ce5c8c8e}</t>
  </si>
  <si>
    <t>SO 301 - B</t>
  </si>
  <si>
    <t>Dešťová kanalizace - neuznatelné náklady</t>
  </si>
  <si>
    <t>{1ff51bb8-15bb-4da3-b705-7122ee76eb84}</t>
  </si>
  <si>
    <t>SO 401 - A</t>
  </si>
  <si>
    <t>Veřejné osvětlení</t>
  </si>
  <si>
    <t>{9fe426cd-5a17-444f-9dd6-25e0bad2fbb2}</t>
  </si>
  <si>
    <t>828 7</t>
  </si>
  <si>
    <t>Nasvětlení přechodu - uznatelné náklady</t>
  </si>
  <si>
    <t>{aaf249c5-a3c5-4756-90af-20f4c0b0b420}</t>
  </si>
  <si>
    <t>SO 401 - B</t>
  </si>
  <si>
    <t>Veřejné osvětlení - neuznatelné náklady</t>
  </si>
  <si>
    <t>{a2ca3347-626b-4c1b-9c73-be0f4de82374}</t>
  </si>
  <si>
    <t>VRN</t>
  </si>
  <si>
    <t>Vedlejší rozpočtové náklady</t>
  </si>
  <si>
    <t>VON</t>
  </si>
  <si>
    <t>{a631d962-2157-4264-94e5-61c1fc793260}</t>
  </si>
  <si>
    <t>KRYCÍ LIST SOUPISU PRACÍ</t>
  </si>
  <si>
    <t>Objekt:</t>
  </si>
  <si>
    <t>SO 101 - Silnice II/311</t>
  </si>
  <si>
    <t>REKAPITULACE ČLENĚNÍ SOUPISU PRACÍ</t>
  </si>
  <si>
    <t>Kód dílu - Popis</t>
  </si>
  <si>
    <t>Cena celkem [CZK]</t>
  </si>
  <si>
    <t>Náklady ze soupisu prací</t>
  </si>
  <si>
    <t>-1</t>
  </si>
  <si>
    <t>0 - Všeobecné konstrukce a práce</t>
  </si>
  <si>
    <t>HSV - Práce a dodávky HSV</t>
  </si>
  <si>
    <t xml:space="preserve">    1 - Zemní práce</t>
  </si>
  <si>
    <t xml:space="preserve">    2 - Základy</t>
  </si>
  <si>
    <t xml:space="preserve">    5 - Komunikace</t>
  </si>
  <si>
    <t xml:space="preserve">    8 - Potrubí    </t>
  </si>
  <si>
    <t xml:space="preserve">    9 - Ostatní konstrukce a práce</t>
  </si>
  <si>
    <t>SOUPIS PRACÍ</t>
  </si>
  <si>
    <t>PČ</t>
  </si>
  <si>
    <t>MJ</t>
  </si>
  <si>
    <t>Množství</t>
  </si>
  <si>
    <t>J.cena [CZK]</t>
  </si>
  <si>
    <t>Cenová soustava</t>
  </si>
  <si>
    <t>J. Nh [h]</t>
  </si>
  <si>
    <t>Nh celkem [h]</t>
  </si>
  <si>
    <t>J. hmotnost [t]</t>
  </si>
  <si>
    <t>Hmotnost celkem [t]</t>
  </si>
  <si>
    <t>J. suť [t]</t>
  </si>
  <si>
    <t>Suť Celkem [t]</t>
  </si>
  <si>
    <t>Náklady soupisu celkem</t>
  </si>
  <si>
    <t>Všeobecné konstrukce a práce</t>
  </si>
  <si>
    <t>ROZPOCET</t>
  </si>
  <si>
    <t>K</t>
  </si>
  <si>
    <t>014111</t>
  </si>
  <si>
    <t>POPLATKY ZA SKLÁDKU TYP S-IO (INERTNÍ ODPAD)</t>
  </si>
  <si>
    <t>M3</t>
  </si>
  <si>
    <t>4</t>
  </si>
  <si>
    <t>-688996267</t>
  </si>
  <si>
    <t>PP</t>
  </si>
  <si>
    <t>014122</t>
  </si>
  <si>
    <t>POPLATKY ZA SKLÁDKU TYP S-OO (OSTATNÍ ODPAD) SUŤ A OSTATNÍ ODPAD NA VEŘEJNÉ SKLÁDCE</t>
  </si>
  <si>
    <t>T</t>
  </si>
  <si>
    <t>-1504620686</t>
  </si>
  <si>
    <t>HSV</t>
  </si>
  <si>
    <t>Práce a dodávky HSV</t>
  </si>
  <si>
    <t>Zemní práce</t>
  </si>
  <si>
    <t>3</t>
  </si>
  <si>
    <t>113337</t>
  </si>
  <si>
    <t>ODSTRAN PODKL ZPEVNĚNÝCH PLOCH S ASFALT POJIVEM, ODVOZ DO 16KM PODKLAD POD DLAŽBOU VOZOVKY, TL. CCA 100 MM NA SKLÁDKU INVESTORA BEZ POPLATKU</t>
  </si>
  <si>
    <t>1243936788</t>
  </si>
  <si>
    <t>113377</t>
  </si>
  <si>
    <t>ODSTRAN PODKLADU ZPEVNĚNÝCH PLOCH Z DLAŽEB KOSTEK, ODVOZ DO 16KM NA SKLÁDKU INVESTORA BEZ POPLATKU</t>
  </si>
  <si>
    <t>350616550</t>
  </si>
  <si>
    <t>5</t>
  </si>
  <si>
    <t>113524</t>
  </si>
  <si>
    <t>ODSTRANĚNÍ CHODNÍKOVÝCH A SILNIČNÍCH OBRUBNÍKŮ BETONOVÝCH, ODVOZ DO 5KM NA SKLÁDKU INVESTORA BEZ POPLATKU</t>
  </si>
  <si>
    <t>M</t>
  </si>
  <si>
    <t>-136975886</t>
  </si>
  <si>
    <t>6</t>
  </si>
  <si>
    <t>11352B</t>
  </si>
  <si>
    <t>ODSTRANĚNÍ CHODNÍKOVÝCH A SILNIČNÍCH OBRUBNÍKŮ BETONOVÝCH - DOPRAVA NA SKLÁDKU INVESTORA NAVÍC 10 KM</t>
  </si>
  <si>
    <t>tkm</t>
  </si>
  <si>
    <t>744255260</t>
  </si>
  <si>
    <t>7</t>
  </si>
  <si>
    <t>113544</t>
  </si>
  <si>
    <t>ODSTRANĚNÍ OBRUB Z KRAJNÍKŮ, ODVOZ DO 5KM NA SKLÁDKU INVESTORA BEZ POPLATKU</t>
  </si>
  <si>
    <t>1480143904</t>
  </si>
  <si>
    <t>8</t>
  </si>
  <si>
    <t>11354B</t>
  </si>
  <si>
    <t>ODSTRANĚNÍ OBRUB Z KRAJNÍKŮ - DOPRAVA NA SKLÁDKU INVESTORA DALŠÍCH 10KM</t>
  </si>
  <si>
    <t>-1405265016</t>
  </si>
  <si>
    <t>9</t>
  </si>
  <si>
    <t>113727</t>
  </si>
  <si>
    <t>FRÉZOVÁNÍ ZPEVNĚNÝCH PLOCH ASFALTOVÝCH, ODVOZ DO 16KM NA SKLÁDKU INVESTORA BEZ POPLATKU</t>
  </si>
  <si>
    <t>-1549742778</t>
  </si>
  <si>
    <t>10</t>
  </si>
  <si>
    <t>12110</t>
  </si>
  <si>
    <t>SEJMUTÍ ORNICE NEBO LESNÍ PŮDY tl.100 mm, na meziskládku pro budoucí ohumusování</t>
  </si>
  <si>
    <t>1023908567</t>
  </si>
  <si>
    <t>11</t>
  </si>
  <si>
    <t>123738</t>
  </si>
  <si>
    <t>ODKOP PRO SPOD STAVBU SILNIC A ŽELEZNIC TŘ. I, ODVOZ DO 20KM na trvalou skládku</t>
  </si>
  <si>
    <t>-1351264642</t>
  </si>
  <si>
    <t>12</t>
  </si>
  <si>
    <t>123739</t>
  </si>
  <si>
    <t>PŘÍPLATEK ZA DALŠÍ 1KM DOPRAVY ZEMINY celkem navíc 10 km</t>
  </si>
  <si>
    <t>1104582232</t>
  </si>
  <si>
    <t>13</t>
  </si>
  <si>
    <t>12573</t>
  </si>
  <si>
    <t>VYKOPÁVKY ZE ZEMNÍKŮ A SKLÁDEK TŘ. I ornice k ohumusování</t>
  </si>
  <si>
    <t>2115332212</t>
  </si>
  <si>
    <t>14</t>
  </si>
  <si>
    <t>132738</t>
  </si>
  <si>
    <t>HLOUBENÍ RÝH ŠÍŘ DO 2M PAŽ I NEPAŽ TŘ. I, ODVOZ DO 20KM rýha pro obrubu, na trvalou skládku</t>
  </si>
  <si>
    <t>-1808275573</t>
  </si>
  <si>
    <t>132739</t>
  </si>
  <si>
    <t>PŘÍPLATEK ZA DALŠÍ 1KM DOPRAVY ZEMINY dalších 10 km</t>
  </si>
  <si>
    <t>1991917255</t>
  </si>
  <si>
    <t>16</t>
  </si>
  <si>
    <t>17120</t>
  </si>
  <si>
    <t>ULOŽENÍ SYPANINY DO NÁSYPŮ A NA SKLÁDKY BEZ ZHUTNĚNÍ na skládkách</t>
  </si>
  <si>
    <t>-1907209305</t>
  </si>
  <si>
    <t>17</t>
  </si>
  <si>
    <t>18110</t>
  </si>
  <si>
    <t>ÚPRAVA PLÁNĚ SE ZHUTNĚNÍM V HORNINĚ TŘ. I</t>
  </si>
  <si>
    <t>M2</t>
  </si>
  <si>
    <t>-2088628452</t>
  </si>
  <si>
    <t>18</t>
  </si>
  <si>
    <t>18214</t>
  </si>
  <si>
    <t>ÚPRAVA POVRCHŮ SROVNÁNÍM ÚZEMÍ Rozrušení půdy na hloubku přes 50 do 150 mm souvislé plochy do 500 m2 v rovině nebo na svahu do 1:5</t>
  </si>
  <si>
    <t>1598434401</t>
  </si>
  <si>
    <t>19</t>
  </si>
  <si>
    <t>18230</t>
  </si>
  <si>
    <t>ROZPROSTŘENÍ ORNICE V ROVINĚ</t>
  </si>
  <si>
    <t>394274972</t>
  </si>
  <si>
    <t>20</t>
  </si>
  <si>
    <t>18241</t>
  </si>
  <si>
    <t>ZALOŽENÍ TRÁVNÍKU RUČNÍM VÝSEVEM</t>
  </si>
  <si>
    <t>1120959022</t>
  </si>
  <si>
    <t>18247</t>
  </si>
  <si>
    <t>OŠETŘOVÁNÍ TRÁVNÍKU</t>
  </si>
  <si>
    <t>2029908707</t>
  </si>
  <si>
    <t>22</t>
  </si>
  <si>
    <t>18351</t>
  </si>
  <si>
    <t>CHEMICKÉ ODPLEVELENÍ</t>
  </si>
  <si>
    <t>-1697325897</t>
  </si>
  <si>
    <t>23</t>
  </si>
  <si>
    <t>18481</t>
  </si>
  <si>
    <t>OCHRANA STROMŮ BEDNĚNÍM Ochrana kmene bedněním před poškozením stavebním provozem zřízení včetně odstranění výšky bednění do 2 m průměru kmene přes 900 do 1100 mm</t>
  </si>
  <si>
    <t>-1759068360</t>
  </si>
  <si>
    <t>Základy</t>
  </si>
  <si>
    <t>24</t>
  </si>
  <si>
    <t>21197</t>
  </si>
  <si>
    <t>OPLÁŠTĚNÍ ODVODŇOVACÍCH ŽEBER Z GEOTEXTILIE</t>
  </si>
  <si>
    <t>1261631972</t>
  </si>
  <si>
    <t>25</t>
  </si>
  <si>
    <t>212645</t>
  </si>
  <si>
    <t>TRATIVODY KOMPL Z TRUB Z PLAST HM DN DO 200MM, RÝHA TŘ I</t>
  </si>
  <si>
    <t>-166666502</t>
  </si>
  <si>
    <t>26</t>
  </si>
  <si>
    <t>27157</t>
  </si>
  <si>
    <t>POLŠTÁŘE POD ZÁKLADY Z KAMENIVA TĚŽENÉHO Podsyp pod základové konstrukce se zhutněním a urovnáním povrchu ze štěrkopísku netříděného</t>
  </si>
  <si>
    <t>-1147221045</t>
  </si>
  <si>
    <t>Komunikace</t>
  </si>
  <si>
    <t>27</t>
  </si>
  <si>
    <t>56210</t>
  </si>
  <si>
    <t>VOZOVKOVÉ VRSTVY Z MATERIÁLŮ STABIL CEMENTEM C 8/10, TL.140 MM</t>
  </si>
  <si>
    <t>603049264</t>
  </si>
  <si>
    <t>28</t>
  </si>
  <si>
    <t>56330</t>
  </si>
  <si>
    <t>VOZOVKOVÉ VRSTVY ZE ŠTĚRKODRTI</t>
  </si>
  <si>
    <t>-1019730396</t>
  </si>
  <si>
    <t>29</t>
  </si>
  <si>
    <t>572211</t>
  </si>
  <si>
    <t>SPOJOVACÍ POSTŘIK Z ASFALTU DO 0,5KG/M2 0,50 KG/M2</t>
  </si>
  <si>
    <t>-1865707586</t>
  </si>
  <si>
    <t>30</t>
  </si>
  <si>
    <t>572221</t>
  </si>
  <si>
    <t>SPOJOVACÍ POSTŘIK Z ASFALTU DO 1,0KG/M2 0,70 KG/M2</t>
  </si>
  <si>
    <t>-1297754909</t>
  </si>
  <si>
    <t>31</t>
  </si>
  <si>
    <t>574A34</t>
  </si>
  <si>
    <t>ASFALTOVÝ BETON PRO OBRUSNÉ VRSTVY ACO 11+, 11S TL. 40MM ACO 11+</t>
  </si>
  <si>
    <t>470190526</t>
  </si>
  <si>
    <t>32</t>
  </si>
  <si>
    <t>574C56</t>
  </si>
  <si>
    <t>ASFALTOVÝ BETON PRO LOŽNÍ VRSTVY ACL 16+, 16S TL. 60MM ACL 16 S</t>
  </si>
  <si>
    <t>1557486248</t>
  </si>
  <si>
    <t>33</t>
  </si>
  <si>
    <t>574E07</t>
  </si>
  <si>
    <t>ASFALTOVÝ BETON PRO PODKLADNÍ VRSTVY ACP 22+, 22S ACP 22+, TL.50 MM</t>
  </si>
  <si>
    <t>1094861448</t>
  </si>
  <si>
    <t>34</t>
  </si>
  <si>
    <t>58221</t>
  </si>
  <si>
    <t>DLÁŽDĚNÉ KRYTY Z DROBNÝCH KOSTEK DO LOŽE Z KAMENIVA</t>
  </si>
  <si>
    <t>-82361201</t>
  </si>
  <si>
    <t>35</t>
  </si>
  <si>
    <t>58222</t>
  </si>
  <si>
    <t>DLÁŽDĚNÉ KRYTY Z DROBNÝCH KOSTEK DO LOŽE Z MC</t>
  </si>
  <si>
    <t>557539438</t>
  </si>
  <si>
    <t>36</t>
  </si>
  <si>
    <t>582611</t>
  </si>
  <si>
    <t>KRYTY Z BETON DLAŽDIC SE ZÁMKEM ŠEDÝCH TL 60MM DO LOŽE Z KAM</t>
  </si>
  <si>
    <t>-1646696763</t>
  </si>
  <si>
    <t>37</t>
  </si>
  <si>
    <t>582617</t>
  </si>
  <si>
    <t>KRYTY Z BETON DLAŽDIC SE ZÁMKEM ŠEDÝCH RELIÉF TL 60MM DO LOŽE Z KAM</t>
  </si>
  <si>
    <t>-471053274</t>
  </si>
  <si>
    <t>38</t>
  </si>
  <si>
    <t>58261A</t>
  </si>
  <si>
    <t>KRYTY Z BETON DLAŽDIC SE ZÁMKEM BAREV RELIÉF TL 60MM DO LOŽE Z KAM</t>
  </si>
  <si>
    <t>-1591478130</t>
  </si>
  <si>
    <t xml:space="preserve">Potrubí    </t>
  </si>
  <si>
    <t>39</t>
  </si>
  <si>
    <t>89922</t>
  </si>
  <si>
    <t>VÝŠKOVÁ ÚPRAVA MŘÍŽÍ</t>
  </si>
  <si>
    <t>KUS</t>
  </si>
  <si>
    <t>255804149</t>
  </si>
  <si>
    <t>40</t>
  </si>
  <si>
    <t>89923</t>
  </si>
  <si>
    <t>VÝŠKOVÁ ÚPRAVA KRYCÍCH HRNCŮ</t>
  </si>
  <si>
    <t>1611337484</t>
  </si>
  <si>
    <t>Ostatní konstrukce a práce</t>
  </si>
  <si>
    <t>41</t>
  </si>
  <si>
    <t>91298</t>
  </si>
  <si>
    <t>DOPRAVNÍ ZRCADLO - DEMONTÁŽ KOMPLET PRÁCE VČ. ODVOZU A ULOŽENÍ NA SKLÁDKU INVESTORA DO 15 KM, BEZ POPLATKU</t>
  </si>
  <si>
    <t>532945589</t>
  </si>
  <si>
    <t>42</t>
  </si>
  <si>
    <t>914131</t>
  </si>
  <si>
    <t>DOPRAVNÍ ZNAČKY ZÁKLADNÍ VELIKOSTI OCELOVÉ FÓLIE TŘ 2 - DODÁVKA A MONTÁŽ</t>
  </si>
  <si>
    <t>1083456158</t>
  </si>
  <si>
    <t>43</t>
  </si>
  <si>
    <t>914133</t>
  </si>
  <si>
    <t>DOPRAVNÍ ZNAČKY ZÁKLADNÍ VELIKOSTI OCELOVÉ FÓLIE TŘ 2 - DEMONTÁŽ NA SKLÁDKU INVESTORA BEZ POPLATKU</t>
  </si>
  <si>
    <t>-1187922931</t>
  </si>
  <si>
    <t>44</t>
  </si>
  <si>
    <t>914231</t>
  </si>
  <si>
    <t>DOPRAVNÍ ZNAČKY ZVĚTŠENÉ VELIKOSTI OCELOVÉ FÓLIE TŘ 2 - DODÁVKA A MONTÁŽ 0,4/1,2</t>
  </si>
  <si>
    <t>-1660460297</t>
  </si>
  <si>
    <t>45</t>
  </si>
  <si>
    <t>914921</t>
  </si>
  <si>
    <t>SLOUPKY A STOJKY DOPRAVNÍCH ZNAČEK Z OCEL TRUBEK DO PATKY - DODÁVKA A MONTÁŽ</t>
  </si>
  <si>
    <t>863559044</t>
  </si>
  <si>
    <t>46</t>
  </si>
  <si>
    <t>914923</t>
  </si>
  <si>
    <t>SLOUPKY A STOJKY DZ Z OCEL TRUBEK DO PATKY DEMONTÁŽ NA SKLÁDKU INVESTORA BEZ POPLATKU</t>
  </si>
  <si>
    <t>-1070564331</t>
  </si>
  <si>
    <t>47</t>
  </si>
  <si>
    <t>915211</t>
  </si>
  <si>
    <t>VODOROVNÉ DOPRAVNÍ ZNAČENÍ PLASTEM HLADKÉ - DODÁVKA A POKLÁDKA VČ. PŘEDZNAČENÍ</t>
  </si>
  <si>
    <t>7963734</t>
  </si>
  <si>
    <t>48</t>
  </si>
  <si>
    <t>915402</t>
  </si>
  <si>
    <t>VODOR DOPRAV ZNAČ BETON PREFABRIK - ODSTRANĚNÍ VODÍCÍ PROUŽJKY - NA TRVALOU SKLÁDKU</t>
  </si>
  <si>
    <t>1469048716</t>
  </si>
  <si>
    <t>49</t>
  </si>
  <si>
    <t>91552</t>
  </si>
  <si>
    <t>VODOR DOPRAV ZNAČ - PÍSMENA BUS</t>
  </si>
  <si>
    <t>810656022</t>
  </si>
  <si>
    <t>50</t>
  </si>
  <si>
    <t>917224</t>
  </si>
  <si>
    <t>SILNIČNÍ A CHODNÍKOVÉ OBRUBY Z BETONOVÝCH OBRUBNÍKŮ ŠÍŘ 150MM STOJATÉ</t>
  </si>
  <si>
    <t>-2132951823</t>
  </si>
  <si>
    <t>51</t>
  </si>
  <si>
    <t>917224.1</t>
  </si>
  <si>
    <t>SILNIČNÍ A CHODNÍKOVÉ OBRUBY Z BETONOVÝCH OBRUBNÍKŮ Osazení a dodání betonového bezbariérového obrubníku  s ložem betonovým tl. 150 mm úložná šířka do 400 mm</t>
  </si>
  <si>
    <t>1196771697</t>
  </si>
  <si>
    <t>52</t>
  </si>
  <si>
    <t>917426</t>
  </si>
  <si>
    <t>CHODNÍKOVÉ OBRUBY Z KAMENNÝCH OBRUBNÍKŮ ŠÍŘ 250MM stojatý</t>
  </si>
  <si>
    <t>816933540</t>
  </si>
  <si>
    <t>53</t>
  </si>
  <si>
    <t>917428</t>
  </si>
  <si>
    <t>CHODNÍKOVÉ OBRUBY Z KAMENNÝCH OBRUBNÍKŮ KAMENNÝ PRVEK 500/500/250 MM, R500</t>
  </si>
  <si>
    <t>539199487</t>
  </si>
  <si>
    <t>54</t>
  </si>
  <si>
    <t>91771</t>
  </si>
  <si>
    <t>OBRUBA Z DLAŽEBNÍCH KOSTEK VELKÝCH</t>
  </si>
  <si>
    <t>-1205359766</t>
  </si>
  <si>
    <t>55</t>
  </si>
  <si>
    <t>91772</t>
  </si>
  <si>
    <t>OBRUBA Z DLAŽEBNÍCH KOSTEK DROBNÝCH</t>
  </si>
  <si>
    <t>1721331106</t>
  </si>
  <si>
    <t>56</t>
  </si>
  <si>
    <t>931317</t>
  </si>
  <si>
    <t>TĚSNĚNÍ DILATAČ SPAR ASF ZÁLIVKOU PRŮŘ DO 1000MM2 PŘEDPOKLÁDANÝ ROZMĚR DRÁŽKY 20/50MM</t>
  </si>
  <si>
    <t>-1986038652</t>
  </si>
  <si>
    <t>SO 102 - Bezbariérový chodník (pravostranný a levostranný)</t>
  </si>
  <si>
    <t>Soupis:</t>
  </si>
  <si>
    <t>SO 102 - A - Bezbariérový chodník - uznatelné náklady</t>
  </si>
  <si>
    <t xml:space="preserve">    5 - Komunikace pozemní</t>
  </si>
  <si>
    <t xml:space="preserve">    8 - Trubní vedení</t>
  </si>
  <si>
    <t xml:space="preserve">    9 - Ostatní konstrukce a práce, bourání</t>
  </si>
  <si>
    <t xml:space="preserve">      96 - Bourání konstrukcí</t>
  </si>
  <si>
    <t xml:space="preserve">    997 - Přesun sutě</t>
  </si>
  <si>
    <t xml:space="preserve">    998 - Přesun hmot</t>
  </si>
  <si>
    <t>PSV - Práce a dodávky PSV</t>
  </si>
  <si>
    <t xml:space="preserve">    711 - Izolace proti vodě, vlhkosti a plynům</t>
  </si>
  <si>
    <t xml:space="preserve">    761 - Konstrukce prosvětlovací</t>
  </si>
  <si>
    <t>121101101</t>
  </si>
  <si>
    <t>Sejmutí ornice s přemístěním na vzdálenost do 50 m</t>
  </si>
  <si>
    <t>m3</t>
  </si>
  <si>
    <t>CS ÚRS 2019 02</t>
  </si>
  <si>
    <t>-1822042585</t>
  </si>
  <si>
    <t>Sejmutí ornice nebo lesní půdy  s vodorovným přemístěním na hromady v místě upotřebení nebo na dočasné či trvalé skládky se složením, na vzdálenost do 50 m</t>
  </si>
  <si>
    <t>PSC</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</si>
  <si>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</si>
  <si>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</si>
  <si>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(30,05+37,33)*0,1</t>
  </si>
  <si>
    <t>122201102</t>
  </si>
  <si>
    <t>Odkopávky a prokopávky nezapažené v hornině tř. 3 objem do 1000 m3</t>
  </si>
  <si>
    <t>1928268602</t>
  </si>
  <si>
    <t>Odkopávky a prokopávky nezapažené  s přehozením výkopku na vzdálenost do 3 m nebo s naložením na dopravní prostředek v hornině tř. 3 přes 100 do 1 000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</si>
  <si>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</si>
  <si>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441,62</t>
  </si>
  <si>
    <t>122201109</t>
  </si>
  <si>
    <t>Příplatek za lepivost u odkopávek v hornině tř. 1 až 3</t>
  </si>
  <si>
    <t>-1877935895</t>
  </si>
  <si>
    <t>Odkopávky a prokopávky nezapažené  s přehozením výkopku na vzdálenost do 3 m nebo s naložením na dopravní prostředek v hornině tř. 3 Příplatek k cenám za lepivost horniny tř. 3</t>
  </si>
  <si>
    <t>162301101</t>
  </si>
  <si>
    <t>Vodorovné přemístění do 500 m výkopku/sypaniny z horniny tř. 1 až 4</t>
  </si>
  <si>
    <t>-82469546</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</si>
  <si>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</si>
  <si>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</si>
  <si>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"zemina v rámci stavby" 2,4</t>
  </si>
  <si>
    <t>162301102</t>
  </si>
  <si>
    <t>Vodorovné přemístění do 1000 m výkopku/sypaniny z horniny tř. 1 až 4</t>
  </si>
  <si>
    <t>220069455</t>
  </si>
  <si>
    <t>Vodorovné přemístění výkopku nebo sypaniny po suchu  na obvyklém dopravním prostředku, bez naložení výkopku, avšak se složením bez rozhrnutí z horniny tř. 1 až 4 na vzdálenost přes 500 do 1 000 m</t>
  </si>
  <si>
    <t>"zemina k ohumusování na skládku stavby" 67,38*0,1</t>
  </si>
  <si>
    <t>Součet</t>
  </si>
  <si>
    <t>162701105</t>
  </si>
  <si>
    <t>Vodorovné přemístění do 10000 m výkopku/sypaniny z horniny tř. 1 až 4</t>
  </si>
  <si>
    <t>645090485</t>
  </si>
  <si>
    <t>Vodorovné přemístění výkopku nebo sypaniny po suchu  na obvyklém dopravním prostředku, bez naložení výkopku, avšak se složením bez rozhrnutí z horniny tř. 1 až 4 na vzdálenost přes 9 000 do 10 000 m</t>
  </si>
  <si>
    <t>162701109</t>
  </si>
  <si>
    <t>Příplatek k vodorovnému přemístění výkopku/sypaniny z horniny tř. 1 až 4 ZKD 1000 m přes 10000 m</t>
  </si>
  <si>
    <t>1631308884</t>
  </si>
  <si>
    <t>Vodorovné přemístění výkopku nebo sypaniny po suchu  na obvyklém dopravním prostředku, bez naložení výkopku, avšak se složením bez rozhrnutí z horniny tř. 1 až 4 na vzdálenost Příplatek k ceně za každých dalších i započatých 1 000 m</t>
  </si>
  <si>
    <t>P</t>
  </si>
  <si>
    <t>Poznámka k položce:
jedná se pouze o orientační vzdálenost, vzdálenost odvozu určí zhotovitel</t>
  </si>
  <si>
    <t>441,62*30</t>
  </si>
  <si>
    <t>167101101</t>
  </si>
  <si>
    <t>Nakládání výkopku z hornin tř. 1 až 4 do 100 m3</t>
  </si>
  <si>
    <t>223373599</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</si>
  <si>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</si>
  <si>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</si>
  <si>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2,4</t>
  </si>
  <si>
    <t>171101105</t>
  </si>
  <si>
    <t>Uložení sypaniny z hornin soudržných do násypů zhutněných do 103 % PS</t>
  </si>
  <si>
    <t>1827718761</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</si>
  <si>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</si>
  <si>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</si>
  <si>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171201201</t>
  </si>
  <si>
    <t>Uložení sypaniny na skládky</t>
  </si>
  <si>
    <t>-1411709499</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</si>
  <si>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</si>
  <si>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</si>
  <si>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6,738</t>
  </si>
  <si>
    <t>171201211</t>
  </si>
  <si>
    <t>Poplatek za uložení stavebního odpadu - zeminy a kameniva na skládce</t>
  </si>
  <si>
    <t>t</t>
  </si>
  <si>
    <t>141517754</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</si>
  <si>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</si>
  <si>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</si>
  <si>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441,62*1,8 'Přepočtené koeficientem množství</t>
  </si>
  <si>
    <t>181951102</t>
  </si>
  <si>
    <t>Úprava pláně v hornině tř. 1 až 4 se zhutněním</t>
  </si>
  <si>
    <t>m2</t>
  </si>
  <si>
    <t>1377800896</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</si>
  <si>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</si>
  <si>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</si>
  <si>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1293,45+38,88+77,67+23,45</t>
  </si>
  <si>
    <t>Komunikace pozemní</t>
  </si>
  <si>
    <t>564241111</t>
  </si>
  <si>
    <t>Podklad nebo podsyp ze štěrkopísku ŠP tl 120 mm</t>
  </si>
  <si>
    <t>1763615261</t>
  </si>
  <si>
    <t>Podklad nebo podsyp ze štěrkopísku ŠP  s rozprostřením, vlhčením a zhutněním, po zhutnění tl. 120 mm</t>
  </si>
  <si>
    <t>"chodník" 1293,45</t>
  </si>
  <si>
    <t>564251113</t>
  </si>
  <si>
    <t>Podklad nebo podsyp ze štěrkopísku ŠP tl 170 mm</t>
  </si>
  <si>
    <t>-1024171316</t>
  </si>
  <si>
    <t>Podklad nebo podsyp ze štěrkopísku ŠP  s rozprostřením, vlhčením a zhutněním, po zhutnění tl. 170 mm</t>
  </si>
  <si>
    <t>"vjezd" 38,88</t>
  </si>
  <si>
    <t>564851111</t>
  </si>
  <si>
    <t>Podklad ze štěrkodrtě ŠD tl 150 mm</t>
  </si>
  <si>
    <t>1595699463</t>
  </si>
  <si>
    <t>Podklad ze štěrkodrti ŠD  s rozprostřením a zhutněním, po zhutnění tl. 150 mm</t>
  </si>
  <si>
    <t>"chodník" 1178,57</t>
  </si>
  <si>
    <t>"vjezd" 36,24</t>
  </si>
  <si>
    <t>"bezbariérové stání" 21,41</t>
  </si>
  <si>
    <t>564851113</t>
  </si>
  <si>
    <t>Podklad ze štěrkodrtě ŠD tl 170 mm</t>
  </si>
  <si>
    <t>188531734</t>
  </si>
  <si>
    <t>Podklad ze štěrkodrti ŠD  s rozprostřením a zhutněním, po zhutnění tl. 170 mm</t>
  </si>
  <si>
    <t>"bezbariérové stání" 23,45</t>
  </si>
  <si>
    <t>564851114</t>
  </si>
  <si>
    <t>Podklad ze štěrkodrtě ŠD tl 180 mm</t>
  </si>
  <si>
    <t>1462296897</t>
  </si>
  <si>
    <t>Podklad ze štěrkodrti ŠD  s rozprostřením a zhutněním, po zhutnění tl. 180 mm</t>
  </si>
  <si>
    <t>"rampy a místa pro přecházení" 77,67</t>
  </si>
  <si>
    <t>567122113</t>
  </si>
  <si>
    <t>Podklad ze směsi stmelené cementem SC C 8/10 (KSC I) tl 140 mm</t>
  </si>
  <si>
    <t>-521282695</t>
  </si>
  <si>
    <t>Podklad ze směsi stmelené cementem SC bez dilatačních spár, s rozprostřením a zhutněním SC C 8/10 (KSC I), po zhutnění tl. 140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</si>
  <si>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</si>
  <si>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"rampy a místa pro přecházení" 66,82</t>
  </si>
  <si>
    <t>591211111</t>
  </si>
  <si>
    <t>Kladení dlažby z kostek drobných z kamene do lože z kameniva těženého tl 50 mm</t>
  </si>
  <si>
    <t>-1247585044</t>
  </si>
  <si>
    <t>Kladení dlažby z kostek  s provedením lože do tl. 50 mm, s vyplněním spár, s dvojím beraněním a se smetením přebytečného materiálu na krajnici drobných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</si>
  <si>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</si>
  <si>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"bezbariérové stání" 23,45-2,04</t>
  </si>
  <si>
    <t>591241111</t>
  </si>
  <si>
    <t>Kladení dlažby z kostek drobných z kamene na MC tl 50 mm</t>
  </si>
  <si>
    <t>1524647607</t>
  </si>
  <si>
    <t>Kladení dlažby z kostek  s provedením lože do tl. 50 mm, s vyplněním spár, s dvojím beraněním a se smetením přebytečného materiálu na krajnici drobných z kamene, do lože z cementové malty</t>
  </si>
  <si>
    <t>"rampy a místa pro přecházení" 11,41+7,65+19+20,25+19,36-10,85</t>
  </si>
  <si>
    <t>58381007</t>
  </si>
  <si>
    <t xml:space="preserve">kostka dlažební žula drobná </t>
  </si>
  <si>
    <t>-1776877403</t>
  </si>
  <si>
    <t>(66,82+21,41)</t>
  </si>
  <si>
    <t>88,23*1,03 'Přepočtené koeficientem množství</t>
  </si>
  <si>
    <t>596211110</t>
  </si>
  <si>
    <t>Kladení zámkové dlažby komunikací pro pěší tl 60 mm skupiny A pl do 50 m2</t>
  </si>
  <si>
    <t>196399898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</si>
  <si>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</si>
  <si>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</si>
  <si>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Poznámka k položce:
výměra změřena digitálně v situaci dwg.
Příloha č. 
C.101.2 - Situace dopravního řešení 
C.101.3 - Vzorové příčné řezy</t>
  </si>
  <si>
    <t>"chodník"</t>
  </si>
  <si>
    <t>70,31-7,2</t>
  </si>
  <si>
    <t>22,93-6,64</t>
  </si>
  <si>
    <t>60,98-33,53</t>
  </si>
  <si>
    <t>3,3+3,6-2,3</t>
  </si>
  <si>
    <t>"přídlažba k prvkům pro nevidomé" (357,47)*0,2</t>
  </si>
  <si>
    <t>59245006</t>
  </si>
  <si>
    <t>dlažba skladebná betonová základní pro nevidomé 20 x 10 x 6 cm ČERVENÁ</t>
  </si>
  <si>
    <t>-518601315</t>
  </si>
  <si>
    <t>dlažba skladebná betonová základní pro nevidomé 20 x 10 x 6 cm barevná</t>
  </si>
  <si>
    <t>"chodník" 70,31-7,2</t>
  </si>
  <si>
    <t>63,11*1,03 'Přepočtené koeficientem množství</t>
  </si>
  <si>
    <t>5924531RP1</t>
  </si>
  <si>
    <t>dlažba betonová SLP s vodící linií 20x20x6 cm přírodní</t>
  </si>
  <si>
    <t>-1872745040</t>
  </si>
  <si>
    <t>27,45*1,03 'Přepočtené koeficientem množství</t>
  </si>
  <si>
    <t>59245008</t>
  </si>
  <si>
    <t>dlažba skladebná betonová 20x10x6 cm pískovcová</t>
  </si>
  <si>
    <t>-1055771462</t>
  </si>
  <si>
    <t>dlažba skladebná betonová 20 x 10 x 6 cm barevná</t>
  </si>
  <si>
    <t>16,29*1,03 'Přepočtené koeficientem množství</t>
  </si>
  <si>
    <t>59245008.1</t>
  </si>
  <si>
    <t>dlažba skladebná betonová 20x10x6 cm červená</t>
  </si>
  <si>
    <t>1125725434</t>
  </si>
  <si>
    <t>"nástupní hrana" 3,3+3,6-2,3</t>
  </si>
  <si>
    <t>4,6*1,03 'Přepočtené koeficientem množství</t>
  </si>
  <si>
    <t>59245021</t>
  </si>
  <si>
    <t>dlažba skladebná betonová 20x20x6 cm přírodní  "BEZ FAZETY"</t>
  </si>
  <si>
    <t>181853518</t>
  </si>
  <si>
    <t>dlažba skladebná betonová 20x20x6 cm přírodní</t>
  </si>
  <si>
    <t>(357,47)*0,2</t>
  </si>
  <si>
    <t>71,494*1,03 'Přepočtené koeficientem množství</t>
  </si>
  <si>
    <t>596211113</t>
  </si>
  <si>
    <t>Kladení zámkové dlažby komunikací pro pěší tl 60 mm skupiny A pl přes 300 m2</t>
  </si>
  <si>
    <t>-444663244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</si>
  <si>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</si>
  <si>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"chodník" </t>
  </si>
  <si>
    <t>1132,33-65,21</t>
  </si>
  <si>
    <t>59245212</t>
  </si>
  <si>
    <t>dlažba zámková profilová základní 19,6x16,1x6 cm přírodní</t>
  </si>
  <si>
    <t>-992841409</t>
  </si>
  <si>
    <t>1067,12*1,01 'Přepočtené koeficientem množství</t>
  </si>
  <si>
    <t>596211210</t>
  </si>
  <si>
    <t>Kladení zámkové dlažby komunikací pro pěší tl 80 mm skupiny A pl do 50 m2</t>
  </si>
  <si>
    <t>869173082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</si>
  <si>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</si>
  <si>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"vjezd" 11,72+11,1+9,03-1,3</t>
  </si>
  <si>
    <t>1,8+3,21+2,02-1,34</t>
  </si>
  <si>
    <t>"přídlažba k prvkům pro nevidomé" (6,3+5,5)*0,2</t>
  </si>
  <si>
    <t>59245030</t>
  </si>
  <si>
    <t>dlažba skladebná betonová 20x20x8 cm přírodní "BEZ FAZETY"</t>
  </si>
  <si>
    <t>43143257</t>
  </si>
  <si>
    <t>dlažba skladebná betonová 20x20x8 cm přírodní</t>
  </si>
  <si>
    <t>(6,3+5,5)*0,2</t>
  </si>
  <si>
    <t>2,36*1,03 'Přepočtené koeficientem množství</t>
  </si>
  <si>
    <t>59245213</t>
  </si>
  <si>
    <t>dlažba zámková profilová základní 19,6x16,1x8 cm přírodní</t>
  </si>
  <si>
    <t>2013498170</t>
  </si>
  <si>
    <t>11,72+11,1+9,03-1,3</t>
  </si>
  <si>
    <t>30,55*1,03 'Přepočtené koeficientem množství</t>
  </si>
  <si>
    <t>59245226</t>
  </si>
  <si>
    <t>dlažba tvar obdélník betonová pro nevidomé 200x100x80mm ČERVENÁ</t>
  </si>
  <si>
    <t>-2005314401</t>
  </si>
  <si>
    <t>dlažba tvar obdélník betonová pro nevidomé 200x100x80mm barevná</t>
  </si>
  <si>
    <t>5,69*1,03 'Přepočtené koeficientem množství</t>
  </si>
  <si>
    <t>Trubní vedení</t>
  </si>
  <si>
    <t>899331111</t>
  </si>
  <si>
    <t>Výšková úprava uličního vstupu nebo vpusti do 200 mm zvýšením poklopu</t>
  </si>
  <si>
    <t>kus</t>
  </si>
  <si>
    <t>-826570415</t>
  </si>
  <si>
    <t>Výšková úprava uličního vstupu nebo vpusti do 200 mm  zvýšením poklopu</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</si>
  <si>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</si>
  <si>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899431111</t>
  </si>
  <si>
    <t>Výšková úprava uličního vstupu nebo vpusti do 200 mm zvýšením krycího hrnce, šoupěte nebo hydrantu</t>
  </si>
  <si>
    <t>-1695834724</t>
  </si>
  <si>
    <t>Výšková úprava uličního vstupu nebo vpusti do 200 mm  zvýšením krycího hrnce, šoupěte nebo hydrantu bez úpravy armatur</t>
  </si>
  <si>
    <t>Ostatní konstrukce a práce, bourání</t>
  </si>
  <si>
    <t>914111111</t>
  </si>
  <si>
    <t>Montáž svislé dopravní značky do velikosti 1 m2 objímkami na sloupek nebo konzolu</t>
  </si>
  <si>
    <t>-209178591</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</si>
  <si>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</si>
  <si>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</si>
  <si>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1+1</t>
  </si>
  <si>
    <t>40445625</t>
  </si>
  <si>
    <t>informativní značky provozní IP8, IP9, IP11-IP13 500x700mm</t>
  </si>
  <si>
    <t>-1788938877</t>
  </si>
  <si>
    <t>"IP12" 1</t>
  </si>
  <si>
    <t>40445650</t>
  </si>
  <si>
    <t>dodatkové tabulky E7, E12, E13 500x300mm</t>
  </si>
  <si>
    <t>1925262614</t>
  </si>
  <si>
    <t>"E13" 1</t>
  </si>
  <si>
    <t>914511112</t>
  </si>
  <si>
    <t>Montáž sloupku dopravních značek délky do 3,5 m s betonovým základem a patkou</t>
  </si>
  <si>
    <t>-506439044</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</si>
  <si>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</si>
  <si>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</si>
  <si>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40445225</t>
  </si>
  <si>
    <t>sloupek Zn pro dopravní značku D 60mm v 350mm</t>
  </si>
  <si>
    <t>1303864377</t>
  </si>
  <si>
    <t>915231112</t>
  </si>
  <si>
    <t>Vodorovné dopravní značení přechody pro chodce, šipky, symboly retroreflexní bílý plast</t>
  </si>
  <si>
    <t>-851004152</t>
  </si>
  <si>
    <t>Vodorovné dopravní značení stříkaným plastem  přechody pro chodce, šipky, symboly nápisy bílé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</si>
  <si>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</si>
  <si>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"V10f" 1</t>
  </si>
  <si>
    <t>916111122</t>
  </si>
  <si>
    <t>Osazení obruby z drobných kostek bez boční opěry do lože z betonu prostého</t>
  </si>
  <si>
    <t>m</t>
  </si>
  <si>
    <t>-553571453</t>
  </si>
  <si>
    <t>Osazení silniční obruby z dlažebních kostek v jedné řadě  s ložem tl. přes 50 do 100 mm, s vyplněním a zatřením spár cementovou maltou z drobných kostek bez boční opěry, do lože z betonu prostého tř. C 12/15</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</si>
  <si>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</si>
  <si>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"žulová kostka" 14,39+12,41+20,68+20,4+22,5+10+7</t>
  </si>
  <si>
    <t>"bet. kostka 60 šedá" 652,05</t>
  </si>
  <si>
    <t>"bet. kostka pro nevidomé 60 červená" 71,97</t>
  </si>
  <si>
    <t>"bet. kostka 60 pískovcová" 66,37</t>
  </si>
  <si>
    <t>"bet. kostka umělá vodící linie 60 šedá" 167,66</t>
  </si>
  <si>
    <t>"bet. kostka 60 červená BEZ FÁZKY" 11+12</t>
  </si>
  <si>
    <t>"bet. kostka pro nevidomé 80 červená" 4,51+8+0,42+0,42</t>
  </si>
  <si>
    <t>"bet. kostka 80 šedá" 4,22+4,75+4</t>
  </si>
  <si>
    <t>2077849521</t>
  </si>
  <si>
    <t>(107,38*0,12)</t>
  </si>
  <si>
    <t>12,886*1,01 'Přepočtené koeficientem množství</t>
  </si>
  <si>
    <t>1748868450</t>
  </si>
  <si>
    <t>(82,85+68,15+16,66)*0,2</t>
  </si>
  <si>
    <t>33,532*1,01 'Přepočtené koeficientem množství</t>
  </si>
  <si>
    <t>59245018</t>
  </si>
  <si>
    <t>dlažba skladebná betonová 20x10x6 cm přírodní</t>
  </si>
  <si>
    <t>2055507081</t>
  </si>
  <si>
    <t>(652,05)*0,1</t>
  </si>
  <si>
    <t>65,205*1,01 'Přepočtené koeficientem množství</t>
  </si>
  <si>
    <t>253881203</t>
  </si>
  <si>
    <t>(71,97)*0,1</t>
  </si>
  <si>
    <t>7,197*1,01 'Přepočtené koeficientem množství</t>
  </si>
  <si>
    <t>1129024937</t>
  </si>
  <si>
    <t>66,37*0,1</t>
  </si>
  <si>
    <t>6,637*1,01 'Přepočtené koeficientem množství</t>
  </si>
  <si>
    <t>-954123096</t>
  </si>
  <si>
    <t>(11+12)*0,1</t>
  </si>
  <si>
    <t>2,3*1,01 'Přepočtené koeficientem množství</t>
  </si>
  <si>
    <t>59245008.2</t>
  </si>
  <si>
    <t>dlažba skladebná betonová 20x10x6 cm červená "BEZ FAZETY"</t>
  </si>
  <si>
    <t>-677611180</t>
  </si>
  <si>
    <t>59245020</t>
  </si>
  <si>
    <t>dlažba skladebná betonová 20x10x8 cm přírodní</t>
  </si>
  <si>
    <t>-2078369624</t>
  </si>
  <si>
    <t xml:space="preserve"> (4,22+4,75+4)*0,1</t>
  </si>
  <si>
    <t>1,297*1,01 'Přepočtené koeficientem množství</t>
  </si>
  <si>
    <t>272131964</t>
  </si>
  <si>
    <t>(4,51+8+0,42+0,42)*0,1</t>
  </si>
  <si>
    <t>1,335*1,01 'Přepočtené koeficientem množství</t>
  </si>
  <si>
    <t>916241213</t>
  </si>
  <si>
    <t>Osazení obrubníku kamenného stojatého s boční opěrou do lože z betonu prostého</t>
  </si>
  <si>
    <t>508866620</t>
  </si>
  <si>
    <t>Osazení obrubníku kamenného se zřízením lože, s vyplněním a zatřením spár cementovou maltou stojatého s boční opěrou z betonu prostého, do lože z betonu prostého</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</si>
  <si>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</si>
  <si>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0,5+0,5+0,5+0,5+11+2+8+4+0,46+4,2+4+0,5+65,5+0,5+3,2+4,2+4,5+4,5+2+7,39+9,19+4,94+8,25+9,82-3</t>
  </si>
  <si>
    <t>0,79+0,78+0,78+0,79</t>
  </si>
  <si>
    <t>2,19+2,19+1,34+1,34+1,34</t>
  </si>
  <si>
    <t>0,3</t>
  </si>
  <si>
    <t>2,46+2,46</t>
  </si>
  <si>
    <t>4,75+4</t>
  </si>
  <si>
    <t>58380007</t>
  </si>
  <si>
    <t>obrubník kamenný přímý, žula, 15x25</t>
  </si>
  <si>
    <t>1131642669</t>
  </si>
  <si>
    <t>157,15*1,01 'Přepočtené koeficientem množství</t>
  </si>
  <si>
    <t>58380007.0</t>
  </si>
  <si>
    <t>obrubník kamenný přímý, žula, 15x25 se zaoblenou hranou</t>
  </si>
  <si>
    <t>718575224</t>
  </si>
  <si>
    <t>8,75*1,01 'Přepočtené koeficientem množství</t>
  </si>
  <si>
    <t>58380416.1</t>
  </si>
  <si>
    <t>obrubník kamenný obloukový , žula, r=0,5÷1 m 15x25</t>
  </si>
  <si>
    <t>333690038</t>
  </si>
  <si>
    <t>"R0,5" 0,79+0,78+0,78+0,79</t>
  </si>
  <si>
    <t>3,14*1,01 'Přepočtené koeficientem množství</t>
  </si>
  <si>
    <t>58380426.1</t>
  </si>
  <si>
    <t>obrubník kamenný obloukový , žula, r=1÷3 m 15x25</t>
  </si>
  <si>
    <t>492523819</t>
  </si>
  <si>
    <t>obrubník kamenný obloukový , žula, r=1÷3 m 20x25</t>
  </si>
  <si>
    <t>"R3" 2,19+2,19+1,34+1,34+1,34</t>
  </si>
  <si>
    <t>"R2" 0,3</t>
  </si>
  <si>
    <t>8,7*1,01 'Přepočtené koeficientem množství</t>
  </si>
  <si>
    <t>57</t>
  </si>
  <si>
    <t>58380446.1</t>
  </si>
  <si>
    <t>obrubník kamenný obloukový , žula, r=5÷10 m 15x25</t>
  </si>
  <si>
    <t>2122898333</t>
  </si>
  <si>
    <t>obrubník kamenný obloukový , žula, r=5÷10 m 20x25</t>
  </si>
  <si>
    <t>"R6" 2,46+2,46</t>
  </si>
  <si>
    <t>4,92*1,01 'Přepočtené koeficientem množství</t>
  </si>
  <si>
    <t>58</t>
  </si>
  <si>
    <t>916331112</t>
  </si>
  <si>
    <t>Osazení zahradního obrubníku betonového do lože z betonu s boční opěrou</t>
  </si>
  <si>
    <t>933329127</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</si>
  <si>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</si>
  <si>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</si>
  <si>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5,65+3,51+3,38+1,56+9,03+7,09+6,5+6,5+6,9+2,09+1,06+1,32+12,7+1,95+69,07+1,95+83,65+10+25,13+27,65+1,15+8,5+4,18+5,47+7,81+12,44+5,71</t>
  </si>
  <si>
    <t>59</t>
  </si>
  <si>
    <t>59217011</t>
  </si>
  <si>
    <t>obrubník betonový zahradní 50x5x20 cm</t>
  </si>
  <si>
    <t>1363186640</t>
  </si>
  <si>
    <t>331,95</t>
  </si>
  <si>
    <t>331,95*1,01 'Přepočtené koeficientem množství</t>
  </si>
  <si>
    <t>60</t>
  </si>
  <si>
    <t>zábradlí</t>
  </si>
  <si>
    <t>Stavební úprava stávajícího zábradlí</t>
  </si>
  <si>
    <t>-999526263</t>
  </si>
  <si>
    <t>Stavební úprava stávajícího zábradlí,odstranění 1x stojina, zkrácení o 1,65 m</t>
  </si>
  <si>
    <t>96</t>
  </si>
  <si>
    <t>Bourání konstrukcí</t>
  </si>
  <si>
    <t>61</t>
  </si>
  <si>
    <t>113106132</t>
  </si>
  <si>
    <t>Rozebrání dlažeb z betonových nebo kamenných dlaždic komunikací pro pěší strojně pl do 50 m2</t>
  </si>
  <si>
    <t>774162388</t>
  </si>
  <si>
    <t>Rozebrání dlažeb komunikací pro pěší s přemístěním hmot na skládku na vzdálenost do 3 m nebo s naložením na dopravní prostředek s ložem z kameniva nebo živice a s jakoukoliv výplní spár strojně plochy jednotlivě do 50 m2 z betonových nebo kameninových dlaždic, desek nebo tvarovek</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</si>
  <si>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</si>
  <si>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79,0+11,09</t>
  </si>
  <si>
    <t>62</t>
  </si>
  <si>
    <t>113106144</t>
  </si>
  <si>
    <t>Rozebrání dlažeb ze zámkových dlaždic komunikací pro pěší strojně pl přes 50 m2</t>
  </si>
  <si>
    <t>2077903298</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</si>
  <si>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</si>
  <si>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207,49+143,5+207,19+57,18</t>
  </si>
  <si>
    <t>63</t>
  </si>
  <si>
    <t>113106185</t>
  </si>
  <si>
    <t>Rozebrání dlažeb vozovek z drobných kostek s ložem z kameniva strojně pl do 50 m2</t>
  </si>
  <si>
    <t>1497878544</t>
  </si>
  <si>
    <t>Rozebrání dlažeb a dílců vozovek a ploch s přemístěním hmot na skládku na vzdálenost do 3 m nebo s naložením na dopravní prostředek, s jakoukoliv výplní spár strojně plochy jednotlivě do 50 m2 z drobných kostek nebo odseků s ložem z kameniva</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</si>
  <si>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</si>
  <si>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1,63</t>
  </si>
  <si>
    <t>64</t>
  </si>
  <si>
    <t>113106187</t>
  </si>
  <si>
    <t>Rozebrání dlažeb vozovek ze zámkové dlažby s ložem z kameniva strojně pl do 50 m2</t>
  </si>
  <si>
    <t>-2053530494</t>
  </si>
  <si>
    <t>Rozebrání dlažeb a dílců vozovek a ploch s přemístěním hmot na skládku na vzdálenost do 3 m nebo s naložením na dopravní prostředek, s jakoukoliv výplní spár strojně plochy jednotlivě do 50 m2 ze zámkové dlažby s ložem z kameniva</t>
  </si>
  <si>
    <t>19,22+33,4</t>
  </si>
  <si>
    <t>65</t>
  </si>
  <si>
    <t>113106242</t>
  </si>
  <si>
    <t>Rozebrání vozovek ze silničních dílců se spárami zalitými cementovou maltou strojně pl přes 200 m2</t>
  </si>
  <si>
    <t>500472948</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</si>
  <si>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cementovou maltou</t>
  </si>
  <si>
    <t>31,41+46,82+168,14+351,98</t>
  </si>
  <si>
    <t>66</t>
  </si>
  <si>
    <t>113106522</t>
  </si>
  <si>
    <t>Rozebrání dlažeb vozovek z drobných kostek s ložem ze živice strojně pl přes 200 m2</t>
  </si>
  <si>
    <t>1789666223</t>
  </si>
  <si>
    <t>Rozebrání dlažeb a dílců vozovek a ploch s přemístěním hmot na skládku na vzdálenost do 3 m nebo s naložením na dopravní prostředek, s jakoukoliv výplní spár strojně plochy jednotlivě přes 200 m2 z drobných kostek nebo odseků s ložem ze živice</t>
  </si>
  <si>
    <t>12,9+9,15+17,87</t>
  </si>
  <si>
    <t>67</t>
  </si>
  <si>
    <t>113154363</t>
  </si>
  <si>
    <t>Frézování živičného krytu tl 50 mm pruh š 2 m pl do 10000 m2 s překážkami v trase</t>
  </si>
  <si>
    <t>1937101900</t>
  </si>
  <si>
    <t>Frézování živičného podkladu nebo krytu  s naložením na dopravní prostředek plochy přes 1 000 do 10 000 m2 s překážkami v trase pruhu šířky přes 1 m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</si>
  <si>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</si>
  <si>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68</t>
  </si>
  <si>
    <t>113202111</t>
  </si>
  <si>
    <t>Vytrhání obrub krajníků obrubníků stojatých</t>
  </si>
  <si>
    <t>507297391</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</si>
  <si>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</si>
  <si>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</si>
  <si>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"krajník" 3,14+3,27+2,06+7,46+17,53+2,9+27,3+7</t>
  </si>
  <si>
    <t>69</t>
  </si>
  <si>
    <t>113204111</t>
  </si>
  <si>
    <t>Vytrhání obrub záhonových</t>
  </si>
  <si>
    <t>-600529006</t>
  </si>
  <si>
    <t>Vytrhání obrub  s vybouráním lože, s přemístěním hmot na skládku na vzdálenost do 3 m nebo s naložením na dopravní prostředek záhonových</t>
  </si>
  <si>
    <t>26,79+30,82+15,33</t>
  </si>
  <si>
    <t>70</t>
  </si>
  <si>
    <t>961044111</t>
  </si>
  <si>
    <t>Bourání základů z betonu prostého</t>
  </si>
  <si>
    <t>-1122886967</t>
  </si>
  <si>
    <t>Bourání základů z betonu  prostého</t>
  </si>
  <si>
    <t>"Podezdívka rušeného oplocemí" (82,08+25,35+83,3)*1,2*0,25</t>
  </si>
  <si>
    <t>"obetonování světlíků" 17*0,25</t>
  </si>
  <si>
    <t>71</t>
  </si>
  <si>
    <t>966071711</t>
  </si>
  <si>
    <t>Bourání sloupků a vzpěr plotových ocelových do 2,5 m zabetonovaných</t>
  </si>
  <si>
    <t>-2102865094</t>
  </si>
  <si>
    <t>Bourání plotových sloupků a vzpěr ocelových trubkových nebo profilovaných výšky do 2,50 m zabetonovaných</t>
  </si>
  <si>
    <t xml:space="preserve">Poznámka k souboru cen:
1. V cenách jsou započteny i náklady na odklizení materiálu na vzdálenost do 20 m nebo naložení na dopravní prostředek. </t>
  </si>
  <si>
    <t>59+4</t>
  </si>
  <si>
    <t>72</t>
  </si>
  <si>
    <t>966071821</t>
  </si>
  <si>
    <t>Rozebrání oplocení z drátěného pletiva se čtvercovými oky výšky do 1,6 m</t>
  </si>
  <si>
    <t>1166622280</t>
  </si>
  <si>
    <t>Rozebrání oplocení z pletiva  drátěného se čtvercovými oky, výšky do 1,6 m</t>
  </si>
  <si>
    <t xml:space="preserve">Poznámka k souboru cen:
1. V cenách jsou započteny i náklady na odklizení materiálu na vzdálenost do 20 m nebo naložení na dopravní prostředek. 2. V cenách nejsou započteny náklady na demontáž sloupků. </t>
  </si>
  <si>
    <t>190,73</t>
  </si>
  <si>
    <t>73</t>
  </si>
  <si>
    <t>966073811</t>
  </si>
  <si>
    <t>Rozebrání vrat a vrátek k oplocení plochy do 6 m2</t>
  </si>
  <si>
    <t>-942044069</t>
  </si>
  <si>
    <t>Rozebrání vrat a vrátek k oplocení  plochy jednotlivě přes 2 do 6 m2</t>
  </si>
  <si>
    <t>997</t>
  </si>
  <si>
    <t>Přesun sutě</t>
  </si>
  <si>
    <t>74</t>
  </si>
  <si>
    <t>997221551</t>
  </si>
  <si>
    <t>Vodorovná doprava suti ze sypkých materiálů do 1 km</t>
  </si>
  <si>
    <t>1030402236</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</si>
  <si>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</si>
  <si>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</si>
  <si>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"frezink" 5,11</t>
  </si>
  <si>
    <t>75</t>
  </si>
  <si>
    <t>997221559</t>
  </si>
  <si>
    <t>Příplatek ZKD 1 km u vodorovné dopravy suti ze sypkých materiálů</t>
  </si>
  <si>
    <t>-515484963</t>
  </si>
  <si>
    <t>Vodorovná doprava suti  bez naložení, ale se složením a s hrubým urovnáním Příplatek k ceně za každý další i započatý 1 km přes 1 km</t>
  </si>
  <si>
    <t>"frezink" (5,11)*39</t>
  </si>
  <si>
    <t>76</t>
  </si>
  <si>
    <t>997221561</t>
  </si>
  <si>
    <t>Vodorovná doprava suti z kusových materiálů do 1 km</t>
  </si>
  <si>
    <t>2032030129</t>
  </si>
  <si>
    <t>Vodorovná doprava suti  bez naložení, ale se složením a s hrubým urovnáním z kusových materiálů, na vzdálenost do 1 km</t>
  </si>
  <si>
    <t>Poznámka k položce:
Nakládání se sutí bude stanoveno investorem do VŘ</t>
  </si>
  <si>
    <t>"beton" 22,973+159,994+15,523+2,918+122,938+4,139</t>
  </si>
  <si>
    <t>"krajníky na skládku investora bez poplatku" 14,485</t>
  </si>
  <si>
    <t>"dl. kostky na skládku investora bez poplatku" 0,522+15,489</t>
  </si>
  <si>
    <t>77</t>
  </si>
  <si>
    <t>997221569</t>
  </si>
  <si>
    <t>Příplatek ZKD 1 km u vodorovné dopravy suti z kusových materiálů</t>
  </si>
  <si>
    <t>602815058</t>
  </si>
  <si>
    <t>Poznámka k položce:
trvalá skládka - jedná se pouze o orientační vzdálenost, vzdálenost odvozu určí zhotovitel
skládka investora - jedná se pouze o orientační vzdálenost, vzdálenost odvozu určí investor</t>
  </si>
  <si>
    <t>"beton" (22,973+159,994+15,523+2,918+122,938+4,139)*39</t>
  </si>
  <si>
    <t>"krajníky na skládku investora bez poplatku" (14,485)*4</t>
  </si>
  <si>
    <t>"dl. kostky na skládku investora bez poplatku" (0,522+15,489)*4</t>
  </si>
  <si>
    <t>78</t>
  </si>
  <si>
    <t>997221571</t>
  </si>
  <si>
    <t>Vodorovná doprava vybouraných hmot do 1 km</t>
  </si>
  <si>
    <t>-1303259036</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</si>
  <si>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</si>
  <si>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</si>
  <si>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"bet. panely" 254,299</t>
  </si>
  <si>
    <t>79</t>
  </si>
  <si>
    <t>997221579</t>
  </si>
  <si>
    <t>Příplatek ZKD 1 km u vodorovné dopravy vybouraných hmot</t>
  </si>
  <si>
    <t>2132548717</t>
  </si>
  <si>
    <t>Vodorovná doprava vybouraných hmot  bez naložení, ale se složením a s hrubým urovnáním na vzdálenost Příplatek k ceně za každý další i započatý 1 km přes 1 km</t>
  </si>
  <si>
    <t>Poznámka k položce:
trvalá skládka - jedná se pouze o orientační vzdálenost, vzdálenost odvozu určí zhotovitel</t>
  </si>
  <si>
    <t>254,299*39</t>
  </si>
  <si>
    <t>80</t>
  </si>
  <si>
    <t>997221611</t>
  </si>
  <si>
    <t>Nakládání suti na dopravní prostředky pro vodorovnou dopravu</t>
  </si>
  <si>
    <t>-2009786125</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</si>
  <si>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</si>
  <si>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</si>
  <si>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"krajníky " 14,485</t>
  </si>
  <si>
    <t>"dl. kostky " 0,522+15,489</t>
  </si>
  <si>
    <t>81</t>
  </si>
  <si>
    <t>997221815</t>
  </si>
  <si>
    <t>Poplatek za uložení na skládce (skládkovné) stavebního odpadu betonového kód odpadu 170 101</t>
  </si>
  <si>
    <t>318681072</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</si>
  <si>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</si>
  <si>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</si>
  <si>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22,973+159,994+15,523+2,918+122,938+4,139</t>
  </si>
  <si>
    <t>82</t>
  </si>
  <si>
    <t>997221825</t>
  </si>
  <si>
    <t>Poplatek za uložení na skládce (skládkovné) stavebního odpadu železobetonového kód odpadu 170 101</t>
  </si>
  <si>
    <t>1894092738</t>
  </si>
  <si>
    <t>Poplatek za uložení stavebního odpadu na skládce (skládkovné) z armovaného betonu zatříděného do Katalogu odpadů pod kódem 170 101</t>
  </si>
  <si>
    <t>254,299</t>
  </si>
  <si>
    <t>83</t>
  </si>
  <si>
    <t>997221845</t>
  </si>
  <si>
    <t>Poplatek za uložení na skládce (skládkovné) odpadu asfaltového bez dehtu kód odpadu 170 302</t>
  </si>
  <si>
    <t>1570463049</t>
  </si>
  <si>
    <t>Poplatek za uložení stavebního odpadu na skládce (skládkovné) asfaltového bez obsahu dehtu zatříděného do Katalogu odpadů pod kódem 170 302</t>
  </si>
  <si>
    <t>5,11</t>
  </si>
  <si>
    <t>998</t>
  </si>
  <si>
    <t>Přesun hmot</t>
  </si>
  <si>
    <t>84</t>
  </si>
  <si>
    <t>998223011</t>
  </si>
  <si>
    <t>Přesun hmot pro pozemní komunikace s krytem dlážděným</t>
  </si>
  <si>
    <t>-1859270773</t>
  </si>
  <si>
    <t>Přesun hmot pro pozemní komunikace s krytem dlážděným  dopravní vzdálenost do 200 m jakékoliv délky objektu</t>
  </si>
  <si>
    <t>PSV</t>
  </si>
  <si>
    <t>Práce a dodávky PSV</t>
  </si>
  <si>
    <t>711</t>
  </si>
  <si>
    <t>Izolace proti vodě, vlhkosti a plynům</t>
  </si>
  <si>
    <t>85</t>
  </si>
  <si>
    <t>711161212</t>
  </si>
  <si>
    <t>Izolace proti zemní vlhkosti nopovou fólií svislá, nopek v 8,0 mm, tl do 0,6 mm</t>
  </si>
  <si>
    <t>1214511558</t>
  </si>
  <si>
    <t>Izolace proti zemní vlhkosti a beztlakové vodě nopovými fóliemi na ploše svislé S vrstva ochranná, odvětrávací a drenážní výška nopku 8,0 mm, tl. fólie do 0,6 mm</t>
  </si>
  <si>
    <t>(21,94+11,27+55,83+44+11,64+90,93+11)*0,5</t>
  </si>
  <si>
    <t>86</t>
  </si>
  <si>
    <t>998711101</t>
  </si>
  <si>
    <t>Přesun hmot tonážní pro izolace proti vodě, vlhkosti a plynům v objektech výšky do 6 m</t>
  </si>
  <si>
    <t>1318112099</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</si>
  <si>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</si>
  <si>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</si>
  <si>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761</t>
  </si>
  <si>
    <t>Konstrukce prosvětlovací</t>
  </si>
  <si>
    <t>87</t>
  </si>
  <si>
    <t>761661071</t>
  </si>
  <si>
    <t>Osazení sklepních světlíků (anglických dvorků) hloubky přes 1,0 m, šířky do 1,5 m</t>
  </si>
  <si>
    <t>-1765997221</t>
  </si>
  <si>
    <t>Osazení sklepních světlíků (anglických dvorků) včetně osazení roštu, osazení odvodňovacího prvku a osazení pojistky (proti vloupání ) hloubky přes 1,0 m, šířky přes 1,0 do 1,5 m</t>
  </si>
  <si>
    <t xml:space="preserve">Poznámka k souboru cen:
1. V cenách -1001 až -1081 nejsou započteny náklady na dodávku kompletu světlíku (s roštem, odvodňovacím prvkem a pojistkou proti vloupání), tyto se oceňují ve specifikaci. 2. V ceně -1101 nejsou započteny náklady na dodávku výškově nastavitelné nástavby, tyto se oceňují ve specifikaci. 3. V ceně -1111 nejsou započteny náklady na dodávku výztužného rámu, tyto se oceňují ve specifikaci. 4. V cenách nejsou započteny náklady na připojení na kanalizační potrubí, tyto se ocení cenami části A01 katalogu 800-721 Zdravotně technické instalace budov. </t>
  </si>
  <si>
    <t>88</t>
  </si>
  <si>
    <t>56245254</t>
  </si>
  <si>
    <t>světlík sklepní včetně odvodňovacího prvku recykovaný polymer, rošt z děrovaného plechu 125x100x40 cm</t>
  </si>
  <si>
    <t>820359722</t>
  </si>
  <si>
    <t>Poznámka k položce:
přesný typ bude vybrán během realizace po odstranění stávajících a zaměření přesné velikosti</t>
  </si>
  <si>
    <t>89</t>
  </si>
  <si>
    <t>761661805</t>
  </si>
  <si>
    <t>Demontáž sklepního světlíku (anglického dvorku) hloubky přes 1,00 m</t>
  </si>
  <si>
    <t>-492134264</t>
  </si>
  <si>
    <t>Demontáž sklepních světlíků (anglických dvorků) hloubky přes 1,00 m</t>
  </si>
  <si>
    <t>90</t>
  </si>
  <si>
    <t>998761101</t>
  </si>
  <si>
    <t>Přesun hmot tonážní pro konstrukce sklobetonové v objektech v do 6 m</t>
  </si>
  <si>
    <t>-1700178659</t>
  </si>
  <si>
    <t>Přesun hmot pro konstrukce sklobetonové  stanovený z hmotnosti přesunovaného materiálu vodorovná dopravní vzdálenost do 50 m v objektech výšky do 6 m</t>
  </si>
  <si>
    <t>SO 103 - Parkovací plochy podél II/311 a plochy pro pěší a cyklisty + oplocení</t>
  </si>
  <si>
    <t xml:space="preserve">    2 - Zakládání</t>
  </si>
  <si>
    <t xml:space="preserve">    3 - Svislé a kompletní konstrukce</t>
  </si>
  <si>
    <t xml:space="preserve">    767 - Konstrukce zámečnické</t>
  </si>
  <si>
    <t>111201101</t>
  </si>
  <si>
    <t>Odstranění křovin a stromů průměru kmene do 100 mm i s kořeny z celkové plochy do 1000 m2</t>
  </si>
  <si>
    <t>-1981700230</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</si>
  <si>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</si>
  <si>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</si>
  <si>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82+12+18</t>
  </si>
  <si>
    <t>112151351</t>
  </si>
  <si>
    <t>Kácení stromu s postupným spouštěním koruny a kmene D do 0,2 m</t>
  </si>
  <si>
    <t>947012586</t>
  </si>
  <si>
    <t>Pokácení stromu postupné se spouštěním částí kmene a koruny o průměru na řezné ploše pařezu přes 100 do 200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</si>
  <si>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</si>
  <si>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t>
  </si>
  <si>
    <t>112151352</t>
  </si>
  <si>
    <t>Kácení stromu s postupným spouštěním koruny a kmene D do 0,3 m</t>
  </si>
  <si>
    <t>-2000192289</t>
  </si>
  <si>
    <t>Pokácení stromu postupné se spouštěním částí kmene a koruny o průměru na řezné ploše pařezu přes 200 do 300 mm</t>
  </si>
  <si>
    <t>112151353</t>
  </si>
  <si>
    <t>Kácení stromu s postupným spouštěním koruny a kmene D do 0,4 m</t>
  </si>
  <si>
    <t>2146573005</t>
  </si>
  <si>
    <t>Pokácení stromu postupné se spouštěním částí kmene a koruny o průměru na řezné ploše pařezu přes 300 do 400 mm</t>
  </si>
  <si>
    <t>112201111</t>
  </si>
  <si>
    <t>Odstranění pařezů D do 0,2 m v rovině a svahu 1:5 s odklizením do 20 m a zasypáním jámy</t>
  </si>
  <si>
    <t>-1702906390</t>
  </si>
  <si>
    <t>Odstranění pařezu v rovině nebo na svahu do 1:5 o průměru pařezu na řezné ploše do 200 mm</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</si>
  <si>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</si>
  <si>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112201112</t>
  </si>
  <si>
    <t>Odstranění pařezů D do 0,3 m v rovině a svahu 1:5 s odklizením do 20 m a zasypáním jámy</t>
  </si>
  <si>
    <t>509432935</t>
  </si>
  <si>
    <t>Odstranění pařezu v rovině nebo na svahu do 1:5 o průměru pařezu na řezné ploše přes 200 do 300 mm</t>
  </si>
  <si>
    <t>112201113</t>
  </si>
  <si>
    <t>Odstranění pařezů D do 0,4 m v rovině a svahu 1:5 s odklizením do 20 m a zasypáním jámy</t>
  </si>
  <si>
    <t>-392745878</t>
  </si>
  <si>
    <t>Odstranění pařezu v rovině nebo na svahu do 1:5 o průměru pařezu na řezné ploše přes 300 do 400 mm</t>
  </si>
  <si>
    <t>-2088718692</t>
  </si>
  <si>
    <t>((7,02+4+2,11+40,36+64,95+20,2+9,58)+241,17+280,7)*0,1</t>
  </si>
  <si>
    <t>-1426022412</t>
  </si>
  <si>
    <t>310,38</t>
  </si>
  <si>
    <t>584854107</t>
  </si>
  <si>
    <t>132201101</t>
  </si>
  <si>
    <t>Hloubení rýh š do 600 mm v hornině tř. 3 objemu do 100 m3</t>
  </si>
  <si>
    <t>-584038566</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</si>
  <si>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</si>
  <si>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</si>
  <si>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(0,7*4,56*0,45)+(6*0,8*0,45)</t>
  </si>
  <si>
    <t>132201109</t>
  </si>
  <si>
    <t>Příplatek za lepivost k hloubení rýh š do 600 mm v hornině tř. 3</t>
  </si>
  <si>
    <t>2108451893</t>
  </si>
  <si>
    <t>Hloubení zapažených i nezapažených rýh šířky do 600 mm  s urovnáním dna do předepsaného profilu a spádu v hornině tř. 3 Příplatek k cenám za lepivost horniny tř. 3</t>
  </si>
  <si>
    <t>3,596</t>
  </si>
  <si>
    <t>1519683476</t>
  </si>
  <si>
    <t>"zemina v rámci stavby" 9,53</t>
  </si>
  <si>
    <t>1480029688</t>
  </si>
  <si>
    <t>"zemina k ohumusování na skládku stavby" 67,01</t>
  </si>
  <si>
    <t>"zemina k ohumusování ze skládky stavby na místo upotřebení" 67,01+6,738+45,366</t>
  </si>
  <si>
    <t>162301401</t>
  </si>
  <si>
    <t>Vodorovné přemístění větví stromů listnatých do 5 km D kmene do 300 mm</t>
  </si>
  <si>
    <t>-356321302</t>
  </si>
  <si>
    <t>Vodorovné přemístění větví, kmenů nebo pařezů  s naložením, složením a dopravou do 5000 m větví stromů listnatých, průměru kmene přes 100 do 300 mm</t>
  </si>
  <si>
    <t xml:space="preserve">Poznámka k souboru cen:
1. Průměr kmene i pařezu se měří v místě řezu. 2. Měrná jednotka je 1 strom. </t>
  </si>
  <si>
    <t xml:space="preserve">Poznámka k položce:
- vč. likvidace
- vzdálenost určí zhotovitel
</t>
  </si>
  <si>
    <t>1+1+1</t>
  </si>
  <si>
    <t>162301402</t>
  </si>
  <si>
    <t>Vodorovné přemístění větví stromů listnatých do 5 km D kmene do 500 mm</t>
  </si>
  <si>
    <t>-1170893151</t>
  </si>
  <si>
    <t>Vodorovné přemístění větví, kmenů nebo pařezů  s naložením, složením a dopravou do 5000 m větví stromů listnatých, průměru kmene přes 300 do 500 mm</t>
  </si>
  <si>
    <t>162301405</t>
  </si>
  <si>
    <t>Vodorovné přemístění větví stromů jehličnatých do 5 km D kmene do 300 mm</t>
  </si>
  <si>
    <t>-667530367</t>
  </si>
  <si>
    <t>Vodorovné přemístění větví, kmenů nebo pařezů  s naložením, složením a dopravou do 5000 m větví stromů jehličnatých, průměru kmene přes 100 do 300 mm</t>
  </si>
  <si>
    <t>162301411</t>
  </si>
  <si>
    <t>Vodorovné přemístění kmenů stromů listnatých do 5 km D kmene do 300 mm</t>
  </si>
  <si>
    <t>1448572510</t>
  </si>
  <si>
    <t>Vodorovné přemístění větví, kmenů nebo pařezů  s naložením, složením a dopravou do 5000 m kmenů stromů listnatých, průměru přes 100 do 300 mm</t>
  </si>
  <si>
    <t>162301412</t>
  </si>
  <si>
    <t>Vodorovné přemístění kmenů stromů listnatých do 5 km D kmene do 500 mm</t>
  </si>
  <si>
    <t>1624112265</t>
  </si>
  <si>
    <t>Vodorovné přemístění větví, kmenů nebo pařezů  s naložením, složením a dopravou do 5000 m kmenů stromů listnatých, průměru přes 300 do 500 mm</t>
  </si>
  <si>
    <t>162301415</t>
  </si>
  <si>
    <t>Vodorovné přemístění kmenů stromů jehličnatých do 5 km D kmene do 300 mm</t>
  </si>
  <si>
    <t>581426138</t>
  </si>
  <si>
    <t>Vodorovné přemístění větví, kmenů nebo pařezů  s naložením, složením a dopravou do 5000 m kmenů stromů jehličnatých, průměru přes 100 do 300 mm</t>
  </si>
  <si>
    <t>162301421</t>
  </si>
  <si>
    <t>Vodorovné přemístění pařezů do 5 km D do 300 mm</t>
  </si>
  <si>
    <t>309125020</t>
  </si>
  <si>
    <t>Vodorovné přemístění větví, kmenů nebo pařezů  s naložením, složením a dopravou do 5000 m pařezů kmenů, průměru přes 100 do 300 mm</t>
  </si>
  <si>
    <t>3+2</t>
  </si>
  <si>
    <t>162301422</t>
  </si>
  <si>
    <t>Vodorovné přemístění pařezů do 5 km D do 500 mm</t>
  </si>
  <si>
    <t>-620194282</t>
  </si>
  <si>
    <t>Vodorovné přemístění větví, kmenů nebo pařezů  s naložením, složením a dopravou do 5000 m pařezů kmenů, průměru přes 300 do 500 mm</t>
  </si>
  <si>
    <t>162301501</t>
  </si>
  <si>
    <t>Vodorovné přemístění křovin do 5 km D kmene do 100 mm</t>
  </si>
  <si>
    <t>1644566784</t>
  </si>
  <si>
    <t>Vodorovné přemístění smýcených křovin  do průměru kmene 100 mm na vzdálenost do 5 000 m</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</si>
  <si>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</si>
  <si>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Poznámka k položce:
vzdálenost odvozu určí zhotovitel</t>
  </si>
  <si>
    <t>(82+12+18)*3</t>
  </si>
  <si>
    <t>162301901</t>
  </si>
  <si>
    <t>Příplatek k vodorovnému přemístění větví stromů listnatých D kmene do 300 mm ZKD 5 km</t>
  </si>
  <si>
    <t>1782902058</t>
  </si>
  <si>
    <t>Vodorovné přemístění větví, kmenů nebo pařezů  s naložením, složením a dopravou Příplatek k cenám za každých dalších i započatých 5000 m přes 5000 m větví stromů listnatých, průměru kmene přes 100 do 300 mm</t>
  </si>
  <si>
    <t>162301902</t>
  </si>
  <si>
    <t>Příplatek k vodorovnému přemístění větví stromů listnatých D kmene do 500 mm ZKD 5 km</t>
  </si>
  <si>
    <t>-1720921136</t>
  </si>
  <si>
    <t>Vodorovné přemístění větví, kmenů nebo pařezů  s naložením, složením a dopravou Příplatek k cenám za každých dalších i započatých 5000 m přes 5000 m větví stromů listnatých, průměru kmene přes 300 do 500 mm</t>
  </si>
  <si>
    <t>162301905</t>
  </si>
  <si>
    <t>Příplatek k vodorovnému přemístění větví stromů jehličnatých D kmene do 300 mm ZKD 5 km</t>
  </si>
  <si>
    <t>847580019</t>
  </si>
  <si>
    <t>Vodorovné přemístění větví, kmenů nebo pařezů  s naložením, složením a dopravou Příplatek k cenám za každých dalších i započatých 5000 m přes 5000 m větví stromů jehličnatých, o průměru kmene přes 100 do 300 mm</t>
  </si>
  <si>
    <t>162301911</t>
  </si>
  <si>
    <t>Příplatek k vodorovnému přemístění kmenů stromů listnatých D kmene do 300 mm ZKD 5 km</t>
  </si>
  <si>
    <t>-241061349</t>
  </si>
  <si>
    <t>Vodorovné přemístění větví, kmenů nebo pařezů  s naložením, složením a dopravou Příplatek k cenám za každých dalších i započatých 5000 m přes 5000 m kmenů stromů listnatých, o průměru přes 100 do 300 mm</t>
  </si>
  <si>
    <t>162301912</t>
  </si>
  <si>
    <t>Příplatek k vodorovnému přemístění kmenů stromů listnatých D kmene do 500 mm ZKD 5 km</t>
  </si>
  <si>
    <t>1229069699</t>
  </si>
  <si>
    <t>Vodorovné přemístění větví, kmenů nebo pařezů  s naložením, složením a dopravou Příplatek k cenám za každých dalších i započatých 5000 m přes 5000 m kmenů stromů listnatých, o průměru přes 300 do 500 mm</t>
  </si>
  <si>
    <t>162301915</t>
  </si>
  <si>
    <t>Příplatek k vodorovnému přemístění kmenů stromů jehličnatých D kmene do 300 mm ZKD 5 km</t>
  </si>
  <si>
    <t>-387936636</t>
  </si>
  <si>
    <t>Vodorovné přemístění větví, kmenů nebo pařezů  s naložením, složením a dopravou Příplatek k cenám za každých dalších i započatých 5000 m přes 5000 m kmenů stromů jehličnatých, průměru přes 100 do 300 mm</t>
  </si>
  <si>
    <t>162301921</t>
  </si>
  <si>
    <t>Příplatek k vodorovnému přemístění pařezů D 300 mm ZKD 5 km</t>
  </si>
  <si>
    <t>-1817963461</t>
  </si>
  <si>
    <t>Vodorovné přemístění větví, kmenů nebo pařezů  s naložením, složením a dopravou Příplatek k cenám za každých dalších i započatých 5000 m přes 5000 m pařezů kmenů, průměru přes 100 do 300 mm</t>
  </si>
  <si>
    <t>162301922</t>
  </si>
  <si>
    <t>Příplatek k vodorovnému přemístění pařezů D 500 mm ZKD 5 km</t>
  </si>
  <si>
    <t>843847628</t>
  </si>
  <si>
    <t>Vodorovné přemístění větví, kmenů nebo pařezů  s naložením, složením a dopravou Příplatek k cenám za každých dalších i započatých 5000 m přes 5000 m pařezů kmenů, průměru přes 300 do 500 mm</t>
  </si>
  <si>
    <t>628661539</t>
  </si>
  <si>
    <t>(310,38+3,596+7,84)-9,53</t>
  </si>
  <si>
    <t>-1825334775</t>
  </si>
  <si>
    <t>312,286*30</t>
  </si>
  <si>
    <t>54590244</t>
  </si>
  <si>
    <t>9,53</t>
  </si>
  <si>
    <t>67,01+6,738+45,366</t>
  </si>
  <si>
    <t>-279189643</t>
  </si>
  <si>
    <t>73917015</t>
  </si>
  <si>
    <t>67,01</t>
  </si>
  <si>
    <t>-1852152978</t>
  </si>
  <si>
    <t>312,286</t>
  </si>
  <si>
    <t>312,286*1,8 'Přepočtené koeficientem množství</t>
  </si>
  <si>
    <t>181111111</t>
  </si>
  <si>
    <t>Plošná úprava terénu do 500 m2 zemina tř 1 až 4 nerovnosti do 100 mm v rovinně a svahu do 1:5</t>
  </si>
  <si>
    <t>-2064204292</t>
  </si>
  <si>
    <t>Plošná úprava terénu v zemině tř. 1 až 4 s urovnáním povrchu bez doplnění ornice souvislé plochy do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</si>
  <si>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</si>
  <si>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1026,58</t>
  </si>
  <si>
    <t>181301102</t>
  </si>
  <si>
    <t>Rozprostření ornice tl vrstvy do 150 mm pl do 500 m2 v rovině nebo ve svahu do 1:5</t>
  </si>
  <si>
    <t>562626844</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</si>
  <si>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</si>
  <si>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</si>
  <si>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10364101</t>
  </si>
  <si>
    <t>zemina pro terénní úpravy -  ornice</t>
  </si>
  <si>
    <t>-822146803</t>
  </si>
  <si>
    <t>"potřeba" 1026,58*0,15</t>
  </si>
  <si>
    <t>"stávající" -(67,01+6,738+45,366)</t>
  </si>
  <si>
    <t>34,873*1,8 'Přepočtené koeficientem množství</t>
  </si>
  <si>
    <t>181411131</t>
  </si>
  <si>
    <t>Založení parkového trávníku výsevem plochy do 1000 m2 v rovině a ve svahu do 1:5</t>
  </si>
  <si>
    <t>142569139</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</si>
  <si>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</si>
  <si>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</si>
  <si>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00572420</t>
  </si>
  <si>
    <t>osivo směs travní parková okrasná</t>
  </si>
  <si>
    <t>kg</t>
  </si>
  <si>
    <t>-2072226131</t>
  </si>
  <si>
    <t>1026,58*0,03</t>
  </si>
  <si>
    <t>-1909312126</t>
  </si>
  <si>
    <t>352,52+74,08+55,11+252,67+69,92+16,45</t>
  </si>
  <si>
    <t>183151116</t>
  </si>
  <si>
    <t>Hloubení jam pro výsadbu dřevin strojně v rovině nebo ve svahu do 1:5 objem jamky do 1,50 m3</t>
  </si>
  <si>
    <t>1289553097</t>
  </si>
  <si>
    <t>Hloubení jam pro výsadbu dřevin strojně v rovině nebo ve svahu do 1:5, objem přes 1,10 do 1,50 m3</t>
  </si>
  <si>
    <t xml:space="preserve">Poznámka k souboru cen:
1. V cenách jsou započteny i náklady na: a) odhození výkopku na hromadu nebo naložení na dopravní prostředek, b) zdrsnění stěn vyhloubené jámy pro následující výsadbu. 2. V cenách nejsou započteny náklady na uložení odpadu na skládku. 3. Objem jámy se měří v množství vykopané zeminy v rostlém stavu. </t>
  </si>
  <si>
    <t>"nové" 10</t>
  </si>
  <si>
    <t>10321100</t>
  </si>
  <si>
    <t>zahradní substrát pro výsadbu VL</t>
  </si>
  <si>
    <t>-49654312</t>
  </si>
  <si>
    <t>10*(1,4*1,4*0,8)*0,5</t>
  </si>
  <si>
    <t>183402121</t>
  </si>
  <si>
    <t>Rozrušení půdy souvislé plochy do 500 m2 hloubky do 150 mm v rovině a svahu do 1:5</t>
  </si>
  <si>
    <t>-423635651</t>
  </si>
  <si>
    <t>Rozrušení půdy na hloubku přes 50 do 150 mm souvislé plochy do 500 m2 v rovině nebo na svahu do 1:5</t>
  </si>
  <si>
    <t xml:space="preserve">Poznámka k souboru cen:
1. V cenách nejsou započteny náklady na odstranění překážek na povrchu ploch, které mají být rozrušeny. Odstranění překážek se oceňuje: a) vegetační kryt cenami části A02 souboru cen 111 10-11 Odstranění travin a rákosu nebo 111 10-51 Odstranění stařiny, b) kořeny cenami části A02 souboru cen 111 2.-1 Odstranění nevhodných dřevin, c) balvany velikosti přes 0,10 m3 cenami souboru cen 122 86-11 Těžení a rozpojení jednotlivých balvanů, části A01 katalogu 800-1 Zemní práce, d) ostatní překážky příslušnými cenami podle jejich druhu. 2. V cenách o sklonu svahu přes 1:1 jsou uvažovány podmínky pro svahy běžně schůdné; bez použití lezeckých technik. V případě použití lezeckých technik se tyto náklady oceňují individuálně. </t>
  </si>
  <si>
    <t>184102116</t>
  </si>
  <si>
    <t>Výsadba dřeviny s balem D do 0,8 m do jamky se zalitím v rovině a svahu do 1:5</t>
  </si>
  <si>
    <t>-1552205985</t>
  </si>
  <si>
    <t>Výsadba dřeviny s balem do předem vyhloubené jamky se zalitím  v rovině nebo na svahu do 1:5, při průměru balu přes 600 do 800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</si>
  <si>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</si>
  <si>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026_strom_01</t>
  </si>
  <si>
    <t>lípa velkolistá "TILIA PLATYPHYLLOS" obvod kmene 14-16 cm</t>
  </si>
  <si>
    <t>1357033763</t>
  </si>
  <si>
    <t>184215132</t>
  </si>
  <si>
    <t>Ukotvení kmene dřevin třemi kůly D do 0,1 m délky do 2 m</t>
  </si>
  <si>
    <t>-1194560286</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</si>
  <si>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</si>
  <si>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</si>
  <si>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05217108</t>
  </si>
  <si>
    <t>tyče dřevěné v kůře D 80mm dl 6m</t>
  </si>
  <si>
    <t>-623732749</t>
  </si>
  <si>
    <t>10*3*(3,14*0,04*0,04)*(0,5+3+0,7)</t>
  </si>
  <si>
    <t>184501131</t>
  </si>
  <si>
    <t>Zhotovení obalu z juty ve dvou vrstvách v rovině a svahu do 1:5</t>
  </si>
  <si>
    <t>-373270610</t>
  </si>
  <si>
    <t>Zhotovení obalu kmene a spodních částí větví stromu z juty  ve dvou vrstvách v rovině nebo na svahu do 1:5</t>
  </si>
  <si>
    <t xml:space="preserve">Poznámka k souboru cen:
1. V cenách jsou započteny náklady na 50 % překrytí jutou. </t>
  </si>
  <si>
    <t>2*(2*3,14*0,15)*10*2</t>
  </si>
  <si>
    <t>184801121</t>
  </si>
  <si>
    <t>Ošetřování vysazených dřevin soliterních v rovině a svahu do 1:5</t>
  </si>
  <si>
    <t>1720355526</t>
  </si>
  <si>
    <t>Ošetření vysazených dřevin  solitérních v rovině nebo na svahu do 1:5</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</si>
  <si>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</si>
  <si>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184802111</t>
  </si>
  <si>
    <t>Chemické odplevelení před založením kultury nad 20 m2 postřikem na široko v rovině a svahu do 1:5</t>
  </si>
  <si>
    <t>-388925608</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</si>
  <si>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</si>
  <si>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</si>
  <si>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184818235</t>
  </si>
  <si>
    <t>Ochrana kmene průměru přes 900 do 1100 mm bedněním výšky do 2 m</t>
  </si>
  <si>
    <t>1190818173</t>
  </si>
  <si>
    <t>Ochrana kmene bedněním před poškozením stavebním provozem zřízení včetně odstranění výšky bednění do 2 m průměru kmene přes 900 do 1100 mm</t>
  </si>
  <si>
    <t>184911311</t>
  </si>
  <si>
    <t>Položení mulčovací textilie v rovině a svahu do 1:5</t>
  </si>
  <si>
    <t>-1026233402</t>
  </si>
  <si>
    <t>Položení mulčovací textilie proti prorůstání plevelů kolem vysázených rostlin v rovině nebo na svahu do 1:5</t>
  </si>
  <si>
    <t xml:space="preserve">Poznámka k souboru cen:
1. V cenách o sklonu svahu přes 1:1 jsou uvažovány podmínky pro svahy běžně schůdné; bez použití lezeckých technik. V případě použití lezeckých technik se tyto náklady oceňují individuálně. </t>
  </si>
  <si>
    <t>1*1*10</t>
  </si>
  <si>
    <t>69311172</t>
  </si>
  <si>
    <t>textilie ÚV stabilizace 300 g/m2 do š 8,8 m</t>
  </si>
  <si>
    <t>1085739605</t>
  </si>
  <si>
    <t>10*1,1 'Přepočtené koeficientem množství</t>
  </si>
  <si>
    <t>184911421</t>
  </si>
  <si>
    <t>Mulčování rostlin kůrou tl. do 0,1 m v rovině a svahu do 1:5</t>
  </si>
  <si>
    <t>-1501805101</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</si>
  <si>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</si>
  <si>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</si>
  <si>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10391100</t>
  </si>
  <si>
    <t>kůra mulčovací VL</t>
  </si>
  <si>
    <t>624346466</t>
  </si>
  <si>
    <t>10*0,1</t>
  </si>
  <si>
    <t>185804311</t>
  </si>
  <si>
    <t>Zalití rostlin vodou plocha do 20 m2</t>
  </si>
  <si>
    <t>804251929</t>
  </si>
  <si>
    <t>Zalití rostlin vodou  plochy záhonů jednotlivě do 20 m2</t>
  </si>
  <si>
    <t>10*0,25</t>
  </si>
  <si>
    <t>185804312</t>
  </si>
  <si>
    <t>Zalití rostlin vodou plocha přes 20 m2</t>
  </si>
  <si>
    <t>1752719946</t>
  </si>
  <si>
    <t>Zalití rostlin vodou  plochy záhonů jednotlivě přes 20 m2</t>
  </si>
  <si>
    <t>1026,58*0,025</t>
  </si>
  <si>
    <t>185851121</t>
  </si>
  <si>
    <t>Dovoz vody pro zálivku rostlin za vzdálenost do 1000 m</t>
  </si>
  <si>
    <t>594917938</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</si>
  <si>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</si>
  <si>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</si>
  <si>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Zakládání</t>
  </si>
  <si>
    <t>271572211</t>
  </si>
  <si>
    <t>Podsyp pod základové konstrukce se zhutněním z netříděného štěrkopísku</t>
  </si>
  <si>
    <t>404146774</t>
  </si>
  <si>
    <t>Podsyp pod základové konstrukce se zhutněním a urovnáním povrchu ze štěrkopísku netříděného</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</si>
  <si>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</si>
  <si>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"palisády" (2,28+2,28+3+3)*0,45*0,1</t>
  </si>
  <si>
    <t>"pod sloupky" (0,4*0,4*0,1)*35</t>
  </si>
  <si>
    <t>275313711</t>
  </si>
  <si>
    <t>Základové patky z betonu tř. C 20/25</t>
  </si>
  <si>
    <t>-233315363</t>
  </si>
  <si>
    <t>Základy z betonu prostého patky a bloky z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</si>
  <si>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</si>
  <si>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"patka pro odpadkové koše" (0,4*0,4*0,3)*6</t>
  </si>
  <si>
    <t>"patka pod lavičky" (0,3*0,45*0,3*2)*3</t>
  </si>
  <si>
    <t>"patka pro sloupky" 35*(0,4*0,65*0,4)</t>
  </si>
  <si>
    <t>275351121</t>
  </si>
  <si>
    <t>Zřízení bednění základových patek</t>
  </si>
  <si>
    <t>1380761187</t>
  </si>
  <si>
    <t>Bednění základů patek zřízení</t>
  </si>
  <si>
    <t xml:space="preserve">Poznámka k souboru cen:
1. Ceny jsou určeny pro bednění ve volném prostranství, ve volných nebo zapažených jamách, rýhách a šachtách. 2. Kruhové nebo obloukové bednění poloměru do 1 m se oceňuje individuálně. </t>
  </si>
  <si>
    <t>"patka pro odpadkové koše" (4*0,4*0,3)*6</t>
  </si>
  <si>
    <t>"patka pod lavičky" (((0,3*0,45)+(0,3*0,3))*2)*3</t>
  </si>
  <si>
    <t>"patka pro sloupky" 35*(4*0,65*0,4)</t>
  </si>
  <si>
    <t>275351122</t>
  </si>
  <si>
    <t>Odstranění bednění základových patek</t>
  </si>
  <si>
    <t>-677965353</t>
  </si>
  <si>
    <t>Bednění základů patek odstranění</t>
  </si>
  <si>
    <t>40,63</t>
  </si>
  <si>
    <t>Svislé a kompletní konstrukce</t>
  </si>
  <si>
    <t>338171111.1</t>
  </si>
  <si>
    <t>Osazování sloupků a vzpěr plotových ocelových v 2,00 m na kotevní patky sloupku</t>
  </si>
  <si>
    <t>689204688</t>
  </si>
  <si>
    <t>Osazování sloupků a vzpěr plotových ocelových  trubkových nebo profilovaných výšky do 2,00 m na kotevní patky sloupku</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</si>
  <si>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</si>
  <si>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Poznámka k položce:
přichyceno na 4 šrouby</t>
  </si>
  <si>
    <t>55342261</t>
  </si>
  <si>
    <t>sloupek plotový koncový Pz a komaxitový 2150/48x1,5mm</t>
  </si>
  <si>
    <t>1072120880</t>
  </si>
  <si>
    <t>patka</t>
  </si>
  <si>
    <t>kotevní patka na sloupek pr. 48 mm zelená</t>
  </si>
  <si>
    <t>1657275753</t>
  </si>
  <si>
    <t>kotevní patka na sloupek pr. 48 zelená</t>
  </si>
  <si>
    <t>15619210</t>
  </si>
  <si>
    <t>krytka plastová D 38/48mm</t>
  </si>
  <si>
    <t>1826747847</t>
  </si>
  <si>
    <t>339921132</t>
  </si>
  <si>
    <t>Osazování betonových palisád do betonového základu v řadě výšky prvku přes 0,5 do 1 m</t>
  </si>
  <si>
    <t>-16553146</t>
  </si>
  <si>
    <t>Osazování palisád  betonových v řadě se zabetonováním výšky palisády přes 500 do 1000 mm</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</si>
  <si>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</si>
  <si>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(7+7+9+9+17)*0,175</t>
  </si>
  <si>
    <t>(4)*0,175</t>
  </si>
  <si>
    <t>59228412</t>
  </si>
  <si>
    <t>palisáda tyčová půlkulatá betonová přírodní 17,5X20X60 cm</t>
  </si>
  <si>
    <t>-2114608183</t>
  </si>
  <si>
    <t>7+7+9+9+17</t>
  </si>
  <si>
    <t>49*1,01 'Přepočtené koeficientem množství</t>
  </si>
  <si>
    <t>59228413</t>
  </si>
  <si>
    <t>palisáda tyčová půlkulatá betonová přírodní 17,5X20X80 cm</t>
  </si>
  <si>
    <t>-538703500</t>
  </si>
  <si>
    <t>4*1,01 'Přepočtené koeficientem množství</t>
  </si>
  <si>
    <t>339921133</t>
  </si>
  <si>
    <t>Osazování betonových palisád do betonového základu v řadě výšky prvku přes 1 do 1,5 m</t>
  </si>
  <si>
    <t>1538991746</t>
  </si>
  <si>
    <t>Osazování palisád  betonových v řadě se zabetonováním výšky palisády přes 1000 do 1500 mm</t>
  </si>
  <si>
    <t>(6)*0,175</t>
  </si>
  <si>
    <t>(2)*0,175</t>
  </si>
  <si>
    <t>59228414</t>
  </si>
  <si>
    <t>palisáda tyčová půlkulatá betonová přírodní 17,5X20X100 cm</t>
  </si>
  <si>
    <t>-113646416</t>
  </si>
  <si>
    <t>6*1,01 'Přepočtené koeficientem množství</t>
  </si>
  <si>
    <t>59228415</t>
  </si>
  <si>
    <t>palisáda tyčová půlkulatá betonová přírodní 17,5X20X120 cm</t>
  </si>
  <si>
    <t>-550280849</t>
  </si>
  <si>
    <t>2*1,01 'Přepočtené koeficientem množství</t>
  </si>
  <si>
    <t>348401120</t>
  </si>
  <si>
    <t>Osazení oplocení ze strojového pletiva s napínacími dráty výšky do 1,6 m do 15° sklonu svahu</t>
  </si>
  <si>
    <t>1006297009</t>
  </si>
  <si>
    <t>Osazení oplocení ze strojového pletiva s napínacími dráty do 15° sklonu svahu, výšky do 1,6 m</t>
  </si>
  <si>
    <t xml:space="preserve">Poznámka k souboru cen:
1. V cenách nejsou započteny náklady na dodávku pletiva a drátů, tyto se oceňují ve specifikaci. </t>
  </si>
  <si>
    <t>100</t>
  </si>
  <si>
    <t>15619100</t>
  </si>
  <si>
    <t>drát poplastovaný kruhový napínací 2,5/3,5mm</t>
  </si>
  <si>
    <t>-1109698430</t>
  </si>
  <si>
    <t>100*1,1 'Přepočtené koeficientem množství</t>
  </si>
  <si>
    <t>15619200</t>
  </si>
  <si>
    <t>drát poplastovaný kruhový vázací 1,1/1,5mm</t>
  </si>
  <si>
    <t>-1492501716</t>
  </si>
  <si>
    <t>31327502</t>
  </si>
  <si>
    <t>pletivo drátěné plastifikované se čtvercovými oky 50 mm/2,2 mm, 150 cm</t>
  </si>
  <si>
    <t>607441598</t>
  </si>
  <si>
    <t>-1815217163</t>
  </si>
  <si>
    <t>"chodník" 252,67</t>
  </si>
  <si>
    <t>"technologická dl." 55,11</t>
  </si>
  <si>
    <t>-1864822538</t>
  </si>
  <si>
    <t>"vjezd" 16,45</t>
  </si>
  <si>
    <t>1100305596</t>
  </si>
  <si>
    <t>"parkoviště" 297,24</t>
  </si>
  <si>
    <t>"technologická dl." 45,25</t>
  </si>
  <si>
    <t>"chodník" 238,31</t>
  </si>
  <si>
    <t>"vozovka" 69,12</t>
  </si>
  <si>
    <t>"vjezd" 14,69</t>
  </si>
  <si>
    <t>1639538007</t>
  </si>
  <si>
    <t>"parkoviště" 353,52</t>
  </si>
  <si>
    <t>104683655</t>
  </si>
  <si>
    <t>"rampy" 74,08</t>
  </si>
  <si>
    <t>564861115</t>
  </si>
  <si>
    <t>Podklad ze štěrkodrtě ŠD tl 240 mm</t>
  </si>
  <si>
    <t>-670312820</t>
  </si>
  <si>
    <t>Podklad ze štěrkodrti ŠD  s rozprostřením a zhutněním, po zhutnění tl. 240 mm</t>
  </si>
  <si>
    <t>450954490</t>
  </si>
  <si>
    <t>"rampy" 55,13</t>
  </si>
  <si>
    <t>569951133</t>
  </si>
  <si>
    <t>Zpevnění krajnic asfaltovým recyklátem tl 150 mm</t>
  </si>
  <si>
    <t>683144320</t>
  </si>
  <si>
    <t>Zpevnění krajnic nebo komunikací pro pěší  s rozprostřením a zhutněním, po zhutnění asfaltovým recyklátem tl. 150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</si>
  <si>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</si>
  <si>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34,24</t>
  </si>
  <si>
    <t>573211109</t>
  </si>
  <si>
    <t>Postřik živičný spojovací z asfaltu v množství 0,50 kg/m2</t>
  </si>
  <si>
    <t>191480959</t>
  </si>
  <si>
    <t>Postřik spojovací PS bez posypu kamenivem z asfaltu silničního, v množství 0,50 kg/m2</t>
  </si>
  <si>
    <t>Poznámka k položce:
PSEP</t>
  </si>
  <si>
    <t>577134121</t>
  </si>
  <si>
    <t>Asfaltový beton vrstva obrusná ACO 11+ (ABS) tř. I tl 40 mm š přes 3 m z nemodifikovaného asfaltu</t>
  </si>
  <si>
    <t>1955062162</t>
  </si>
  <si>
    <t>Asfaltový beton vrstva obrusná ACO 11 (ABS)  s rozprostřením a se zhutněním z nemodifikovaného asfaltu v pruhu šířky přes 3 m tř. I, po zhutnění tl. 40 mm</t>
  </si>
  <si>
    <t xml:space="preserve">Poznámka k souboru cen:
1. ČSN EN 13108-1 připouští pro ACO 11 pouze tl. 35 až 50 mm. </t>
  </si>
  <si>
    <t>577165122</t>
  </si>
  <si>
    <t>Asfaltový beton vrstva ložní ACL 16+ (ABH) tl 70 mm š přes 3 m z nemodifikovaného asfaltu</t>
  </si>
  <si>
    <t>CS ÚRS 2018 01</t>
  </si>
  <si>
    <t>771766418</t>
  </si>
  <si>
    <t>Asfaltový beton vrstva ložní ACL 16 (ABH)  s rozprostřením a zhutněním z nemodifikovaného asfaltu v pruhu šířky přes 3 m, po zhutnění tl. 70 mm</t>
  </si>
  <si>
    <t xml:space="preserve">Poznámka k souboru cen:
1. ČSN EN 13108-1 připouští pro ACL 16 pouze tl. 50 až 70 mm. </t>
  </si>
  <si>
    <t>91</t>
  </si>
  <si>
    <t>5911411RP</t>
  </si>
  <si>
    <t>Kladení dlažby z kostek velkých na MC tl 50 mm</t>
  </si>
  <si>
    <t>-130180492</t>
  </si>
  <si>
    <t>Kladení dlažby z kostek  s provedením lože do tl. 50 mm, s vyplněním spár, s dvojím beraněním a se smetením přebytečného materiálu na krajnici velkých, do lože z cementové malty</t>
  </si>
  <si>
    <t>"zámková dl. do betonu" 3*0,16</t>
  </si>
  <si>
    <t>92</t>
  </si>
  <si>
    <t>59245021.1</t>
  </si>
  <si>
    <t>dlažba skladebná betonová 16x16x6 cm přírodní</t>
  </si>
  <si>
    <t>-1011422122</t>
  </si>
  <si>
    <t>0,48</t>
  </si>
  <si>
    <t>0,48*1,03 'Přepočtené koeficientem množství</t>
  </si>
  <si>
    <t>93</t>
  </si>
  <si>
    <t>-333669734</t>
  </si>
  <si>
    <t>94</t>
  </si>
  <si>
    <t>435093236</t>
  </si>
  <si>
    <t>95</t>
  </si>
  <si>
    <t>531118024</t>
  </si>
  <si>
    <t>297,24+55,13+45,25</t>
  </si>
  <si>
    <t>591412111</t>
  </si>
  <si>
    <t>Kladení dlažby z mozaiky dvou a vícebarevné komunikací pro pěší lože z kameniva</t>
  </si>
  <si>
    <t>1986430450</t>
  </si>
  <si>
    <t>Kladení dlažby z mozaiky komunikací pro pěší  s vyplněním spár, s dvojím beraněním a se smetením přebytečného materiálu na vzdálenost do 3 m dvoubarevné a vícebarevné, s ložem tl. do 40 mm z kameniva</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</si>
  <si>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</si>
  <si>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Poznámka k položce:
kostka drobná do vějíře</t>
  </si>
  <si>
    <t>97</t>
  </si>
  <si>
    <t>-1453753509</t>
  </si>
  <si>
    <t>"chodník" (20+40-1,57)+(8,61-2,27)</t>
  </si>
  <si>
    <t>"přídlažba k prvkům pro nevidomé" (20,17)*0,2</t>
  </si>
  <si>
    <t>98</t>
  </si>
  <si>
    <t>1427664244</t>
  </si>
  <si>
    <t>"chodník" 8,61-2,27</t>
  </si>
  <si>
    <t>6,34*1,03 'Přepočtené koeficientem množství</t>
  </si>
  <si>
    <t>99</t>
  </si>
  <si>
    <t>59245202</t>
  </si>
  <si>
    <t>dlažba zámková profilová základní 19,6x16,1x6 cm červená</t>
  </si>
  <si>
    <t>-1299667020</t>
  </si>
  <si>
    <t>dlažba zámková profilová základní 19,6x16,1x6 cm barevná</t>
  </si>
  <si>
    <t>58,43</t>
  </si>
  <si>
    <t>58,43*1,03 'Přepočtené koeficientem množství</t>
  </si>
  <si>
    <t>1893210783</t>
  </si>
  <si>
    <t>(20,17)*0,2</t>
  </si>
  <si>
    <t>4,034*1,03 'Přepočtené koeficientem množství</t>
  </si>
  <si>
    <t>101</t>
  </si>
  <si>
    <t>596211112</t>
  </si>
  <si>
    <t>Kladení zámkové dlažby komunikací pro pěší tl 60 mm skupiny A pl do 300 m2</t>
  </si>
  <si>
    <t>1489350467</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</si>
  <si>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</si>
  <si>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"chodník" 184,06-10,52</t>
  </si>
  <si>
    <t>102</t>
  </si>
  <si>
    <t>1866026542</t>
  </si>
  <si>
    <t>173,54</t>
  </si>
  <si>
    <t>173,54*1,02 'Přepočtené koeficientem množství</t>
  </si>
  <si>
    <t>103</t>
  </si>
  <si>
    <t>472266648</t>
  </si>
  <si>
    <t>"přídlažba k prvkům pro nevidomé" (9,04)*0,2</t>
  </si>
  <si>
    <t>"vjezd" 11,94+2,75</t>
  </si>
  <si>
    <t>104</t>
  </si>
  <si>
    <t>1705260067</t>
  </si>
  <si>
    <t>(9,04)*0,2</t>
  </si>
  <si>
    <t>1,808*1,03 'Přepočtené koeficientem množství</t>
  </si>
  <si>
    <t>105</t>
  </si>
  <si>
    <t>290537298</t>
  </si>
  <si>
    <t>11,94</t>
  </si>
  <si>
    <t>11,94*1,03 'Přepočtené koeficientem množství</t>
  </si>
  <si>
    <t>106</t>
  </si>
  <si>
    <t>-2127362403</t>
  </si>
  <si>
    <t>2,75</t>
  </si>
  <si>
    <t>2,75*1,03 'Přepočtené koeficientem množství</t>
  </si>
  <si>
    <t>107</t>
  </si>
  <si>
    <t>-763422434</t>
  </si>
  <si>
    <t>108</t>
  </si>
  <si>
    <t>911121111</t>
  </si>
  <si>
    <t>Montáž zábradlí ocelového přichyceného vruty do betonového podkladu</t>
  </si>
  <si>
    <t>-948072708</t>
  </si>
  <si>
    <t>Montáž zábradlí ocelového  přichyceného vruty do betonového podkladu</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</si>
  <si>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</si>
  <si>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Poznámka k položce:
dodávka viz. zámečnické konstrukce</t>
  </si>
  <si>
    <t>4,25+4,25</t>
  </si>
  <si>
    <t>109</t>
  </si>
  <si>
    <t>805459805</t>
  </si>
  <si>
    <t>110</t>
  </si>
  <si>
    <t>40445619</t>
  </si>
  <si>
    <t>zákazové, příkazové dopravní značky B1-B34, C1-15 500mm</t>
  </si>
  <si>
    <t>-803090014</t>
  </si>
  <si>
    <t>"B2" 1</t>
  </si>
  <si>
    <t>111</t>
  </si>
  <si>
    <t>40445621</t>
  </si>
  <si>
    <t>informativní značky provozní IP1-IP3, IP4b-IP7, IP10a, b 500x500mm</t>
  </si>
  <si>
    <t>-1734858061</t>
  </si>
  <si>
    <t>"IP10a" 1</t>
  </si>
  <si>
    <t>112</t>
  </si>
  <si>
    <t>-1274165324</t>
  </si>
  <si>
    <t>"IP13" 1</t>
  </si>
  <si>
    <t>113</t>
  </si>
  <si>
    <t>914111112</t>
  </si>
  <si>
    <t>Montáž svislé dopravní značky do velikosti 1 m2 páskováním na sloup</t>
  </si>
  <si>
    <t>-2077393382</t>
  </si>
  <si>
    <t>Montáž svislé dopravní značky základní  velikosti do 1 m2 páskováním na sloupy</t>
  </si>
  <si>
    <t>"stávající" 10</t>
  </si>
  <si>
    <t>114</t>
  </si>
  <si>
    <t>914431112</t>
  </si>
  <si>
    <t>Montáž dopravního zrcadla o velikosti do 1m2 na sloupek nebo konzolu</t>
  </si>
  <si>
    <t>-1283122940</t>
  </si>
  <si>
    <t>Montáž dopravního zrcadla  na sloupky nebo konzoly velikosti do 1 m2</t>
  </si>
  <si>
    <t xml:space="preserve">Poznámka k souboru cen:
1. V ceně jsou započteny i náklady na montáž zrcadla včetně upevňovacího materiálu na předem připravenou nosnou konstrukci. 2. V ceně nejsou započteny náklady na: a) dodání zrcadla, tyto se oceňují ve specifikaci, b) na montáž a dodávku sloupků nebo konzol, tyto se oceňují cenami souboru cen 914 51 Montáž sloupku a 914 53 Montáž konzol a nástavců, c) ochranné nátěry sloupku, zrcadlové části a zrcadla, tyto se oceňují příslušnými cenami katalogu 800-783 Nátěry. </t>
  </si>
  <si>
    <t>115</t>
  </si>
  <si>
    <t>40445203</t>
  </si>
  <si>
    <t>zrcadlo dopravní čtvercové 600 x 800 mm</t>
  </si>
  <si>
    <t>1489157625</t>
  </si>
  <si>
    <t>Poznámka k položce:
přesný rozměr bude dle projektové dokumentace</t>
  </si>
  <si>
    <t>116</t>
  </si>
  <si>
    <t>-1267623510</t>
  </si>
  <si>
    <t>4+1</t>
  </si>
  <si>
    <t>117</t>
  </si>
  <si>
    <t>258548260</t>
  </si>
  <si>
    <t>118</t>
  </si>
  <si>
    <t>-759762732</t>
  </si>
  <si>
    <t>"žulová kostka"</t>
  </si>
  <si>
    <t>82,16+469,01+157,95</t>
  </si>
  <si>
    <t>Mezisoučet</t>
  </si>
  <si>
    <t>"bet. kostka 60 šedá" 105,17</t>
  </si>
  <si>
    <t>"bet. kostka 60 červená" 15,67</t>
  </si>
  <si>
    <t>"bet. kostka 80 šedá" 7,42</t>
  </si>
  <si>
    <t xml:space="preserve">"bet. kostka pro nevidomé 60 červená" 22,66 </t>
  </si>
  <si>
    <t>"bet. kostka pro nevidomé 80 červená" 10,21</t>
  </si>
  <si>
    <t>119</t>
  </si>
  <si>
    <t>-165667620</t>
  </si>
  <si>
    <t>(709,12)*0,12</t>
  </si>
  <si>
    <t>85,094*1,01 'Přepočtené koeficientem množství</t>
  </si>
  <si>
    <t>120</t>
  </si>
  <si>
    <t>-863420929</t>
  </si>
  <si>
    <t>(105,17)*0,1</t>
  </si>
  <si>
    <t>10,517*1,01 'Přepočtené koeficientem množství</t>
  </si>
  <si>
    <t>121</t>
  </si>
  <si>
    <t>819596902</t>
  </si>
  <si>
    <t>(22,66)*0,1</t>
  </si>
  <si>
    <t>2,266*1,01 'Přepočtené koeficientem množství</t>
  </si>
  <si>
    <t>122</t>
  </si>
  <si>
    <t>dlažba skladebná betonová 20x10x6 cm ČERVENÁ</t>
  </si>
  <si>
    <t>1617205264</t>
  </si>
  <si>
    <t>(15,67)*0,1</t>
  </si>
  <si>
    <t>1,567*1,01 'Přepočtené koeficientem množství</t>
  </si>
  <si>
    <t>123</t>
  </si>
  <si>
    <t>967723233</t>
  </si>
  <si>
    <t xml:space="preserve"> (7,42)*0,1</t>
  </si>
  <si>
    <t>0,742*1,01 'Přepočtené koeficientem množství</t>
  </si>
  <si>
    <t>124</t>
  </si>
  <si>
    <t>-1719506041</t>
  </si>
  <si>
    <t>(10,21)*0,1</t>
  </si>
  <si>
    <t>1,021*1,01 'Přepočtené koeficientem množství</t>
  </si>
  <si>
    <t>125</t>
  </si>
  <si>
    <t>390993778</t>
  </si>
  <si>
    <t>239</t>
  </si>
  <si>
    <t>4,71</t>
  </si>
  <si>
    <t>1,58</t>
  </si>
  <si>
    <t>20,14</t>
  </si>
  <si>
    <t>18,69</t>
  </si>
  <si>
    <t>0,97</t>
  </si>
  <si>
    <t>4,96</t>
  </si>
  <si>
    <t>38,78</t>
  </si>
  <si>
    <t>1,24</t>
  </si>
  <si>
    <t>126</t>
  </si>
  <si>
    <t>-1607953241</t>
  </si>
  <si>
    <t>239*1,01 'Přepočtené koeficientem množství</t>
  </si>
  <si>
    <t>127</t>
  </si>
  <si>
    <t>551949836</t>
  </si>
  <si>
    <t>38,78*1,01 'Přepočtené koeficientem množství</t>
  </si>
  <si>
    <t>128</t>
  </si>
  <si>
    <t>1120776047</t>
  </si>
  <si>
    <t>"R0,5" 1,58</t>
  </si>
  <si>
    <t>"R1" 4,71</t>
  </si>
  <si>
    <t>6,29*1,01 'Přepočtené koeficientem množství</t>
  </si>
  <si>
    <t>129</t>
  </si>
  <si>
    <t>58380416.2</t>
  </si>
  <si>
    <t>obrubník kamenný obloukový , žula, r=0,5÷1 m 15x25 se zaoblenou hranou</t>
  </si>
  <si>
    <t>-27908894</t>
  </si>
  <si>
    <t>"R1" 1,24</t>
  </si>
  <si>
    <t>1,24*1,01 'Přepočtené koeficientem množství</t>
  </si>
  <si>
    <t>130</t>
  </si>
  <si>
    <t>-1283206762</t>
  </si>
  <si>
    <t>"R3" 18,69</t>
  </si>
  <si>
    <t>"R2" 20,14</t>
  </si>
  <si>
    <t>"R1,85" 0,97</t>
  </si>
  <si>
    <t>39,8*1,01 'Přepočtené koeficientem množství</t>
  </si>
  <si>
    <t>131</t>
  </si>
  <si>
    <t>-472075667</t>
  </si>
  <si>
    <t>"R6" 4,96</t>
  </si>
  <si>
    <t>4,96*1,01 'Přepočtené koeficientem množství</t>
  </si>
  <si>
    <t>132</t>
  </si>
  <si>
    <t>1646402482</t>
  </si>
  <si>
    <t>47,14</t>
  </si>
  <si>
    <t>133</t>
  </si>
  <si>
    <t>-1199130484</t>
  </si>
  <si>
    <t>47,14*1,01 'Přepočtené koeficientem množství</t>
  </si>
  <si>
    <t>134</t>
  </si>
  <si>
    <t>9191212RP</t>
  </si>
  <si>
    <t>Těsnění spár pružnou zálivkou + zasypání křemičitým pískem</t>
  </si>
  <si>
    <t>282564314</t>
  </si>
  <si>
    <t>Poznámka k položce:
výkaz výměr dle PD 
SO 101.1 - Technická zpráva
SO 101.2 - Situace dopravního řešení
SO 101.3 - Vzorové příčné řezy
SO 101.4 - Příčné řezy
SO 101.5 - Kladečský výkres</t>
  </si>
  <si>
    <t>71,86</t>
  </si>
  <si>
    <t>135</t>
  </si>
  <si>
    <t>919735112</t>
  </si>
  <si>
    <t>Řezání stávajícího živičného krytu hl do 100 mm</t>
  </si>
  <si>
    <t>181430139</t>
  </si>
  <si>
    <t>Řezání stávajícího živičného krytu nebo podkladu  hloubky přes 50 do 100 mm</t>
  </si>
  <si>
    <t xml:space="preserve">Poznámka k souboru cen:
1. V cenách jsou započteny i náklady na spotřebu vody. </t>
  </si>
  <si>
    <t>136</t>
  </si>
  <si>
    <t>936104213</t>
  </si>
  <si>
    <t>Montáž odpadkového koše kotevními šrouby na  pevný podklad</t>
  </si>
  <si>
    <t>1906358773</t>
  </si>
  <si>
    <t>Montáž odpadkového koše  přichycením kotevními šrouby</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</si>
  <si>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</si>
  <si>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137</t>
  </si>
  <si>
    <t>749_koš</t>
  </si>
  <si>
    <t>koš odpadkový se stříškou, výška 840 cm, půdorys 35x35, vyjímatelná vložka z pozinkovaného plechu obsah 50 l</t>
  </si>
  <si>
    <t>570708050</t>
  </si>
  <si>
    <t xml:space="preserve">koš odpadkový se stříškou, výška 84 cm, půdorys 35x35, vyjímatelná vložka z pozinkovaného plechu obsah 50 l
</t>
  </si>
  <si>
    <t>Poznámka k položce:
dle standardu města</t>
  </si>
  <si>
    <t>138</t>
  </si>
  <si>
    <t>936124113</t>
  </si>
  <si>
    <t>Montáž lavičky stabilní kotvené šrouby na pevný podklad</t>
  </si>
  <si>
    <t>-273130115</t>
  </si>
  <si>
    <t>Montáž lavičky parkové  stabilní přichycené kotevními šrouby</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</si>
  <si>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</si>
  <si>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139</t>
  </si>
  <si>
    <t>749_lavička_02</t>
  </si>
  <si>
    <t>lavička s opěradlem (kotvená), litinová, sedák s opěradlem</t>
  </si>
  <si>
    <t>1252151124</t>
  </si>
  <si>
    <t xml:space="preserve">lavička s opěradlem (kotvená), litinová  konstrukce - ocelová, sedák s opěradlem </t>
  </si>
  <si>
    <t>140</t>
  </si>
  <si>
    <t>936174311</t>
  </si>
  <si>
    <t>Montáž stojanu na kola pro do 5 kol kotevními šrouby na pevný podklad</t>
  </si>
  <si>
    <t>-1917056343</t>
  </si>
  <si>
    <t>Montáž stojanu na kola  přichyceného kotevními šrouby do 5 kol</t>
  </si>
  <si>
    <t xml:space="preserve">Poznámka k souboru cen:
1. V cenách jsou započteny i náklady na upevňovací materiál. 2. V cenách nejsou započteny náklady na dodání stojanu, tyto se oceňují ve specifikaci. </t>
  </si>
  <si>
    <t>141</t>
  </si>
  <si>
    <t>74910151</t>
  </si>
  <si>
    <t>stojan na kola "opěrný oblouk" 100 x 80 x 4,8 cm</t>
  </si>
  <si>
    <t>1828436292</t>
  </si>
  <si>
    <t>142</t>
  </si>
  <si>
    <t>979024443</t>
  </si>
  <si>
    <t>Očištění vybouraných obrubníků a krajníků silničních</t>
  </si>
  <si>
    <t>-1141077459</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</si>
  <si>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</si>
  <si>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</si>
  <si>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157,8</t>
  </si>
  <si>
    <t>143</t>
  </si>
  <si>
    <t>979071122</t>
  </si>
  <si>
    <t>Očištění dlažebních kostek drobných s původním spárováním živičnou směsí nebo MC</t>
  </si>
  <si>
    <t>599304675</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</si>
  <si>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</si>
  <si>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</si>
  <si>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473,41</t>
  </si>
  <si>
    <t>144</t>
  </si>
  <si>
    <t>-1131355840</t>
  </si>
  <si>
    <t>2,58+7,45+3,68+8,16+5,82+5,76+4,76+4,69+26,21-5,7</t>
  </si>
  <si>
    <t>145</t>
  </si>
  <si>
    <t>-1953721156</t>
  </si>
  <si>
    <t>5,7+7,89+130,71</t>
  </si>
  <si>
    <t>146</t>
  </si>
  <si>
    <t>981826060</t>
  </si>
  <si>
    <t>6,11+10,15</t>
  </si>
  <si>
    <t>147</t>
  </si>
  <si>
    <t>-1786051764</t>
  </si>
  <si>
    <t>42,89</t>
  </si>
  <si>
    <t>148</t>
  </si>
  <si>
    <t>766720241</t>
  </si>
  <si>
    <t>149</t>
  </si>
  <si>
    <t>113107182</t>
  </si>
  <si>
    <t>Odstranění krytu živičného tl 100 mm strojně pl přes 50 do 200 m2</t>
  </si>
  <si>
    <t>1051133998</t>
  </si>
  <si>
    <t>Odstranění podkladů nebo krytů strojně plochy jednotlivě přes 50 m2 do 200 m2 s přemístěním hmot na skládku na vzdálenost do 20 m nebo s naložením na dopravní prostředek živičných, o tl. vrstvy přes 50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</si>
  <si>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</si>
  <si>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27,93+108+14,7</t>
  </si>
  <si>
    <t>150</t>
  </si>
  <si>
    <t>-2123510819</t>
  </si>
  <si>
    <t>115,53+5,61+177,47+100,53+74,27</t>
  </si>
  <si>
    <t>151</t>
  </si>
  <si>
    <t>965491842</t>
  </si>
  <si>
    <t xml:space="preserve">"krajník" 4,45+24,91+6,96+30,31+51,87+31,32+3,48+4,5 </t>
  </si>
  <si>
    <t>"betonová" 69,33</t>
  </si>
  <si>
    <t>152</t>
  </si>
  <si>
    <t>-2050254578</t>
  </si>
  <si>
    <t>3*0,7*0,3*0,3</t>
  </si>
  <si>
    <t>38,96*0,5*1,5</t>
  </si>
  <si>
    <t>153</t>
  </si>
  <si>
    <t>962033121</t>
  </si>
  <si>
    <t>Bourání zdiva z tvárnic ztraceného bednění včetně výplně z betonu přes 1 m3</t>
  </si>
  <si>
    <t>1010815881</t>
  </si>
  <si>
    <t>Bourání zdiva nadzákladového z tvárnic ztraceného bednění včetně výplně z betonu a výztuže objemu přes 1 m3</t>
  </si>
  <si>
    <t>0,5*2,25*1,5</t>
  </si>
  <si>
    <t>154</t>
  </si>
  <si>
    <t>966005111</t>
  </si>
  <si>
    <t>Rozebrání a odstranění silničního zábradlí se sloupky osazenými s betonovými patkami</t>
  </si>
  <si>
    <t>-1956293922</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</si>
  <si>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</si>
  <si>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</si>
  <si>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2,03</t>
  </si>
  <si>
    <t>155</t>
  </si>
  <si>
    <t>966006211</t>
  </si>
  <si>
    <t>Odstranění svislých dopravních značek ze sloupů, sloupků nebo konzol</t>
  </si>
  <si>
    <t>1878699451</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</si>
  <si>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</si>
  <si>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</si>
  <si>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"pro přesun" 10</t>
  </si>
  <si>
    <t>156</t>
  </si>
  <si>
    <t>331426007</t>
  </si>
  <si>
    <t>157</t>
  </si>
  <si>
    <t>134386299</t>
  </si>
  <si>
    <t>42,57</t>
  </si>
  <si>
    <t>158</t>
  </si>
  <si>
    <t>966001311</t>
  </si>
  <si>
    <t>Odstranění odpadkového koše s betonovou patkou</t>
  </si>
  <si>
    <t>-1737100983</t>
  </si>
  <si>
    <t>Odstranění odpadkového koše  s betonovou patkou</t>
  </si>
  <si>
    <t>159</t>
  </si>
  <si>
    <t>Demontáž_01</t>
  </si>
  <si>
    <t>Odstranění altánku plochy do 8 m2</t>
  </si>
  <si>
    <t>-1126178595</t>
  </si>
  <si>
    <t>Poznámka k položce:
Kompletní odstranění vč. odvozu a likvidace</t>
  </si>
  <si>
    <t>160</t>
  </si>
  <si>
    <t>-1093731757</t>
  </si>
  <si>
    <t>"frezink" 60,596</t>
  </si>
  <si>
    <t>161</t>
  </si>
  <si>
    <t>812684633</t>
  </si>
  <si>
    <t>Poznámka k položce:
jedná se pouze o orientační vzdálenost, vzdálenost odvozu určí investor</t>
  </si>
  <si>
    <t>"frezink" (60,596)*39</t>
  </si>
  <si>
    <t>162</t>
  </si>
  <si>
    <t>-58217526</t>
  </si>
  <si>
    <t>"beton" 16,487+36,797+4,797+58,818+3,545+1,445+0,174+69,33*0,205</t>
  </si>
  <si>
    <t>"krajníky na skládku investora bez poplatku" 157,8*0,205</t>
  </si>
  <si>
    <t>"dl. kostky na skládku investora bez poplatku" 183,683</t>
  </si>
  <si>
    <t>"asfalt" 33,139</t>
  </si>
  <si>
    <t>163</t>
  </si>
  <si>
    <t>7637329</t>
  </si>
  <si>
    <t>"beton" (16,487+36,797+4,797+58,818+3,545+1,445+0,174+69,33*0,205)*39</t>
  </si>
  <si>
    <t>"krajníky na skládku investora bez poplatku" (157,8*0,205)*4</t>
  </si>
  <si>
    <t>"dl. kostky na skládku investora bez poplatku" (183,683)*4</t>
  </si>
  <si>
    <t>"asfalt" 33,139*39</t>
  </si>
  <si>
    <t>164</t>
  </si>
  <si>
    <t>1823721058</t>
  </si>
  <si>
    <t>"bet. panely" 18,228</t>
  </si>
  <si>
    <t>165</t>
  </si>
  <si>
    <t>2076486965</t>
  </si>
  <si>
    <t>18,228*39</t>
  </si>
  <si>
    <t>166</t>
  </si>
  <si>
    <t>-1643230758</t>
  </si>
  <si>
    <t>"krajníky " 157,8*0,205</t>
  </si>
  <si>
    <t>"dl. kostky " 183,683</t>
  </si>
  <si>
    <t>167</t>
  </si>
  <si>
    <t>991829306</t>
  </si>
  <si>
    <t>16,487+36,797+4,797+58,818+3,545+1,445+0,174+69,33*0,205</t>
  </si>
  <si>
    <t>168</t>
  </si>
  <si>
    <t>-1336919289</t>
  </si>
  <si>
    <t>18,228</t>
  </si>
  <si>
    <t>169</t>
  </si>
  <si>
    <t>1601056288</t>
  </si>
  <si>
    <t>60,596</t>
  </si>
  <si>
    <t>33,139</t>
  </si>
  <si>
    <t>170</t>
  </si>
  <si>
    <t>-2026733362</t>
  </si>
  <si>
    <t>171</t>
  </si>
  <si>
    <t>-1494960347</t>
  </si>
  <si>
    <t>(12,45+9,61+9,82+1,95+6,6+7,09)*0,5</t>
  </si>
  <si>
    <t>172</t>
  </si>
  <si>
    <t>711161383</t>
  </si>
  <si>
    <t>Izolace proti zemní vlhkosti nopovou fólií ukončení horní lištou</t>
  </si>
  <si>
    <t>-500656719</t>
  </si>
  <si>
    <t>Izolace proti zemní vlhkosti a beztlakové vodě nopovými fóliemi ostatní ukončení izolace lištou</t>
  </si>
  <si>
    <t>47,52</t>
  </si>
  <si>
    <t>173</t>
  </si>
  <si>
    <t>711491272</t>
  </si>
  <si>
    <t>Provedení izolace proti tlakové vodě svislé z textilií vrstva ochranná</t>
  </si>
  <si>
    <t>-1599250641</t>
  </si>
  <si>
    <t>Provedení izolace proti povrchové a podpovrchové tlakové vodě ostatní  na ploše svislé S z textilií, vrstva ochranná</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</si>
  <si>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</si>
  <si>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2,2+2,2</t>
  </si>
  <si>
    <t>174</t>
  </si>
  <si>
    <t>28322004</t>
  </si>
  <si>
    <t>fólie zemní hydroizolační mPVC, tl. 1,5 mm</t>
  </si>
  <si>
    <t>-1579404227</t>
  </si>
  <si>
    <t>4,4</t>
  </si>
  <si>
    <t>4,4*1,1 'Přepočtené koeficientem množství</t>
  </si>
  <si>
    <t>175</t>
  </si>
  <si>
    <t>-107715631</t>
  </si>
  <si>
    <t>767</t>
  </si>
  <si>
    <t>Konstrukce zámečnické</t>
  </si>
  <si>
    <t>176</t>
  </si>
  <si>
    <t>767995111</t>
  </si>
  <si>
    <t>Montáž atypických zámečnických konstrukcí hmotnosti do 5 kg</t>
  </si>
  <si>
    <t>-315060947</t>
  </si>
  <si>
    <t>Montáž ostatních atypických zámečnických konstrukcí  hmotnosti do 5 kg</t>
  </si>
  <si>
    <t xml:space="preserve">Poznámka k souboru cen:
1. Určení cen se řídí hmotností jednotlivě montovaného dílu konstrukce. </t>
  </si>
  <si>
    <t>(12,62)*4,93</t>
  </si>
  <si>
    <t>0,007</t>
  </si>
  <si>
    <t>177</t>
  </si>
  <si>
    <t>14011032.1</t>
  </si>
  <si>
    <t>trubka ocelová bezešvá hladká jakost 11 353 54x4,0mm</t>
  </si>
  <si>
    <t>934900406</t>
  </si>
  <si>
    <t>(4,25+2,06)*2</t>
  </si>
  <si>
    <t>178</t>
  </si>
  <si>
    <t>13611228</t>
  </si>
  <si>
    <t>plech ocelový hladký jakost S 235 JR tl 10mm tabule</t>
  </si>
  <si>
    <t>992214531</t>
  </si>
  <si>
    <t>"Úsek 3"</t>
  </si>
  <si>
    <t>0,15*0,15*4*80/1000</t>
  </si>
  <si>
    <t>179</t>
  </si>
  <si>
    <t>789431342</t>
  </si>
  <si>
    <t>Provedení žárového stříkání potrubí do DN 150 ZnAl 150 um</t>
  </si>
  <si>
    <t>1064370944</t>
  </si>
  <si>
    <t>Provedení žárového stříkání potrubí slitinou zinacor, tloušťky 150 μm, do DN 150 (1,989 kg ZnAl/m2)</t>
  </si>
  <si>
    <t>PI*54*(12,62)/1000</t>
  </si>
  <si>
    <t>((0,15*0,15*2)+(0,15*4*0,01))*4</t>
  </si>
  <si>
    <t>180</t>
  </si>
  <si>
    <t>998767101</t>
  </si>
  <si>
    <t>Přesun hmot tonážní pro zámečnické konstrukce v objektech v do 6 m</t>
  </si>
  <si>
    <t>1464221879</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</si>
  <si>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</si>
  <si>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</si>
  <si>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SO 104 - Parkoviště</t>
  </si>
  <si>
    <t>-1593156592</t>
  </si>
  <si>
    <t>(372,64+81,02)*0,1</t>
  </si>
  <si>
    <t>1093596775</t>
  </si>
  <si>
    <t>"trativod"</t>
  </si>
  <si>
    <t>94*(0,35*0,45)</t>
  </si>
  <si>
    <t>-1664164418</t>
  </si>
  <si>
    <t>14,805</t>
  </si>
  <si>
    <t>-1166067612</t>
  </si>
  <si>
    <t>"zemina k ohumusování na skládku stavby" 453,66*0,1</t>
  </si>
  <si>
    <t>993064730</t>
  </si>
  <si>
    <t>1128251395</t>
  </si>
  <si>
    <t>14,805*30</t>
  </si>
  <si>
    <t>1398187413</t>
  </si>
  <si>
    <t>45,366</t>
  </si>
  <si>
    <t>-73015710</t>
  </si>
  <si>
    <t>14,805*1,08 'Přepočtené koeficientem množství</t>
  </si>
  <si>
    <t>-868051947</t>
  </si>
  <si>
    <t>642,48+464,56</t>
  </si>
  <si>
    <t>211971121</t>
  </si>
  <si>
    <t>Zřízení opláštění žeber nebo trativodů geotextilií v rýze nebo zářezu sklonu přes 1:2 š do 2,5 m</t>
  </si>
  <si>
    <t>214355489</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</si>
  <si>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</si>
  <si>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</si>
  <si>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"trativod" 94*1,85</t>
  </si>
  <si>
    <t>-1385330040</t>
  </si>
  <si>
    <t>173,9</t>
  </si>
  <si>
    <t>173,9*1,1 'Přepočtené koeficientem množství</t>
  </si>
  <si>
    <t>212752213</t>
  </si>
  <si>
    <t>Trativod z drenážních trubek plastových flexibilních D do 160 mm včetně lože otevřený výkop</t>
  </si>
  <si>
    <t>-1154793034</t>
  </si>
  <si>
    <t>Trativody z drenážních trubek se zřízením štěrkopískového lože pod trubky a s jejich obsypem v průměrném celkovém množství do 0,15 m3/m v otevřeném výkopu z trubek plastových flexibilních D přes 100 do 160 mm</t>
  </si>
  <si>
    <t>8,56+30,51+18,54+11,45+10,83+14,11</t>
  </si>
  <si>
    <t>-402725033</t>
  </si>
  <si>
    <t>"vozovka" 642,48</t>
  </si>
  <si>
    <t>"technologická dl." 435,62</t>
  </si>
  <si>
    <t>-134326604</t>
  </si>
  <si>
    <t>"technologická dl." 464,56</t>
  </si>
  <si>
    <t>1070045989</t>
  </si>
  <si>
    <t>786938711</t>
  </si>
  <si>
    <t>1732210183</t>
  </si>
  <si>
    <t>-296392802</t>
  </si>
  <si>
    <t>642,48</t>
  </si>
  <si>
    <t>-656174973</t>
  </si>
  <si>
    <t>"technologická dl." 285,16+35,7+143,7-28,94</t>
  </si>
  <si>
    <t>-691844673</t>
  </si>
  <si>
    <t>kostka dlažební žula drobná</t>
  </si>
  <si>
    <t>285,16+35,7+143,7-28,94</t>
  </si>
  <si>
    <t>435,62*1,01 'Přepočtené koeficientem množství</t>
  </si>
  <si>
    <t>-1931323821</t>
  </si>
  <si>
    <t>624799723</t>
  </si>
  <si>
    <t>300972048</t>
  </si>
  <si>
    <t>"IP4b" 1+1</t>
  </si>
  <si>
    <t>-873991074</t>
  </si>
  <si>
    <t>"IP13d" 1</t>
  </si>
  <si>
    <t>40445608</t>
  </si>
  <si>
    <t>značky upravující přednost P1, P4 700mm</t>
  </si>
  <si>
    <t>179264801</t>
  </si>
  <si>
    <t>"P4" 1</t>
  </si>
  <si>
    <t>1148103983</t>
  </si>
  <si>
    <t>"B2" 1+1</t>
  </si>
  <si>
    <t>1677234284</t>
  </si>
  <si>
    <t>368993293</t>
  </si>
  <si>
    <t>915211112</t>
  </si>
  <si>
    <t>Vodorovné dopravní značení dělící čáry souvislé š 125 mm retroreflexní bílý plast</t>
  </si>
  <si>
    <t>1989546569</t>
  </si>
  <si>
    <t>Vodorovné dopravní značení stříkaným plastem  dělící čára šířky 125 mm souvislá bílá retroreflexní</t>
  </si>
  <si>
    <t>160,95</t>
  </si>
  <si>
    <t>915221112</t>
  </si>
  <si>
    <t>Vodorovné dopravní značení vodící čáry souvislé š 250 mm retroreflexní bílý plast</t>
  </si>
  <si>
    <t>-1968947451</t>
  </si>
  <si>
    <t>Vodorovné dopravní značení stříkaným plastem  vodící čára bílá šířky 250 mm souvislá retroreflexní</t>
  </si>
  <si>
    <t>8,65</t>
  </si>
  <si>
    <t>915221122</t>
  </si>
  <si>
    <t>Vodorovné dopravní značení vodící čáry přerušované š 250 mm retroreflexní bílý plast</t>
  </si>
  <si>
    <t>1200889555</t>
  </si>
  <si>
    <t>Vodorovné dopravní značení stříkaným plastem  vodící čára bílá šířky 250 mm přerušovaná retroreflexní</t>
  </si>
  <si>
    <t>"V2b 1,5/1,5/0,25" 9,44</t>
  </si>
  <si>
    <t>-2040437934</t>
  </si>
  <si>
    <t>"V10f" 1+1</t>
  </si>
  <si>
    <t>3,39</t>
  </si>
  <si>
    <t>-1615210965</t>
  </si>
  <si>
    <t>"žulová kostka - 2 řádka"</t>
  </si>
  <si>
    <t>((28,29+12,87)+(140,98+24,54+75,64))</t>
  </si>
  <si>
    <t>58380124</t>
  </si>
  <si>
    <t>131256944</t>
  </si>
  <si>
    <t>(((28,29+12,87)+(140,98+24,54+75,64))*0,12)/4,5</t>
  </si>
  <si>
    <t>7,529*1,03 'Přepočtené koeficientem množství</t>
  </si>
  <si>
    <t>215828606</t>
  </si>
  <si>
    <t>"přímá" 4,38+1+0,25+4+67,5+4+0,25+2+7,45+42,24+40,98+34,63+2,38+15,18</t>
  </si>
  <si>
    <t>"R1" 1,57+1,57+1,57+1,57+1,57+0,79</t>
  </si>
  <si>
    <t>"R0,6" 1,41</t>
  </si>
  <si>
    <t>"R2" 3,14</t>
  </si>
  <si>
    <t>"R6" 4,43</t>
  </si>
  <si>
    <t>2021490813</t>
  </si>
  <si>
    <t>226,24</t>
  </si>
  <si>
    <t>226,24*1,01 'Přepočtené koeficientem množství</t>
  </si>
  <si>
    <t>-606236544</t>
  </si>
  <si>
    <t>10,05*1,01 'Přepočtené koeficientem množství</t>
  </si>
  <si>
    <t>-765776173</t>
  </si>
  <si>
    <t>-1743346121</t>
  </si>
  <si>
    <t>4,43*1,01 'Přepočtené koeficientem množství</t>
  </si>
  <si>
    <t>402622472</t>
  </si>
  <si>
    <t>15,49</t>
  </si>
  <si>
    <t>-1628143313</t>
  </si>
  <si>
    <t>16,77</t>
  </si>
  <si>
    <t>113107242</t>
  </si>
  <si>
    <t>Odstranění krytu živičného tl 100 mm strojně pl přes 200 m2</t>
  </si>
  <si>
    <t>50836499</t>
  </si>
  <si>
    <t>Odstranění podkladů nebo krytů strojně plochy jednotlivě přes 200 m2 s přemístěním hmot na skládku na vzdálenost do 20 m nebo s naložením na dopravní prostředek živičných, o tl. vrstvy přes 50 do 100 mm</t>
  </si>
  <si>
    <t>767,67</t>
  </si>
  <si>
    <t>1176887725</t>
  </si>
  <si>
    <t>"Podezdívka rušeného oplocemí" (5,16)*1*0,25</t>
  </si>
  <si>
    <t>713054294</t>
  </si>
  <si>
    <t>722086016</t>
  </si>
  <si>
    <t>5,16</t>
  </si>
  <si>
    <t>462936030</t>
  </si>
  <si>
    <t>"beton" 2,58+0,197</t>
  </si>
  <si>
    <t>"asfalt" 168,887</t>
  </si>
  <si>
    <t>-1757650982</t>
  </si>
  <si>
    <t>"beton" (2,58+0,197)*39</t>
  </si>
  <si>
    <t>"asfalt" (168,887)*39</t>
  </si>
  <si>
    <t>-1267276593</t>
  </si>
  <si>
    <t>2,58+0,197</t>
  </si>
  <si>
    <t>604148064</t>
  </si>
  <si>
    <t>168,887</t>
  </si>
  <si>
    <t>-601623042</t>
  </si>
  <si>
    <t>SO 301 - Dešťová kanalizace - kanalizace</t>
  </si>
  <si>
    <t>SO 301 - A - Dešťová kanalizace (uliční vpusti) - uznatelné náklady</t>
  </si>
  <si>
    <t>1 - Zemní práce</t>
  </si>
  <si>
    <t>4 - Vodorovné konstrukce</t>
  </si>
  <si>
    <t xml:space="preserve">8 - Potrubí    </t>
  </si>
  <si>
    <t>POPLATKY ZA SKLÁDKU TYP S-IO (INERTNÍ ODPAD) ZEMINA</t>
  </si>
  <si>
    <t>-1873434169</t>
  </si>
  <si>
    <t>02730</t>
  </si>
  <si>
    <t>POMOC PRÁCE ZŘÍZ NEBO ZAJIŠŤ OCHRANU INŽENÝRSKÝCH SÍTÍ Dočasné zajištění potrubí ocelového nebo litinového DN do 200 V DL. 7M</t>
  </si>
  <si>
    <t>KPL</t>
  </si>
  <si>
    <t>75949289</t>
  </si>
  <si>
    <t>02730.1</t>
  </si>
  <si>
    <t>POMOC PRÁCE ZŘÍZ NEBO ZAJIŠŤ OCHRANU INŽENÝRSKÝCH SÍTÍ Dočasné zajištění kabelů a kabelových tratí z 6 volně ložených kabelů, DL.4M</t>
  </si>
  <si>
    <t>2021548174</t>
  </si>
  <si>
    <t>HLOUBENÍ RÝH ŠÍŘ DO 2M PAŽ I NEPAŽ TŘ. I, ODVOZ DO 20KM NA TRVALOU SKLÁDKU</t>
  </si>
  <si>
    <t>1559929801</t>
  </si>
  <si>
    <t>PŘÍPLATEK ZA DALŠÍ 1KM DOPRAVY ZEMINY NAVÍC 20 KM</t>
  </si>
  <si>
    <t>1054485727</t>
  </si>
  <si>
    <t>132838</t>
  </si>
  <si>
    <t>HLOUBENÍ RÝH ŠÍŘ DO 2M PAŽ I NEPAŽ TŘ. II, ODVOZ DO 20KM NA TRVALOU SKLÁDKU</t>
  </si>
  <si>
    <t>-190772979</t>
  </si>
  <si>
    <t>132839</t>
  </si>
  <si>
    <t>800347602</t>
  </si>
  <si>
    <t>133838</t>
  </si>
  <si>
    <t>HLOUBENÍ ŠACHET ZAPAŽ I NEPAŽ TŘ. II, ODVOZ DO 20KM NA TRVALOU SKLÁDKU</t>
  </si>
  <si>
    <t>-2125257235</t>
  </si>
  <si>
    <t>133839</t>
  </si>
  <si>
    <t>PŘÍPLATEK ZA DALŠÍ 1KM DOPRAVY ZEMINY DALŠÍCH 20 KM</t>
  </si>
  <si>
    <t>1255324932</t>
  </si>
  <si>
    <t>ULOŽENÍ SYPANINY DO NÁSYPŮ A NA SKLÁDKY BEZ ZHUTNĚNÍ ZEMINA</t>
  </si>
  <si>
    <t>1701096703</t>
  </si>
  <si>
    <t>17481</t>
  </si>
  <si>
    <t>ZÁSYP JAM A RÝH Z NAKUPOVANÝCH MATERIÁLŮ 16/32</t>
  </si>
  <si>
    <t>-1913487510</t>
  </si>
  <si>
    <t>17581</t>
  </si>
  <si>
    <t>OBSYP POTRUBÍ A OBJEKTŮ Z NAKUPOVANÝCH MATERIÁLŮ FR.0/4</t>
  </si>
  <si>
    <t>-1010569996</t>
  </si>
  <si>
    <t>18120</t>
  </si>
  <si>
    <t>ÚPRAVA PLÁNĚ SE ZHUTNĚNÍM V HORNINĚ TŘ. II</t>
  </si>
  <si>
    <t>733592997</t>
  </si>
  <si>
    <t>Vodorovné konstrukce</t>
  </si>
  <si>
    <t>45157</t>
  </si>
  <si>
    <t>PODKLADNÍ A VÝPLŇOVÉ VRSTVY Z KAMENIVA TĚŽENÉHO</t>
  </si>
  <si>
    <t>323533002</t>
  </si>
  <si>
    <t>87134</t>
  </si>
  <si>
    <t>POTRUBÍ Z TRUB PLASTOVÝCH TLAKOVÝCH HRDLOVÝCH DN DO 200MM DN 160, KOMPLET VČ. VŠECH TVAROVEK, ODBOČEK ATD.</t>
  </si>
  <si>
    <t>-746721602</t>
  </si>
  <si>
    <t>89712</t>
  </si>
  <si>
    <t>VPUSŤ KANALIZAČNÍ ULIČNÍ KOMPLETNÍ Z BETONOVÝCH DÍLCŮ</t>
  </si>
  <si>
    <t>-1850174811</t>
  </si>
  <si>
    <t>89944</t>
  </si>
  <si>
    <t>VÝŘEZ, VÝSEK, ÚTES NA POTRUBÍ DN DO 200MM Vyříznutí a utěsnění otvoru ve stěně šachty DN 160 (ZAÚSTĚNÍ DRENÁŽE PLÁNĚ DO TĚLA UV)</t>
  </si>
  <si>
    <t>116610533</t>
  </si>
  <si>
    <t>SO 301 - B - Dešťová kanalizace - neuznatelné náklady</t>
  </si>
  <si>
    <t>7 - Přidružená stavební výroba</t>
  </si>
  <si>
    <t>9 - Ostatní konstrukce a práce</t>
  </si>
  <si>
    <t>719083367</t>
  </si>
  <si>
    <t>014121</t>
  </si>
  <si>
    <t>POPLATKY ZA SKLÁDKU TYP S-OO (OSTATNÍ ODPAD) BET, KÁMEN, SUŤ</t>
  </si>
  <si>
    <t>1331341676</t>
  </si>
  <si>
    <t>02730.2</t>
  </si>
  <si>
    <t>POMOC PRÁCE ZŘÍZ NEBO ZAJIŠŤ OCHRANU INŽENÝRSKÝCH SÍTÍ Dočasné zajištění potrubí ocelového nebo litinového DN do 200 V DL. 9+9M</t>
  </si>
  <si>
    <t>-2138570126</t>
  </si>
  <si>
    <t>02730.3</t>
  </si>
  <si>
    <t>POMOC PRÁCE ZŘÍZ NEBO ZAJIŠŤ OCHRANU INŽENÝRSKÝCH SÍTÍ Dočasné zajištění kabelů a kabelových tratí z 6 volně ložených kabelů, DL.22M</t>
  </si>
  <si>
    <t>817186684</t>
  </si>
  <si>
    <t>02760</t>
  </si>
  <si>
    <t>POMOC PRÁCE ZŘÍZ NEBO ZAJIŠŤ JÍMKY, STAV JÁMY A ŠACHTY Plechová lávka délky do 2 m  (5 kusů) včetně zábradlí pro zabezpečení výkopu zřízení + odstranění, výstražné pásky atd.</t>
  </si>
  <si>
    <t>1534101653</t>
  </si>
  <si>
    <t>02811</t>
  </si>
  <si>
    <t>PRŮZKUMNÉ PRÁCE GEOTECHNICKÉ NA POVRCHU VÝKOPOVÉ PRÁCE (HLOUBENÍ 40 KUSŮ ŠACHET HL.1,6M PRO ZJIŠTĚNÍ STAVU INŽENÝRSKÝCH SÍTÍ, VČETNĚ POTŘEBNÉHO VYHODNOCENÍ,  ZAJIŠTĚNÍ A PŘÍPADNÉHO VRÁCENÍ DO PŮVODNÍHO STAVU NEBO LIKVIDACI ZBYTKOVÉHO MATERIÁLU.</t>
  </si>
  <si>
    <t>-1108447886</t>
  </si>
  <si>
    <t>129958</t>
  </si>
  <si>
    <t>ČIŠTĚNÍ POTRUBÍ DN DO 600MM NA TRVALOU SKLÁDKU</t>
  </si>
  <si>
    <t>-86784469</t>
  </si>
  <si>
    <t>131838</t>
  </si>
  <si>
    <t>HLOUBENÍ JAM ZAPAŽ I NEPAŽ TŘ. II, ODVOZ DO 20KM NA TRVALOU SKLÁDKU</t>
  </si>
  <si>
    <t>698888990</t>
  </si>
  <si>
    <t>131839</t>
  </si>
  <si>
    <t>PŘÍPLATEK ZA DALŠÍ 1KM DOPRAVY ZEMINY NAVÍC VZDÁLENOST DALŠÍCH 20 KM</t>
  </si>
  <si>
    <t>-310958164</t>
  </si>
  <si>
    <t>723520538</t>
  </si>
  <si>
    <t>132839.1</t>
  </si>
  <si>
    <t>2081234122</t>
  </si>
  <si>
    <t>133838.1</t>
  </si>
  <si>
    <t>HLOUBENÍ ŠACHET ZAPAŽ I NEPAŽ TŘ. II, ODVOZ DO 20KM VÝKOPOVÉ PRÁCE (HLOUBENÍ 40 KUSŮ ŠACHET HL.1,6M PRO ZJIŠTĚNÍ STAVU INŽENÝRSKÝCH SÍTÍ, VČETNĚ POTŘEBNÉHO VYHODNOCENÍ,  ZAJIŠTĚNÍ A PŘÍPADNÝCH DALŠÍCH POTŘEBNÝCH PRACÍ.</t>
  </si>
  <si>
    <t>1015102854</t>
  </si>
  <si>
    <t>17120.1</t>
  </si>
  <si>
    <t>ULOŽENÍ SYPANINY DO NÁSYPŮ A NA SKLÁDKY BEZ ZHUTNĚNÍ ZEMINA NA SKLÁDCE</t>
  </si>
  <si>
    <t>1826551223</t>
  </si>
  <si>
    <t>17411</t>
  </si>
  <si>
    <t>ZÁSYP JAM A RÝH ZEMINOU SE ZHUTNĚNÍM ZÁSYP KONTROLNÍCH ŠACHET PRO ZJIŠTĚNÍ INŽ SÍTÍ  STÁVAJÍCÍ ZEMINOU</t>
  </si>
  <si>
    <t>-1634393634</t>
  </si>
  <si>
    <t>-1706885203</t>
  </si>
  <si>
    <t>527780539</t>
  </si>
  <si>
    <t>102163110</t>
  </si>
  <si>
    <t>451322</t>
  </si>
  <si>
    <t>PODKL A VÝPLŇ VRSTVY ZE ŽELEZOBET DO C12/15</t>
  </si>
  <si>
    <t>667981723</t>
  </si>
  <si>
    <t>451366</t>
  </si>
  <si>
    <t>VÝZTUŽ PODKL VRSTEV Z KARI-SÍTÍ</t>
  </si>
  <si>
    <t>-1891797701</t>
  </si>
  <si>
    <t>45152</t>
  </si>
  <si>
    <t>PODKLADNÍ A VÝPLŇOVÉ VRSTVY Z KAMENIVA DRCENÉHO ŠD - LOŽE POD POTRUBÍ</t>
  </si>
  <si>
    <t>1293128427</t>
  </si>
  <si>
    <t>45157.1</t>
  </si>
  <si>
    <t>PODKLADNÍ A VÝPLŇOVÉ VRSTVY Z KAMENIVA TĚŽENÉHO ŠP - LOŽE POD POTRUBÍ</t>
  </si>
  <si>
    <t>-1988710948</t>
  </si>
  <si>
    <t>Přidružená stavební výroba</t>
  </si>
  <si>
    <t>72124</t>
  </si>
  <si>
    <t>LAPAČE STŘEŠNÍCH SPLAVENIN  lapače střešních splavenin z tvrdého PVC-systém KG DN 100</t>
  </si>
  <si>
    <t>-367175167</t>
  </si>
  <si>
    <t>87134.1</t>
  </si>
  <si>
    <t>POTRUBÍ Z TRUB PLASTOVÝCH TLAKOVÝCH HRDLOVÝCH DN DO 200MM DN 160 + DN 200, KOMPLET VČ. VŠECH TVAROVEK, ODBOČEK ATD.</t>
  </si>
  <si>
    <t>1281068412</t>
  </si>
  <si>
    <t>87144</t>
  </si>
  <si>
    <t>POTRUBÍ Z TRUB PLASTOVÝCH TLAKOVÝCH HRDLOVÝCH DN DO 250MM DN 250, KOMPLET VČ. VŠECH TVAROVEK, ODBOČEK ATD.</t>
  </si>
  <si>
    <t>1001760244</t>
  </si>
  <si>
    <t>87146</t>
  </si>
  <si>
    <t>POTRUBÍ Z TRUB PLAST TLAK HRDL DN DO 400MM DN 400, KOMPLET VČ. VŠECH TVAROVEK, ODBOČEK ATD.</t>
  </si>
  <si>
    <t>831640374</t>
  </si>
  <si>
    <t>87458</t>
  </si>
  <si>
    <t>POTRUBÍ Z TRUB PLAST ODPAD DN DO 600MM DN 600, KOMPLET VČ. VŠECH TVAROVEK, ODBOČEK ATD.</t>
  </si>
  <si>
    <t>796005976</t>
  </si>
  <si>
    <t>891334</t>
  </si>
  <si>
    <t>MONTÁŽNÍ VLOŽKY DN DO 200MM</t>
  </si>
  <si>
    <t>-1031136164</t>
  </si>
  <si>
    <t>891344</t>
  </si>
  <si>
    <t>MONTÁŽNÍ VLOŽKY DN DO 250MM</t>
  </si>
  <si>
    <t>763288201</t>
  </si>
  <si>
    <t>892382</t>
  </si>
  <si>
    <t>JÍMKY PRO ODL ROP PROD ZE ŽELBET VČ VÝZT, PRŮT DO 20L/SEC</t>
  </si>
  <si>
    <t>-1326388722</t>
  </si>
  <si>
    <t>894145</t>
  </si>
  <si>
    <t>ŠACHTY KANALIZAČNÍ Z BETON DÍLCŮ NA POTRUBÍ DN DO 300MM</t>
  </si>
  <si>
    <t>-921660164</t>
  </si>
  <si>
    <t>894146</t>
  </si>
  <si>
    <t>ŠACHTY KANALIZAČNÍ Z BETON DÍLCŮ NA POTRUBÍ DN DO 400MM</t>
  </si>
  <si>
    <t>1415340672</t>
  </si>
  <si>
    <t>894158</t>
  </si>
  <si>
    <t>ŠACHTY KANALIZAČNÍ Z BETON DÍLCŮ NA POTRUBÍ DN DO 600MM</t>
  </si>
  <si>
    <t>1321183383</t>
  </si>
  <si>
    <t>896445</t>
  </si>
  <si>
    <t>SPADIŠTĚ ZE ŽELEZOBET VČET VÝZT NA POTRUBÍ DN DO 300MM</t>
  </si>
  <si>
    <t>-291693580</t>
  </si>
  <si>
    <t>2009385028</t>
  </si>
  <si>
    <t>897541</t>
  </si>
  <si>
    <t>VPUSŤ PRO ODVOD PLASTOVÝ ŽLAB Vpusť s kalovým košem pro plastový žlab vnitřní š 100 mm</t>
  </si>
  <si>
    <t>832707323</t>
  </si>
  <si>
    <t>89911K</t>
  </si>
  <si>
    <t>OCELOVÝ POKLOP D400</t>
  </si>
  <si>
    <t>-648663573</t>
  </si>
  <si>
    <t>89918</t>
  </si>
  <si>
    <t>DOPLŇKY TRUB VEDENÍ Regulátor průtoku plastový T DN 200 - D+M</t>
  </si>
  <si>
    <t>-2131549760</t>
  </si>
  <si>
    <t>89944.1</t>
  </si>
  <si>
    <t>VÝŘEZ, VÝSEK, ÚTES NA POTRUBÍ DN DO 200MM Vyříznutí a utěsnění otvoru ve stěně šachty DN 160 (odvodnění pláně do UV)</t>
  </si>
  <si>
    <t>-245258809</t>
  </si>
  <si>
    <t>89980</t>
  </si>
  <si>
    <t>TELEVIZNÍ PROHLÍDKA POTRUBÍ MONITORING</t>
  </si>
  <si>
    <t>-156600126</t>
  </si>
  <si>
    <t>899901</t>
  </si>
  <si>
    <t>PŘEPOJENÍ PŘÍPOJEK Jádrové vrty diamantovými korunkami do D 250 mm a do 350 mm do stavebních materiálů (napojení kanalizace do zatrubení)</t>
  </si>
  <si>
    <t>-1090594807</t>
  </si>
  <si>
    <t>935A30</t>
  </si>
  <si>
    <t>ODVODŇOVACÍ PLASTOVÝ ŽLAB PRO ZATÍŽENÍ D400 VNITŘNÍ Š.150 MM S ROŠTEM MŮSTKOVÝM Z LITINY</t>
  </si>
  <si>
    <t>-683884038</t>
  </si>
  <si>
    <t>967138</t>
  </si>
  <si>
    <t>VYBOURÁNÍ ČÁSTÍ KONSTRUKCÍ KAMENNÝCH NA MC S ODVOZEM DO 20KM Bourání zdiva nadzákladového kamenného na MC  (strop klenby pro revizní šachtu na zatrubení)</t>
  </si>
  <si>
    <t>-1813567164</t>
  </si>
  <si>
    <t>96713B</t>
  </si>
  <si>
    <t>VYBOURÁNÍ ČÁSTÍ KONSTRUKCÍ KAMENNÝCH NA MC - DOPRAVA NAVÍC 20 KM</t>
  </si>
  <si>
    <t>-1523000484</t>
  </si>
  <si>
    <t>SO 401 - A - Veřejné osvětlení</t>
  </si>
  <si>
    <t>SO 401 - A - Nasvětlení přechodu - uznatelné náklady</t>
  </si>
  <si>
    <t>M - Práce a dodávky M</t>
  </si>
  <si>
    <t xml:space="preserve">    21-M - Elektromontáže</t>
  </si>
  <si>
    <t xml:space="preserve">    46-M - Zemní práce při extr.mont.pracích</t>
  </si>
  <si>
    <t>Práce a dodávky M</t>
  </si>
  <si>
    <t>21-M</t>
  </si>
  <si>
    <t>Elektromontáže</t>
  </si>
  <si>
    <t>1927</t>
  </si>
  <si>
    <t>OSTATNÍ SPOJOVACÍ A POMOCNÝ MATERIÁL</t>
  </si>
  <si>
    <t>BKS</t>
  </si>
  <si>
    <t>256</t>
  </si>
  <si>
    <t>1547784103</t>
  </si>
  <si>
    <t>21300000005</t>
  </si>
  <si>
    <t>KORUGOVANA TRUBKA KOPOFLEX KF 09050</t>
  </si>
  <si>
    <t>296836521</t>
  </si>
  <si>
    <t>61700000205</t>
  </si>
  <si>
    <t>PRIPLATEK ZA RECYKLACI SVITIDEL</t>
  </si>
  <si>
    <t>KS</t>
  </si>
  <si>
    <t>-261010940</t>
  </si>
  <si>
    <t>62100000124</t>
  </si>
  <si>
    <t>STOZAR.VYZBROJ SR 481-27Z/Un 1.POJ, IP 00</t>
  </si>
  <si>
    <t>-348690935</t>
  </si>
  <si>
    <t>62100000126</t>
  </si>
  <si>
    <t>STOZAR.VYZBROJ SR 482-27Z/Un ODB + 1.POJ, IP 00</t>
  </si>
  <si>
    <t>-926065485</t>
  </si>
  <si>
    <t>62400000113</t>
  </si>
  <si>
    <t>STOŽÁR BEZPAT. SILNIČNÍ 6m STP6-A 133/108/76</t>
  </si>
  <si>
    <t>-730957175</t>
  </si>
  <si>
    <t>62400000217</t>
  </si>
  <si>
    <t>VÝLOŽNÍK ROVNÝ PRO PŘECHODY UD1/1500</t>
  </si>
  <si>
    <t>1217302596</t>
  </si>
  <si>
    <t>62400000412</t>
  </si>
  <si>
    <t>SVÍT. PRO PŘECHODY LED 64 W (5700 K), IP 66</t>
  </si>
  <si>
    <t>781477062</t>
  </si>
  <si>
    <t>62600000115</t>
  </si>
  <si>
    <t>OCHRANNÁ MANŽETA PM 133</t>
  </si>
  <si>
    <t>427262351</t>
  </si>
  <si>
    <t>82000000047</t>
  </si>
  <si>
    <t>HLADKA KANAL. TRUBKA PVC DN 240 (a 2m)</t>
  </si>
  <si>
    <t>-1224762554</t>
  </si>
  <si>
    <t>90000001000</t>
  </si>
  <si>
    <t>BETON PROSTY SMES tr.20 (C20/25)</t>
  </si>
  <si>
    <t>43388795</t>
  </si>
  <si>
    <t>230000002</t>
  </si>
  <si>
    <t>ZEMNICI DRÁT POZINK.FEZN 10mm (0,62kg/m)</t>
  </si>
  <si>
    <t>KG</t>
  </si>
  <si>
    <t>1568685757</t>
  </si>
  <si>
    <t>341101005</t>
  </si>
  <si>
    <t>KABEL CYKY-J 3*1.5</t>
  </si>
  <si>
    <t>-402953370</t>
  </si>
  <si>
    <t>341101015</t>
  </si>
  <si>
    <t>KABEL CYKY-J 4*10</t>
  </si>
  <si>
    <t>849352309</t>
  </si>
  <si>
    <t>345200040</t>
  </si>
  <si>
    <t>POJIST.DOTEKY 10A 2511-10</t>
  </si>
  <si>
    <t>1878324008</t>
  </si>
  <si>
    <t>345202040</t>
  </si>
  <si>
    <t>POJIST.PATRONA 10A /a25ks/</t>
  </si>
  <si>
    <t>-1914122667</t>
  </si>
  <si>
    <t>354402730</t>
  </si>
  <si>
    <t>ZEMNICI SPOJOVACÍ SVORKA SS</t>
  </si>
  <si>
    <t>1037149578</t>
  </si>
  <si>
    <t>354600418</t>
  </si>
  <si>
    <t>ZEMNICI SPOJOVACÍ SVORKA SP N</t>
  </si>
  <si>
    <t>2034020814</t>
  </si>
  <si>
    <t>673900030</t>
  </si>
  <si>
    <t>FOLIE POL.SÍT.RUDA 238/1 PP s.330mm</t>
  </si>
  <si>
    <t>467838614</t>
  </si>
  <si>
    <t>207000001</t>
  </si>
  <si>
    <t>MONTÁŽ NAD RÁMEC CENIKU 21M</t>
  </si>
  <si>
    <t>HOD</t>
  </si>
  <si>
    <t>-1079036844</t>
  </si>
  <si>
    <t>208100018</t>
  </si>
  <si>
    <t>STOZAR.POUZDRO (BETON) TRUBKA 20CM -0,8x0,8/1,7m</t>
  </si>
  <si>
    <t>99599530</t>
  </si>
  <si>
    <t>208490011</t>
  </si>
  <si>
    <t>VÝSTRAŽNÁ FOLIE S.33CM</t>
  </si>
  <si>
    <t>-1437399328</t>
  </si>
  <si>
    <t>208510205</t>
  </si>
  <si>
    <t>ULOŽENI TRUBKY AROT,KOPOFLEX 40,50,63 V ZEMI</t>
  </si>
  <si>
    <t>576245912</t>
  </si>
  <si>
    <t>210100204</t>
  </si>
  <si>
    <t>UKONC KABELU CELOPLAST 3X4</t>
  </si>
  <si>
    <t>-504080952</t>
  </si>
  <si>
    <t>210120101</t>
  </si>
  <si>
    <t>PATRONA POJIST DO 63A VCET MONT</t>
  </si>
  <si>
    <t>1730965908</t>
  </si>
  <si>
    <t>210202010</t>
  </si>
  <si>
    <t>SVIT LED VENKOVNÍ PRO VEŘEJNÉ OSVĚTLENÍ 39 - 64W, IP66</t>
  </si>
  <si>
    <t>1778986139</t>
  </si>
  <si>
    <t>210204002</t>
  </si>
  <si>
    <t>STOZAR OSVETLOVACÍ SADOVÝ OCELOVÝ 6 m</t>
  </si>
  <si>
    <t>-908340397</t>
  </si>
  <si>
    <t>210204104</t>
  </si>
  <si>
    <t>VÝLOŽNÍK OCELOVÝ 1-RAMEN NAD 35 KG</t>
  </si>
  <si>
    <t>421146095</t>
  </si>
  <si>
    <t>210204201</t>
  </si>
  <si>
    <t>ELEKTROVYZBROJ STOŽÁRU 1 OKRUH</t>
  </si>
  <si>
    <t>-402049931</t>
  </si>
  <si>
    <t>210204203</t>
  </si>
  <si>
    <t>ELEKTROVYZBROJ STOŽÁRU 3 OKRUHY</t>
  </si>
  <si>
    <t>-269668471</t>
  </si>
  <si>
    <t>210220021</t>
  </si>
  <si>
    <t>VEDENI UZEM FEZN DO 10 MM2 V ZEMI</t>
  </si>
  <si>
    <t>612816964</t>
  </si>
  <si>
    <t>210220301</t>
  </si>
  <si>
    <t>SVORKA HROMOSVOD 2 SROUBY/SS,SR 03/svary 10cm</t>
  </si>
  <si>
    <t>993740659</t>
  </si>
  <si>
    <t>210220302</t>
  </si>
  <si>
    <t>SVORKA HROMOSVOD NAD 2 /ST,SJ,ÁTD/</t>
  </si>
  <si>
    <t>1139629755</t>
  </si>
  <si>
    <t>210220500</t>
  </si>
  <si>
    <t>OCHRANNÁ MANŽETA</t>
  </si>
  <si>
    <t>-1003411404</t>
  </si>
  <si>
    <t>210810005</t>
  </si>
  <si>
    <t>KABEL CYKY 3*1.5 VOLNĚ</t>
  </si>
  <si>
    <t>-1385530127</t>
  </si>
  <si>
    <t>210810013</t>
  </si>
  <si>
    <t>KABEL CYKY 4*10 VOLNĚ</t>
  </si>
  <si>
    <t>1397615502</t>
  </si>
  <si>
    <t>46-M</t>
  </si>
  <si>
    <t>Zemní práce při extr.mont.pracích</t>
  </si>
  <si>
    <t>460010024</t>
  </si>
  <si>
    <t>Vytyčení trasy vedení kabelového podzemního v zastavěném prostoru</t>
  </si>
  <si>
    <t>km</t>
  </si>
  <si>
    <t>-2035057116</t>
  </si>
  <si>
    <t>Vytyčení trasy  vedení kabelového (podzemního) v zastavěném prostoru</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</si>
  <si>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</si>
  <si>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0,03</t>
  </si>
  <si>
    <t>460050704</t>
  </si>
  <si>
    <t>Hloubení nezapažených jam pro stožáry veřejného osvětlení ručně v hornině tř 4</t>
  </si>
  <si>
    <t>-237608086</t>
  </si>
  <si>
    <t>Hloubení nezapažených jam ručně pro stožáry  s přemístěním výkopku do vzdálenosti 3 m od okraje jámy nebo naložením na dopravní prostředek, včetně zásypu, zhutnění a urovnání povrchu veřejného osvětlení včetně odstranění krytu a podkladu komunikace, v hornině třídy 4</t>
  </si>
  <si>
    <t xml:space="preserve">Poznámka k souboru cen:
1. Ceny hloubení jam v hornině třídy 6 a 7 jsou stanoveny za použití pneumatického kladiva. </t>
  </si>
  <si>
    <t>460150304</t>
  </si>
  <si>
    <t>Hloubení kabelových zapažených i nezapažených rýh ručně š 50 cm, hl 120 cm, v hornině tř 4</t>
  </si>
  <si>
    <t>1908847419</t>
  </si>
  <si>
    <t>Hloubení zapažených i nezapažených kabelových rýh ručně včetně urovnání dna s přemístěním výkopku do vzdálenosti 3 m od okraje jámy nebo naložením na dopravní prostředek šířky 50 cm, hloubky 120 cm, v hornině třídy 4</t>
  </si>
  <si>
    <t xml:space="preserve">Poznámka k souboru cen:
1. Ceny hloubení rýh v hornině třídy 6 a 7 se oceňují cenami souboru cen 460 20- . Hloubení nezapažených kabelových rýh strojně. </t>
  </si>
  <si>
    <t>460230414</t>
  </si>
  <si>
    <t>Odkop zeminy ručně s vodorovným přemístěním do 50 m na skládku v hornině tř 3 a 4</t>
  </si>
  <si>
    <t>82475257</t>
  </si>
  <si>
    <t>Ostatní vykopávky ručně odkop zeminy včetně přemístění výkopku do 50 m na dočasnou či trvalou skládku nebo na hromadu v místě upotřebení v hornině třídy 3 a 4</t>
  </si>
  <si>
    <t xml:space="preserve">Poznámka k souboru cen:
1. V cenách -0201 až -0217 nejsou zahrnuty náklady na dodávku pupinační skříně. Tato dodávka se oceňuje ve specifikaci. 2. Měrná jednotka kus u cen -0001 až -0017 odpovídá potřebné délce rýhy pro vložení kabelové spojky. </t>
  </si>
  <si>
    <t>460421182</t>
  </si>
  <si>
    <t>Lože kabelů z písku nebo štěrkopísku tl 10 cm nad kabel, kryté plastovou folií, š lože do 50 cm</t>
  </si>
  <si>
    <t>-2117514155</t>
  </si>
  <si>
    <t>Kabelové lože včetně podsypu, zhutnění a urovnání povrchu  z písku nebo štěrkopísku tloušťky 10 cm nad kabel zakryté plastovou fólií, šířky lože přes 25 do 50 cm</t>
  </si>
  <si>
    <t xml:space="preserve">Poznámka k souboru cen:
1. V cenách -1021 až -1072, -1121 až -1172 a -1221 až -1272 nejsou započteny náklady na dodávku betonových a plastových desek. Tato dodávka se oceňuje ve specifikaci. </t>
  </si>
  <si>
    <t>9999-1186</t>
  </si>
  <si>
    <t>ODVOZ ZEMINY Do vzdálenosti 1 km</t>
  </si>
  <si>
    <t>-368768538</t>
  </si>
  <si>
    <t>460560304</t>
  </si>
  <si>
    <t>Zásyp rýh ručně šířky 50 cm, hloubky 120 cm, z horniny třídy 4</t>
  </si>
  <si>
    <t>-637438397</t>
  </si>
  <si>
    <t>Zásyp kabelových rýh ručně s uložením výkopku ve vrstvách včetně zhutnění a urovnání povrchu šířky 50 cm hloubky 120 cm, v hornině třídy 4</t>
  </si>
  <si>
    <t>58343930</t>
  </si>
  <si>
    <t>kamenivo drcené hrubé frakce 16-32</t>
  </si>
  <si>
    <t>1017520511</t>
  </si>
  <si>
    <t>2,5*2</t>
  </si>
  <si>
    <t>58331289</t>
  </si>
  <si>
    <t>kamenivo těžené drobné frakce 0/2</t>
  </si>
  <si>
    <t>1621065960</t>
  </si>
  <si>
    <t>1,3*2</t>
  </si>
  <si>
    <t>460620014</t>
  </si>
  <si>
    <t>Provizorní úprava terénu se zhutněním, v hornině tř 4</t>
  </si>
  <si>
    <t>-476882036</t>
  </si>
  <si>
    <t>Úprava terénu  provizorní úprava terénu včetně odkopání drobných nerovností a zásypu prohlubní se zhutněním, v hornině třídy 4</t>
  </si>
  <si>
    <t xml:space="preserve">Poznámka k souboru cen:
1. V cenách -0002 až -0003 nejsou zahrnuty dodávku drnů. Tato se oceňuje ve specifikaci. 2. V cenách -0022 až -0028 nejsou zahrnuty náklady na dodávku obrubníků. Tato dodávka se oceňuje ve specifikaci. </t>
  </si>
  <si>
    <t>12,5</t>
  </si>
  <si>
    <t>SO 401 - B - Veřejné osvětlení - neuznatelné náklady</t>
  </si>
  <si>
    <t>2133407944</t>
  </si>
  <si>
    <t>12000000100</t>
  </si>
  <si>
    <t>SPOJKA KABELOVÁ SSU-SH-10-50</t>
  </si>
  <si>
    <t>362040364</t>
  </si>
  <si>
    <t>1348280242</t>
  </si>
  <si>
    <t>32100001653</t>
  </si>
  <si>
    <t>JISTIČ CHAR. B 3x25 A</t>
  </si>
  <si>
    <t>-675222068</t>
  </si>
  <si>
    <t>33200000110</t>
  </si>
  <si>
    <t>ROZVADĚČ VO V PILÍŘI RVO S1/NKP7P/SH09V (1+2)</t>
  </si>
  <si>
    <t>97472829</t>
  </si>
  <si>
    <t>1896469868</t>
  </si>
  <si>
    <t>-278764149</t>
  </si>
  <si>
    <t>62100000125</t>
  </si>
  <si>
    <t>STOZAR.VYZBROJ SR 482-27Z/Un 2.POJ, IP 00</t>
  </si>
  <si>
    <t>-426080047</t>
  </si>
  <si>
    <t>62400000114</t>
  </si>
  <si>
    <t>STOŽÁR BEZPAT. SILNIČNÍ 9,5m STB9,5-B 133/102/76</t>
  </si>
  <si>
    <t>1046426545</t>
  </si>
  <si>
    <t>62400000214</t>
  </si>
  <si>
    <t>VÝLOŽNÍK OBLOUKOVÝ SV1/76-300</t>
  </si>
  <si>
    <t>-1893070719</t>
  </si>
  <si>
    <t>62400000215</t>
  </si>
  <si>
    <t>VÝLOŽNÍK OBLOUKOVÝ SV1/76-1500</t>
  </si>
  <si>
    <t>-62951286</t>
  </si>
  <si>
    <t>62400000216</t>
  </si>
  <si>
    <t>VÝLOŽNÍK OBLOUKOVÝ SV2/76-300</t>
  </si>
  <si>
    <t>649859265</t>
  </si>
  <si>
    <t>62400000410</t>
  </si>
  <si>
    <t>SVÍT.LED 46 W (4000 K), IP 66</t>
  </si>
  <si>
    <t>1349858611</t>
  </si>
  <si>
    <t>62400000411</t>
  </si>
  <si>
    <t>SVÍT.LED 52 W (4000 K), IP 66</t>
  </si>
  <si>
    <t>1413325087</t>
  </si>
  <si>
    <t>1132635389</t>
  </si>
  <si>
    <t>2139306808</t>
  </si>
  <si>
    <t>267712780</t>
  </si>
  <si>
    <t>1596768936</t>
  </si>
  <si>
    <t>-1620556390</t>
  </si>
  <si>
    <t>-367915700</t>
  </si>
  <si>
    <t>341101016</t>
  </si>
  <si>
    <t>KABEL CYKY-J 4*16</t>
  </si>
  <si>
    <t>1650147792</t>
  </si>
  <si>
    <t>341101022</t>
  </si>
  <si>
    <t>KABEL AYKY-J 4*16</t>
  </si>
  <si>
    <t>-1078125003</t>
  </si>
  <si>
    <t>-313156726</t>
  </si>
  <si>
    <t>-1631906964</t>
  </si>
  <si>
    <t>345202060</t>
  </si>
  <si>
    <t>NOŽOVÁ POJISTKA PNA1/40 A Gg</t>
  </si>
  <si>
    <t>-629213834</t>
  </si>
  <si>
    <t>1932422544</t>
  </si>
  <si>
    <t>1884489011</t>
  </si>
  <si>
    <t>790039956</t>
  </si>
  <si>
    <t>-1938796868</t>
  </si>
  <si>
    <t>208100019</t>
  </si>
  <si>
    <t>STOZAR.POUZDRO (BETON) TRUBKA 20CM -0,9x0,9/1,7m</t>
  </si>
  <si>
    <t>-1831765086</t>
  </si>
  <si>
    <t>-1883007884</t>
  </si>
  <si>
    <t>2107101959</t>
  </si>
  <si>
    <t>209000233</t>
  </si>
  <si>
    <t>DEMONTÁŽE STÁVAJÍCÍCH STOŽÁRŮ VO</t>
  </si>
  <si>
    <t>245683729</t>
  </si>
  <si>
    <t>210100003</t>
  </si>
  <si>
    <t>UKONC VODIČŮ, ROZVAĚČ - ZAPOJ 16</t>
  </si>
  <si>
    <t>-1108723124</t>
  </si>
  <si>
    <t>458282385</t>
  </si>
  <si>
    <t>210102240</t>
  </si>
  <si>
    <t>KABELOVÁ ZEMNÍ SPOJKA DO 50</t>
  </si>
  <si>
    <t>-383274873</t>
  </si>
  <si>
    <t>-1034969402</t>
  </si>
  <si>
    <t>210120102</t>
  </si>
  <si>
    <t>PATRONA NOŽOVÁ DO 500V</t>
  </si>
  <si>
    <t>-400224464</t>
  </si>
  <si>
    <t>210120451</t>
  </si>
  <si>
    <t>JISTIČ BEZ KRYTU DO 63 A</t>
  </si>
  <si>
    <t>1679257643</t>
  </si>
  <si>
    <t>210191542</t>
  </si>
  <si>
    <t>PLASTOVÝ PILÍŘ RVO S1</t>
  </si>
  <si>
    <t>-2013318166</t>
  </si>
  <si>
    <t>474198505</t>
  </si>
  <si>
    <t>210204011</t>
  </si>
  <si>
    <t>STOZAR OSVETLOVACÍ OCEL12m</t>
  </si>
  <si>
    <t>-2031027124</t>
  </si>
  <si>
    <t>210204103</t>
  </si>
  <si>
    <t>VÝLOŽNÍK OCELOVÝ 1-RAMEN DO 35 KG</t>
  </si>
  <si>
    <t>-1894360349</t>
  </si>
  <si>
    <t>-419852103</t>
  </si>
  <si>
    <t>210204105</t>
  </si>
  <si>
    <t>VÝLOŽNÍK OCELOVÝ 2-RAMEN DO 70 KG</t>
  </si>
  <si>
    <t>662805387</t>
  </si>
  <si>
    <t>210204202</t>
  </si>
  <si>
    <t>ELEKTROVYZBROJ STOŽÁRU 2 OKRUHY</t>
  </si>
  <si>
    <t>-947483808</t>
  </si>
  <si>
    <t>-1654896679</t>
  </si>
  <si>
    <t>-693103660</t>
  </si>
  <si>
    <t>-48781650</t>
  </si>
  <si>
    <t>1077308886</t>
  </si>
  <si>
    <t>210292021</t>
  </si>
  <si>
    <t>SFÁZOVÁNI ŽIL KABELU ,PROZVONENI A OZNAČENI</t>
  </si>
  <si>
    <t>1600546133</t>
  </si>
  <si>
    <t>210292022</t>
  </si>
  <si>
    <t>VYPNUTI VEDENI A ZAJIŠTĚNI</t>
  </si>
  <si>
    <t>-939908819</t>
  </si>
  <si>
    <t>-1580844407</t>
  </si>
  <si>
    <t>1181796557</t>
  </si>
  <si>
    <t>210810014</t>
  </si>
  <si>
    <t>KABEL CYKY 4*16 VOLNĚ</t>
  </si>
  <si>
    <t>1966446448</t>
  </si>
  <si>
    <t>210901015</t>
  </si>
  <si>
    <t>KABEL AYKY 4*16 VOLNĚ</t>
  </si>
  <si>
    <t>314008894</t>
  </si>
  <si>
    <t>-1789966532</t>
  </si>
  <si>
    <t>208050704</t>
  </si>
  <si>
    <t>JÁMA PRO STOZAR VER.OSV.ZEM.TR.4</t>
  </si>
  <si>
    <t>681077043</t>
  </si>
  <si>
    <t>460150133</t>
  </si>
  <si>
    <t>Hloubení kabelových zapažených i nezapažených rýh ručně š 35 cm, hl 50 cm, v hornině tř 3</t>
  </si>
  <si>
    <t>2057620875</t>
  </si>
  <si>
    <t>Hloubení zapažených i nezapažených kabelových rýh ručně včetně urovnání dna s přemístěním výkopku do vzdálenosti 3 m od okraje jámy nebo naložením na dopravní prostředek šířky 35 cm, hloubky 50 cm, v hornině třídy 3</t>
  </si>
  <si>
    <t>240</t>
  </si>
  <si>
    <t>460150163</t>
  </si>
  <si>
    <t>Hloubení kabelových zapažených i nezapažených rýh ručně š 35 cm, hl 80 cm, v hornině tř 3</t>
  </si>
  <si>
    <t>1293753265</t>
  </si>
  <si>
    <t>Hloubení zapažených i nezapažených kabelových rýh ručně včetně urovnání dna s přemístěním výkopku do vzdálenosti 3 m od okraje jámy nebo naložením na dopravní prostředek šířky 35 cm, hloubky 80 cm, v hornině třídy 3</t>
  </si>
  <si>
    <t>460150184</t>
  </si>
  <si>
    <t>Hloubení kabelových zapažených i nezapažených rýh ručně š 35 cm, hl 100 cm, v hornině tř 4</t>
  </si>
  <si>
    <t>-1718491748</t>
  </si>
  <si>
    <t>Hloubení zapažených i nezapažených kabelových rýh ručně včetně urovnání dna s přemístěním výkopku do vzdálenosti 3 m od okraje jámy nebo naložením na dopravní prostředek šířky 35 cm, hloubky 100 cm, v hornině třídy 4</t>
  </si>
  <si>
    <t>-1908488624</t>
  </si>
  <si>
    <t>-1214967564</t>
  </si>
  <si>
    <t>310</t>
  </si>
  <si>
    <t>460560133</t>
  </si>
  <si>
    <t>Zásyp rýh ručně šířky 35 cm, hloubky 50 cm, z horniny třídy 3</t>
  </si>
  <si>
    <t>-623727616</t>
  </si>
  <si>
    <t>Zásyp kabelových rýh ručně s uložením výkopku ve vrstvách včetně zhutnění a urovnání povrchu šířky 35 cm hloubky 50 cm, v hornině třídy 3</t>
  </si>
  <si>
    <t>460560163</t>
  </si>
  <si>
    <t>Zásyp rýh ručně šířky 35 cm, hloubky 80 cm, z horniny třídy 3</t>
  </si>
  <si>
    <t>-1349975817</t>
  </si>
  <si>
    <t>Zásyp kabelových rýh ručně s uložením výkopku ve vrstvách včetně zhutnění a urovnání povrchu šířky 35 cm hloubky 80 cm, v hornině třídy 3</t>
  </si>
  <si>
    <t>460560184</t>
  </si>
  <si>
    <t>Zásyp rýh ručně šířky 35 cm, hloubky 100 cm, z horniny třídy 4</t>
  </si>
  <si>
    <t>1245503746</t>
  </si>
  <si>
    <t>Zásyp kabelových rýh ručně s uložením výkopku ve vrstvách včetně zhutnění a urovnání povrchu šířky 35 cm hloubky 100 cm, v hornině třídy 4</t>
  </si>
  <si>
    <t>-1638371188</t>
  </si>
  <si>
    <t>2*2</t>
  </si>
  <si>
    <t>2132819300</t>
  </si>
  <si>
    <t>11*2</t>
  </si>
  <si>
    <t>1671409268</t>
  </si>
  <si>
    <t>98432113</t>
  </si>
  <si>
    <t>VRN - Vedlejší rozpočtové náklady</t>
  </si>
  <si>
    <t>02720</t>
  </si>
  <si>
    <t>POMOC PRÁCE ZŘÍZ NEBO ZAJIŠŤ REGULACI A OCHRANU DOPRAVY Po dobu pracovní doby bude doprava řízena po polovinách, ve vztahu k rozsahu dopravního proudu, pracovníky stavby. Během technologické přestávky a v nočních hodinách bude provoz řízen světelnou signa</t>
  </si>
  <si>
    <t>1024</t>
  </si>
  <si>
    <t>-1299890775</t>
  </si>
  <si>
    <t>POMOC PRÁCE ZŘÍZ NEBO ZAJIŠŤ REGULACI A OCHRANU DOPRAVY Po dobu pracovní doby bude doprava řízena po polovinách, ve vztahu k rozsahu dopravního proudu, pracovníky stavby. Během technologické přestávky a v nočních hodinách bude provoz řízen světelnou signalizací. Pokud nastanou nepředvídatelné (kritické) dopravní situace během technologické přestávky (včetně mimopracovních dní), zhotovitel bude povinen zajistit řízení provozu pracovníky stavby po dobu nezbytně nutnou. Doplňující práce pro zajištění provozu vozidel,  pěších a kolařů , případně řešení nepředvídaných událostí atd. (např. zajištění pracovního místa opravy vpustí - zábrany, provizorní zábradlí, zapažení konstrukce provozovaného jízdního pruhu, lávky pro pěší, vstupy do objekrtů, dopravní značení pro řízené dopravy během výstavby,  a další související položky zajišťující regulaci a ochranu dopravy v místě.) Nabídková cena je limitní a bude čerpáno se souhlasem tdi.  Nabídková cena je limitní a nelze ji překročit.</t>
  </si>
  <si>
    <t>02910</t>
  </si>
  <si>
    <t>OSTATNÍ POŽADAVKY - ZEMĚMĚŘIČSKÁ MĚŘENÍ vytyčení inženýrských sítí</t>
  </si>
  <si>
    <t>456033498</t>
  </si>
  <si>
    <t>02911</t>
  </si>
  <si>
    <t>OSTATNÍ POŽADAVKY - GEODETICKÉ ZAMĚŘENÍ vytyčení stavby pro stavbu a po skončení výstavby zaměření skutečného stavu i pro případnou dokumentacvi skutečného provedení</t>
  </si>
  <si>
    <t>HM</t>
  </si>
  <si>
    <t>268159427</t>
  </si>
  <si>
    <t>02950</t>
  </si>
  <si>
    <t>OSTATNÍ POŽADAVKY - POSUDKY, KONTROLY, REVIZNÍ ZPRÁVY - všechny potřebné zkoušky a měření v rámci stavby - Pasportizace nemovitostí v zájmovém území před zahájením a po dokončení prací, dopravního značení , vybavení komunikace - odvodnění, přilehlé pozemk</t>
  </si>
  <si>
    <t>-1742586930</t>
  </si>
  <si>
    <t>OSTATNÍ POŽADAVKY - POSUDKY, KONTROLY, REVIZNÍ ZPRÁVY - všechny potřebné zkoušky a měření v rámci stavby - Pasportizace nemovitostí v zájmovém území před zahájením a po dokončení prací, dopravního značení , vybavení komunikace - odvodnění, přilehlé pozemky a objekty inženýrských sítí (v zájmovém prostoru).  - Projednání pasportizace provedené před zahájením prací. Následně pasportizace po dokončení akce s projednáním a prokázáním  stavů konstrukcí, objektů a pozemků před a po akci.</t>
  </si>
  <si>
    <t>03100</t>
  </si>
  <si>
    <t>ZAŘÍZENÍ STAVENIŠTĚ - ZŘÍZENÍ, PROVOZ, DEMONTÁŽ</t>
  </si>
  <si>
    <t>648055511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</si>
</sst>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4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9" fillId="0" borderId="0" xfId="0" applyFont="1" applyAlignment="1" applyProtection="1">
      <alignment vertical="top" wrapText="1"/>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0" fillId="0" borderId="0" xfId="0"/>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left" vertical="center" wrapText="1"/>
      <protection/>
    </xf>
    <xf numFmtId="4" fontId="30" fillId="0" borderId="0" xfId="0" applyNumberFormat="1" applyFont="1" applyAlignment="1" applyProtection="1">
      <alignment horizontal="righ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299"/>
      <c r="AS2" s="299"/>
      <c r="AT2" s="299"/>
      <c r="AU2" s="299"/>
      <c r="AV2" s="299"/>
      <c r="AW2" s="299"/>
      <c r="AX2" s="299"/>
      <c r="AY2" s="299"/>
      <c r="AZ2" s="299"/>
      <c r="BA2" s="299"/>
      <c r="BB2" s="299"/>
      <c r="BC2" s="299"/>
      <c r="BD2" s="299"/>
      <c r="BE2" s="299"/>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11" t="s">
        <v>14</v>
      </c>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23"/>
      <c r="AQ5" s="23"/>
      <c r="AR5" s="21"/>
      <c r="BE5" s="290" t="s">
        <v>15</v>
      </c>
      <c r="BS5" s="18" t="s">
        <v>6</v>
      </c>
    </row>
    <row r="6" spans="2:71" s="1" customFormat="1" ht="36.95" customHeight="1">
      <c r="B6" s="22"/>
      <c r="C6" s="23"/>
      <c r="D6" s="29" t="s">
        <v>16</v>
      </c>
      <c r="E6" s="23"/>
      <c r="F6" s="23"/>
      <c r="G6" s="23"/>
      <c r="H6" s="23"/>
      <c r="I6" s="23"/>
      <c r="J6" s="23"/>
      <c r="K6" s="313" t="s">
        <v>17</v>
      </c>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23"/>
      <c r="AQ6" s="23"/>
      <c r="AR6" s="21"/>
      <c r="BE6" s="291"/>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291"/>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291"/>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91"/>
      <c r="BS9" s="18" t="s">
        <v>6</v>
      </c>
    </row>
    <row r="10" spans="2:71" s="1" customFormat="1"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1</v>
      </c>
      <c r="AO10" s="23"/>
      <c r="AP10" s="23"/>
      <c r="AQ10" s="23"/>
      <c r="AR10" s="21"/>
      <c r="BE10" s="291"/>
      <c r="BS10" s="18" t="s">
        <v>6</v>
      </c>
    </row>
    <row r="11" spans="2:71" s="1" customFormat="1" ht="18.4"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29</v>
      </c>
      <c r="AL11" s="23"/>
      <c r="AM11" s="23"/>
      <c r="AN11" s="28" t="s">
        <v>1</v>
      </c>
      <c r="AO11" s="23"/>
      <c r="AP11" s="23"/>
      <c r="AQ11" s="23"/>
      <c r="AR11" s="21"/>
      <c r="BE11" s="291"/>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91"/>
      <c r="BS12" s="18" t="s">
        <v>6</v>
      </c>
    </row>
    <row r="13" spans="2:71" s="1" customFormat="1" ht="12" customHeight="1">
      <c r="B13" s="22"/>
      <c r="C13" s="23"/>
      <c r="D13" s="30"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31</v>
      </c>
      <c r="AO13" s="23"/>
      <c r="AP13" s="23"/>
      <c r="AQ13" s="23"/>
      <c r="AR13" s="21"/>
      <c r="BE13" s="291"/>
      <c r="BS13" s="18" t="s">
        <v>6</v>
      </c>
    </row>
    <row r="14" spans="2:71" ht="12.75">
      <c r="B14" s="22"/>
      <c r="C14" s="23"/>
      <c r="D14" s="23"/>
      <c r="E14" s="314" t="s">
        <v>31</v>
      </c>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0" t="s">
        <v>29</v>
      </c>
      <c r="AL14" s="23"/>
      <c r="AM14" s="23"/>
      <c r="AN14" s="32" t="s">
        <v>31</v>
      </c>
      <c r="AO14" s="23"/>
      <c r="AP14" s="23"/>
      <c r="AQ14" s="23"/>
      <c r="AR14" s="21"/>
      <c r="BE14" s="291"/>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91"/>
      <c r="BS15" s="18" t="s">
        <v>4</v>
      </c>
    </row>
    <row r="16" spans="2:71" s="1" customFormat="1"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1</v>
      </c>
      <c r="AO16" s="23"/>
      <c r="AP16" s="23"/>
      <c r="AQ16" s="23"/>
      <c r="AR16" s="21"/>
      <c r="BE16" s="291"/>
      <c r="BS16" s="18" t="s">
        <v>4</v>
      </c>
    </row>
    <row r="17" spans="2:71" s="1" customFormat="1" ht="18.4"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29</v>
      </c>
      <c r="AL17" s="23"/>
      <c r="AM17" s="23"/>
      <c r="AN17" s="28" t="s">
        <v>1</v>
      </c>
      <c r="AO17" s="23"/>
      <c r="AP17" s="23"/>
      <c r="AQ17" s="23"/>
      <c r="AR17" s="21"/>
      <c r="BE17" s="291"/>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91"/>
      <c r="BS18" s="18" t="s">
        <v>6</v>
      </c>
    </row>
    <row r="19" spans="2:71" s="1" customFormat="1" ht="12" customHeight="1">
      <c r="B19" s="22"/>
      <c r="C19" s="23"/>
      <c r="D19" s="30"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1</v>
      </c>
      <c r="AO19" s="23"/>
      <c r="AP19" s="23"/>
      <c r="AQ19" s="23"/>
      <c r="AR19" s="21"/>
      <c r="BE19" s="291"/>
      <c r="BS19" s="18" t="s">
        <v>6</v>
      </c>
    </row>
    <row r="20" spans="2:71" s="1" customFormat="1" ht="18.4" customHeight="1">
      <c r="B20" s="22"/>
      <c r="C20" s="23"/>
      <c r="D20" s="23"/>
      <c r="E20" s="28" t="s">
        <v>28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29</v>
      </c>
      <c r="AL20" s="23"/>
      <c r="AM20" s="23"/>
      <c r="AN20" s="28" t="s">
        <v>1</v>
      </c>
      <c r="AO20" s="23"/>
      <c r="AP20" s="23"/>
      <c r="AQ20" s="23"/>
      <c r="AR20" s="21"/>
      <c r="BE20" s="291"/>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91"/>
    </row>
    <row r="22" spans="2:57" s="1" customFormat="1" ht="12" customHeight="1">
      <c r="B22" s="22"/>
      <c r="C22" s="23"/>
      <c r="D22" s="30"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91"/>
    </row>
    <row r="23" spans="2:57" s="1" customFormat="1" ht="178.5" customHeight="1">
      <c r="B23" s="22"/>
      <c r="C23" s="23"/>
      <c r="D23" s="23"/>
      <c r="E23" s="316" t="s">
        <v>37</v>
      </c>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23"/>
      <c r="AP23" s="23"/>
      <c r="AQ23" s="23"/>
      <c r="AR23" s="21"/>
      <c r="BE23" s="291"/>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91"/>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91"/>
    </row>
    <row r="26" spans="1:57" s="2" customFormat="1" ht="25.9" customHeight="1">
      <c r="A26" s="35"/>
      <c r="B26" s="36"/>
      <c r="C26" s="37"/>
      <c r="D26" s="38" t="s">
        <v>38</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93">
        <f>ROUND(AG94,2)</f>
        <v>0</v>
      </c>
      <c r="AL26" s="294"/>
      <c r="AM26" s="294"/>
      <c r="AN26" s="294"/>
      <c r="AO26" s="294"/>
      <c r="AP26" s="37"/>
      <c r="AQ26" s="37"/>
      <c r="AR26" s="40"/>
      <c r="BE26" s="291"/>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91"/>
    </row>
    <row r="28" spans="1:57" s="2" customFormat="1" ht="12.75">
      <c r="A28" s="35"/>
      <c r="B28" s="36"/>
      <c r="C28" s="37"/>
      <c r="D28" s="37"/>
      <c r="E28" s="37"/>
      <c r="F28" s="37"/>
      <c r="G28" s="37"/>
      <c r="H28" s="37"/>
      <c r="I28" s="37"/>
      <c r="J28" s="37"/>
      <c r="K28" s="37"/>
      <c r="L28" s="317" t="s">
        <v>39</v>
      </c>
      <c r="M28" s="317"/>
      <c r="N28" s="317"/>
      <c r="O28" s="317"/>
      <c r="P28" s="317"/>
      <c r="Q28" s="37"/>
      <c r="R28" s="37"/>
      <c r="S28" s="37"/>
      <c r="T28" s="37"/>
      <c r="U28" s="37"/>
      <c r="V28" s="37"/>
      <c r="W28" s="317" t="s">
        <v>40</v>
      </c>
      <c r="X28" s="317"/>
      <c r="Y28" s="317"/>
      <c r="Z28" s="317"/>
      <c r="AA28" s="317"/>
      <c r="AB28" s="317"/>
      <c r="AC28" s="317"/>
      <c r="AD28" s="317"/>
      <c r="AE28" s="317"/>
      <c r="AF28" s="37"/>
      <c r="AG28" s="37"/>
      <c r="AH28" s="37"/>
      <c r="AI28" s="37"/>
      <c r="AJ28" s="37"/>
      <c r="AK28" s="317" t="s">
        <v>41</v>
      </c>
      <c r="AL28" s="317"/>
      <c r="AM28" s="317"/>
      <c r="AN28" s="317"/>
      <c r="AO28" s="317"/>
      <c r="AP28" s="37"/>
      <c r="AQ28" s="37"/>
      <c r="AR28" s="40"/>
      <c r="BE28" s="291"/>
    </row>
    <row r="29" spans="2:57" s="3" customFormat="1" ht="14.45" customHeight="1">
      <c r="B29" s="41"/>
      <c r="C29" s="42"/>
      <c r="D29" s="30" t="s">
        <v>42</v>
      </c>
      <c r="E29" s="42"/>
      <c r="F29" s="30" t="s">
        <v>43</v>
      </c>
      <c r="G29" s="42"/>
      <c r="H29" s="42"/>
      <c r="I29" s="42"/>
      <c r="J29" s="42"/>
      <c r="K29" s="42"/>
      <c r="L29" s="318">
        <v>0.21</v>
      </c>
      <c r="M29" s="289"/>
      <c r="N29" s="289"/>
      <c r="O29" s="289"/>
      <c r="P29" s="289"/>
      <c r="Q29" s="42"/>
      <c r="R29" s="42"/>
      <c r="S29" s="42"/>
      <c r="T29" s="42"/>
      <c r="U29" s="42"/>
      <c r="V29" s="42"/>
      <c r="W29" s="288">
        <f>ROUND(AZ94,2)</f>
        <v>0</v>
      </c>
      <c r="X29" s="289"/>
      <c r="Y29" s="289"/>
      <c r="Z29" s="289"/>
      <c r="AA29" s="289"/>
      <c r="AB29" s="289"/>
      <c r="AC29" s="289"/>
      <c r="AD29" s="289"/>
      <c r="AE29" s="289"/>
      <c r="AF29" s="42"/>
      <c r="AG29" s="42"/>
      <c r="AH29" s="42"/>
      <c r="AI29" s="42"/>
      <c r="AJ29" s="42"/>
      <c r="AK29" s="288">
        <f>ROUND(AV94,2)</f>
        <v>0</v>
      </c>
      <c r="AL29" s="289"/>
      <c r="AM29" s="289"/>
      <c r="AN29" s="289"/>
      <c r="AO29" s="289"/>
      <c r="AP29" s="42"/>
      <c r="AQ29" s="42"/>
      <c r="AR29" s="43"/>
      <c r="BE29" s="292"/>
    </row>
    <row r="30" spans="2:57" s="3" customFormat="1" ht="14.45" customHeight="1">
      <c r="B30" s="41"/>
      <c r="C30" s="42"/>
      <c r="D30" s="42"/>
      <c r="E30" s="42"/>
      <c r="F30" s="30" t="s">
        <v>44</v>
      </c>
      <c r="G30" s="42"/>
      <c r="H30" s="42"/>
      <c r="I30" s="42"/>
      <c r="J30" s="42"/>
      <c r="K30" s="42"/>
      <c r="L30" s="318">
        <v>0.15</v>
      </c>
      <c r="M30" s="289"/>
      <c r="N30" s="289"/>
      <c r="O30" s="289"/>
      <c r="P30" s="289"/>
      <c r="Q30" s="42"/>
      <c r="R30" s="42"/>
      <c r="S30" s="42"/>
      <c r="T30" s="42"/>
      <c r="U30" s="42"/>
      <c r="V30" s="42"/>
      <c r="W30" s="288">
        <f>ROUND(BA94,2)</f>
        <v>0</v>
      </c>
      <c r="X30" s="289"/>
      <c r="Y30" s="289"/>
      <c r="Z30" s="289"/>
      <c r="AA30" s="289"/>
      <c r="AB30" s="289"/>
      <c r="AC30" s="289"/>
      <c r="AD30" s="289"/>
      <c r="AE30" s="289"/>
      <c r="AF30" s="42"/>
      <c r="AG30" s="42"/>
      <c r="AH30" s="42"/>
      <c r="AI30" s="42"/>
      <c r="AJ30" s="42"/>
      <c r="AK30" s="288">
        <f>ROUND(AW94,2)</f>
        <v>0</v>
      </c>
      <c r="AL30" s="289"/>
      <c r="AM30" s="289"/>
      <c r="AN30" s="289"/>
      <c r="AO30" s="289"/>
      <c r="AP30" s="42"/>
      <c r="AQ30" s="42"/>
      <c r="AR30" s="43"/>
      <c r="BE30" s="292"/>
    </row>
    <row r="31" spans="2:57" s="3" customFormat="1" ht="14.45" customHeight="1" hidden="1">
      <c r="B31" s="41"/>
      <c r="C31" s="42"/>
      <c r="D31" s="42"/>
      <c r="E31" s="42"/>
      <c r="F31" s="30" t="s">
        <v>45</v>
      </c>
      <c r="G31" s="42"/>
      <c r="H31" s="42"/>
      <c r="I31" s="42"/>
      <c r="J31" s="42"/>
      <c r="K31" s="42"/>
      <c r="L31" s="318">
        <v>0.21</v>
      </c>
      <c r="M31" s="289"/>
      <c r="N31" s="289"/>
      <c r="O31" s="289"/>
      <c r="P31" s="289"/>
      <c r="Q31" s="42"/>
      <c r="R31" s="42"/>
      <c r="S31" s="42"/>
      <c r="T31" s="42"/>
      <c r="U31" s="42"/>
      <c r="V31" s="42"/>
      <c r="W31" s="288">
        <f>ROUND(BB94,2)</f>
        <v>0</v>
      </c>
      <c r="X31" s="289"/>
      <c r="Y31" s="289"/>
      <c r="Z31" s="289"/>
      <c r="AA31" s="289"/>
      <c r="AB31" s="289"/>
      <c r="AC31" s="289"/>
      <c r="AD31" s="289"/>
      <c r="AE31" s="289"/>
      <c r="AF31" s="42"/>
      <c r="AG31" s="42"/>
      <c r="AH31" s="42"/>
      <c r="AI31" s="42"/>
      <c r="AJ31" s="42"/>
      <c r="AK31" s="288">
        <v>0</v>
      </c>
      <c r="AL31" s="289"/>
      <c r="AM31" s="289"/>
      <c r="AN31" s="289"/>
      <c r="AO31" s="289"/>
      <c r="AP31" s="42"/>
      <c r="AQ31" s="42"/>
      <c r="AR31" s="43"/>
      <c r="BE31" s="292"/>
    </row>
    <row r="32" spans="2:57" s="3" customFormat="1" ht="14.45" customHeight="1" hidden="1">
      <c r="B32" s="41"/>
      <c r="C32" s="42"/>
      <c r="D32" s="42"/>
      <c r="E32" s="42"/>
      <c r="F32" s="30" t="s">
        <v>46</v>
      </c>
      <c r="G32" s="42"/>
      <c r="H32" s="42"/>
      <c r="I32" s="42"/>
      <c r="J32" s="42"/>
      <c r="K32" s="42"/>
      <c r="L32" s="318">
        <v>0.15</v>
      </c>
      <c r="M32" s="289"/>
      <c r="N32" s="289"/>
      <c r="O32" s="289"/>
      <c r="P32" s="289"/>
      <c r="Q32" s="42"/>
      <c r="R32" s="42"/>
      <c r="S32" s="42"/>
      <c r="T32" s="42"/>
      <c r="U32" s="42"/>
      <c r="V32" s="42"/>
      <c r="W32" s="288">
        <f>ROUND(BC94,2)</f>
        <v>0</v>
      </c>
      <c r="X32" s="289"/>
      <c r="Y32" s="289"/>
      <c r="Z32" s="289"/>
      <c r="AA32" s="289"/>
      <c r="AB32" s="289"/>
      <c r="AC32" s="289"/>
      <c r="AD32" s="289"/>
      <c r="AE32" s="289"/>
      <c r="AF32" s="42"/>
      <c r="AG32" s="42"/>
      <c r="AH32" s="42"/>
      <c r="AI32" s="42"/>
      <c r="AJ32" s="42"/>
      <c r="AK32" s="288">
        <v>0</v>
      </c>
      <c r="AL32" s="289"/>
      <c r="AM32" s="289"/>
      <c r="AN32" s="289"/>
      <c r="AO32" s="289"/>
      <c r="AP32" s="42"/>
      <c r="AQ32" s="42"/>
      <c r="AR32" s="43"/>
      <c r="BE32" s="292"/>
    </row>
    <row r="33" spans="2:57" s="3" customFormat="1" ht="14.45" customHeight="1" hidden="1">
      <c r="B33" s="41"/>
      <c r="C33" s="42"/>
      <c r="D33" s="42"/>
      <c r="E33" s="42"/>
      <c r="F33" s="30" t="s">
        <v>47</v>
      </c>
      <c r="G33" s="42"/>
      <c r="H33" s="42"/>
      <c r="I33" s="42"/>
      <c r="J33" s="42"/>
      <c r="K33" s="42"/>
      <c r="L33" s="318">
        <v>0</v>
      </c>
      <c r="M33" s="289"/>
      <c r="N33" s="289"/>
      <c r="O33" s="289"/>
      <c r="P33" s="289"/>
      <c r="Q33" s="42"/>
      <c r="R33" s="42"/>
      <c r="S33" s="42"/>
      <c r="T33" s="42"/>
      <c r="U33" s="42"/>
      <c r="V33" s="42"/>
      <c r="W33" s="288">
        <f>ROUND(BD94,2)</f>
        <v>0</v>
      </c>
      <c r="X33" s="289"/>
      <c r="Y33" s="289"/>
      <c r="Z33" s="289"/>
      <c r="AA33" s="289"/>
      <c r="AB33" s="289"/>
      <c r="AC33" s="289"/>
      <c r="AD33" s="289"/>
      <c r="AE33" s="289"/>
      <c r="AF33" s="42"/>
      <c r="AG33" s="42"/>
      <c r="AH33" s="42"/>
      <c r="AI33" s="42"/>
      <c r="AJ33" s="42"/>
      <c r="AK33" s="288">
        <v>0</v>
      </c>
      <c r="AL33" s="289"/>
      <c r="AM33" s="289"/>
      <c r="AN33" s="289"/>
      <c r="AO33" s="289"/>
      <c r="AP33" s="42"/>
      <c r="AQ33" s="42"/>
      <c r="AR33" s="43"/>
      <c r="BE33" s="292"/>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91"/>
    </row>
    <row r="35" spans="1:57" s="2" customFormat="1" ht="25.9" customHeight="1">
      <c r="A35" s="35"/>
      <c r="B35" s="36"/>
      <c r="C35" s="44"/>
      <c r="D35" s="45" t="s">
        <v>48</v>
      </c>
      <c r="E35" s="46"/>
      <c r="F35" s="46"/>
      <c r="G35" s="46"/>
      <c r="H35" s="46"/>
      <c r="I35" s="46"/>
      <c r="J35" s="46"/>
      <c r="K35" s="46"/>
      <c r="L35" s="46"/>
      <c r="M35" s="46"/>
      <c r="N35" s="46"/>
      <c r="O35" s="46"/>
      <c r="P35" s="46"/>
      <c r="Q35" s="46"/>
      <c r="R35" s="46"/>
      <c r="S35" s="46"/>
      <c r="T35" s="47" t="s">
        <v>49</v>
      </c>
      <c r="U35" s="46"/>
      <c r="V35" s="46"/>
      <c r="W35" s="46"/>
      <c r="X35" s="295" t="s">
        <v>50</v>
      </c>
      <c r="Y35" s="296"/>
      <c r="Z35" s="296"/>
      <c r="AA35" s="296"/>
      <c r="AB35" s="296"/>
      <c r="AC35" s="46"/>
      <c r="AD35" s="46"/>
      <c r="AE35" s="46"/>
      <c r="AF35" s="46"/>
      <c r="AG35" s="46"/>
      <c r="AH35" s="46"/>
      <c r="AI35" s="46"/>
      <c r="AJ35" s="46"/>
      <c r="AK35" s="297">
        <f>SUM(AK26:AK33)</f>
        <v>0</v>
      </c>
      <c r="AL35" s="296"/>
      <c r="AM35" s="296"/>
      <c r="AN35" s="296"/>
      <c r="AO35" s="298"/>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51</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52</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53</v>
      </c>
      <c r="E60" s="39"/>
      <c r="F60" s="39"/>
      <c r="G60" s="39"/>
      <c r="H60" s="39"/>
      <c r="I60" s="39"/>
      <c r="J60" s="39"/>
      <c r="K60" s="39"/>
      <c r="L60" s="39"/>
      <c r="M60" s="39"/>
      <c r="N60" s="39"/>
      <c r="O60" s="39"/>
      <c r="P60" s="39"/>
      <c r="Q60" s="39"/>
      <c r="R60" s="39"/>
      <c r="S60" s="39"/>
      <c r="T60" s="39"/>
      <c r="U60" s="39"/>
      <c r="V60" s="53" t="s">
        <v>54</v>
      </c>
      <c r="W60" s="39"/>
      <c r="X60" s="39"/>
      <c r="Y60" s="39"/>
      <c r="Z60" s="39"/>
      <c r="AA60" s="39"/>
      <c r="AB60" s="39"/>
      <c r="AC60" s="39"/>
      <c r="AD60" s="39"/>
      <c r="AE60" s="39"/>
      <c r="AF60" s="39"/>
      <c r="AG60" s="39"/>
      <c r="AH60" s="53" t="s">
        <v>53</v>
      </c>
      <c r="AI60" s="39"/>
      <c r="AJ60" s="39"/>
      <c r="AK60" s="39"/>
      <c r="AL60" s="39"/>
      <c r="AM60" s="53" t="s">
        <v>54</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55</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56</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53</v>
      </c>
      <c r="E75" s="39"/>
      <c r="F75" s="39"/>
      <c r="G75" s="39"/>
      <c r="H75" s="39"/>
      <c r="I75" s="39"/>
      <c r="J75" s="39"/>
      <c r="K75" s="39"/>
      <c r="L75" s="39"/>
      <c r="M75" s="39"/>
      <c r="N75" s="39"/>
      <c r="O75" s="39"/>
      <c r="P75" s="39"/>
      <c r="Q75" s="39"/>
      <c r="R75" s="39"/>
      <c r="S75" s="39"/>
      <c r="T75" s="39"/>
      <c r="U75" s="39"/>
      <c r="V75" s="53" t="s">
        <v>54</v>
      </c>
      <c r="W75" s="39"/>
      <c r="X75" s="39"/>
      <c r="Y75" s="39"/>
      <c r="Z75" s="39"/>
      <c r="AA75" s="39"/>
      <c r="AB75" s="39"/>
      <c r="AC75" s="39"/>
      <c r="AD75" s="39"/>
      <c r="AE75" s="39"/>
      <c r="AF75" s="39"/>
      <c r="AG75" s="39"/>
      <c r="AH75" s="53" t="s">
        <v>53</v>
      </c>
      <c r="AI75" s="39"/>
      <c r="AJ75" s="39"/>
      <c r="AK75" s="39"/>
      <c r="AL75" s="39"/>
      <c r="AM75" s="53" t="s">
        <v>54</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57</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062-2-18</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308" t="str">
        <f>K6</f>
        <v>Jablonné nad Orlicí - Nádražní ulice - zvýšení podílu udržitelných forem dopravy</v>
      </c>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09"/>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22</v>
      </c>
      <c r="D87" s="37"/>
      <c r="E87" s="37"/>
      <c r="F87" s="37"/>
      <c r="G87" s="37"/>
      <c r="H87" s="37"/>
      <c r="I87" s="37"/>
      <c r="J87" s="37"/>
      <c r="K87" s="37"/>
      <c r="L87" s="66" t="str">
        <f>IF(K8="","",K8)</f>
        <v>Jablonné nad Orlicí</v>
      </c>
      <c r="M87" s="37"/>
      <c r="N87" s="37"/>
      <c r="O87" s="37"/>
      <c r="P87" s="37"/>
      <c r="Q87" s="37"/>
      <c r="R87" s="37"/>
      <c r="S87" s="37"/>
      <c r="T87" s="37"/>
      <c r="U87" s="37"/>
      <c r="V87" s="37"/>
      <c r="W87" s="37"/>
      <c r="X87" s="37"/>
      <c r="Y87" s="37"/>
      <c r="Z87" s="37"/>
      <c r="AA87" s="37"/>
      <c r="AB87" s="37"/>
      <c r="AC87" s="37"/>
      <c r="AD87" s="37"/>
      <c r="AE87" s="37"/>
      <c r="AF87" s="37"/>
      <c r="AG87" s="37"/>
      <c r="AH87" s="37"/>
      <c r="AI87" s="30" t="s">
        <v>24</v>
      </c>
      <c r="AJ87" s="37"/>
      <c r="AK87" s="37"/>
      <c r="AL87" s="37"/>
      <c r="AM87" s="310" t="str">
        <f>IF(AN8="","",AN8)</f>
        <v>9. 11. 2018</v>
      </c>
      <c r="AN87" s="310"/>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26</v>
      </c>
      <c r="D89" s="37"/>
      <c r="E89" s="37"/>
      <c r="F89" s="37"/>
      <c r="G89" s="37"/>
      <c r="H89" s="37"/>
      <c r="I89" s="37"/>
      <c r="J89" s="37"/>
      <c r="K89" s="37"/>
      <c r="L89" s="60" t="str">
        <f>IF(E11="","",E11)</f>
        <v xml:space="preserve"> </v>
      </c>
      <c r="M89" s="37"/>
      <c r="N89" s="37"/>
      <c r="O89" s="37"/>
      <c r="P89" s="37"/>
      <c r="Q89" s="37"/>
      <c r="R89" s="37"/>
      <c r="S89" s="37"/>
      <c r="T89" s="37"/>
      <c r="U89" s="37"/>
      <c r="V89" s="37"/>
      <c r="W89" s="37"/>
      <c r="X89" s="37"/>
      <c r="Y89" s="37"/>
      <c r="Z89" s="37"/>
      <c r="AA89" s="37"/>
      <c r="AB89" s="37"/>
      <c r="AC89" s="37"/>
      <c r="AD89" s="37"/>
      <c r="AE89" s="37"/>
      <c r="AF89" s="37"/>
      <c r="AG89" s="37"/>
      <c r="AH89" s="37"/>
      <c r="AI89" s="30" t="s">
        <v>32</v>
      </c>
      <c r="AJ89" s="37"/>
      <c r="AK89" s="37"/>
      <c r="AL89" s="37"/>
      <c r="AM89" s="306" t="str">
        <f>IF(E17="","",E17)</f>
        <v>Ing. Petr Novotný, Ph.D.</v>
      </c>
      <c r="AN89" s="307"/>
      <c r="AO89" s="307"/>
      <c r="AP89" s="307"/>
      <c r="AQ89" s="37"/>
      <c r="AR89" s="40"/>
      <c r="AS89" s="300" t="s">
        <v>58</v>
      </c>
      <c r="AT89" s="301"/>
      <c r="AU89" s="68"/>
      <c r="AV89" s="68"/>
      <c r="AW89" s="68"/>
      <c r="AX89" s="68"/>
      <c r="AY89" s="68"/>
      <c r="AZ89" s="68"/>
      <c r="BA89" s="68"/>
      <c r="BB89" s="68"/>
      <c r="BC89" s="68"/>
      <c r="BD89" s="69"/>
      <c r="BE89" s="35"/>
    </row>
    <row r="90" spans="1:57" s="2" customFormat="1" ht="15.2" customHeight="1">
      <c r="A90" s="35"/>
      <c r="B90" s="36"/>
      <c r="C90" s="30" t="s">
        <v>30</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35</v>
      </c>
      <c r="AJ90" s="37"/>
      <c r="AK90" s="37"/>
      <c r="AL90" s="37"/>
      <c r="AM90" s="306" t="str">
        <f>IF(E20="","",E20)</f>
        <v xml:space="preserve"> </v>
      </c>
      <c r="AN90" s="307"/>
      <c r="AO90" s="307"/>
      <c r="AP90" s="307"/>
      <c r="AQ90" s="37"/>
      <c r="AR90" s="40"/>
      <c r="AS90" s="302"/>
      <c r="AT90" s="303"/>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304"/>
      <c r="AT91" s="305"/>
      <c r="AU91" s="72"/>
      <c r="AV91" s="72"/>
      <c r="AW91" s="72"/>
      <c r="AX91" s="72"/>
      <c r="AY91" s="72"/>
      <c r="AZ91" s="72"/>
      <c r="BA91" s="72"/>
      <c r="BB91" s="72"/>
      <c r="BC91" s="72"/>
      <c r="BD91" s="73"/>
      <c r="BE91" s="35"/>
    </row>
    <row r="92" spans="1:57" s="2" customFormat="1" ht="29.25" customHeight="1">
      <c r="A92" s="35"/>
      <c r="B92" s="36"/>
      <c r="C92" s="326" t="s">
        <v>59</v>
      </c>
      <c r="D92" s="327"/>
      <c r="E92" s="327"/>
      <c r="F92" s="327"/>
      <c r="G92" s="327"/>
      <c r="H92" s="74"/>
      <c r="I92" s="328" t="s">
        <v>60</v>
      </c>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30" t="s">
        <v>61</v>
      </c>
      <c r="AH92" s="327"/>
      <c r="AI92" s="327"/>
      <c r="AJ92" s="327"/>
      <c r="AK92" s="327"/>
      <c r="AL92" s="327"/>
      <c r="AM92" s="327"/>
      <c r="AN92" s="328" t="s">
        <v>62</v>
      </c>
      <c r="AO92" s="327"/>
      <c r="AP92" s="329"/>
      <c r="AQ92" s="75" t="s">
        <v>63</v>
      </c>
      <c r="AR92" s="40"/>
      <c r="AS92" s="76" t="s">
        <v>64</v>
      </c>
      <c r="AT92" s="77" t="s">
        <v>65</v>
      </c>
      <c r="AU92" s="77" t="s">
        <v>66</v>
      </c>
      <c r="AV92" s="77" t="s">
        <v>67</v>
      </c>
      <c r="AW92" s="77" t="s">
        <v>68</v>
      </c>
      <c r="AX92" s="77" t="s">
        <v>69</v>
      </c>
      <c r="AY92" s="77" t="s">
        <v>70</v>
      </c>
      <c r="AZ92" s="77" t="s">
        <v>71</v>
      </c>
      <c r="BA92" s="77" t="s">
        <v>72</v>
      </c>
      <c r="BB92" s="77" t="s">
        <v>73</v>
      </c>
      <c r="BC92" s="77" t="s">
        <v>74</v>
      </c>
      <c r="BD92" s="78" t="s">
        <v>75</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76</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331">
        <f>ROUND(AG95+AG96+SUM(AG98:AG100)+AG103+AG106,2)</f>
        <v>0</v>
      </c>
      <c r="AH94" s="331"/>
      <c r="AI94" s="331"/>
      <c r="AJ94" s="331"/>
      <c r="AK94" s="331"/>
      <c r="AL94" s="331"/>
      <c r="AM94" s="331"/>
      <c r="AN94" s="332">
        <f aca="true" t="shared" si="0" ref="AN94:AN106">SUM(AG94,AT94)</f>
        <v>0</v>
      </c>
      <c r="AO94" s="332"/>
      <c r="AP94" s="332"/>
      <c r="AQ94" s="86" t="s">
        <v>1</v>
      </c>
      <c r="AR94" s="87"/>
      <c r="AS94" s="88">
        <f>ROUND(AS95+AS96+SUM(AS98:AS100)+AS103+AS106,2)</f>
        <v>0</v>
      </c>
      <c r="AT94" s="89">
        <f aca="true" t="shared" si="1" ref="AT94:AT106">ROUND(SUM(AV94:AW94),2)</f>
        <v>0</v>
      </c>
      <c r="AU94" s="90">
        <f>ROUND(AU95+AU96+SUM(AU98:AU100)+AU103+AU106,5)</f>
        <v>0</v>
      </c>
      <c r="AV94" s="89">
        <f>ROUND(AZ94*L29,2)</f>
        <v>0</v>
      </c>
      <c r="AW94" s="89">
        <f>ROUND(BA94*L30,2)</f>
        <v>0</v>
      </c>
      <c r="AX94" s="89">
        <f>ROUND(BB94*L29,2)</f>
        <v>0</v>
      </c>
      <c r="AY94" s="89">
        <f>ROUND(BC94*L30,2)</f>
        <v>0</v>
      </c>
      <c r="AZ94" s="89">
        <f>ROUND(AZ95+AZ96+SUM(AZ98:AZ100)+AZ103+AZ106,2)</f>
        <v>0</v>
      </c>
      <c r="BA94" s="89">
        <f>ROUND(BA95+BA96+SUM(BA98:BA100)+BA103+BA106,2)</f>
        <v>0</v>
      </c>
      <c r="BB94" s="89">
        <f>ROUND(BB95+BB96+SUM(BB98:BB100)+BB103+BB106,2)</f>
        <v>0</v>
      </c>
      <c r="BC94" s="89">
        <f>ROUND(BC95+BC96+SUM(BC98:BC100)+BC103+BC106,2)</f>
        <v>0</v>
      </c>
      <c r="BD94" s="91">
        <f>ROUND(BD95+BD96+SUM(BD98:BD100)+BD103+BD106,2)</f>
        <v>0</v>
      </c>
      <c r="BS94" s="92" t="s">
        <v>77</v>
      </c>
      <c r="BT94" s="92" t="s">
        <v>78</v>
      </c>
      <c r="BU94" s="93" t="s">
        <v>79</v>
      </c>
      <c r="BV94" s="92" t="s">
        <v>80</v>
      </c>
      <c r="BW94" s="92" t="s">
        <v>5</v>
      </c>
      <c r="BX94" s="92" t="s">
        <v>81</v>
      </c>
      <c r="CL94" s="92" t="s">
        <v>19</v>
      </c>
    </row>
    <row r="95" spans="1:91" s="7" customFormat="1" ht="16.5" customHeight="1">
      <c r="A95" s="94" t="s">
        <v>82</v>
      </c>
      <c r="B95" s="95"/>
      <c r="C95" s="96"/>
      <c r="D95" s="324" t="s">
        <v>83</v>
      </c>
      <c r="E95" s="324"/>
      <c r="F95" s="324"/>
      <c r="G95" s="324"/>
      <c r="H95" s="324"/>
      <c r="I95" s="97"/>
      <c r="J95" s="324" t="s">
        <v>84</v>
      </c>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1">
        <f>'SO 101 - Silnice II-311'!J30</f>
        <v>0</v>
      </c>
      <c r="AH95" s="322"/>
      <c r="AI95" s="322"/>
      <c r="AJ95" s="322"/>
      <c r="AK95" s="322"/>
      <c r="AL95" s="322"/>
      <c r="AM95" s="322"/>
      <c r="AN95" s="321">
        <f t="shared" si="0"/>
        <v>0</v>
      </c>
      <c r="AO95" s="322"/>
      <c r="AP95" s="322"/>
      <c r="AQ95" s="98" t="s">
        <v>85</v>
      </c>
      <c r="AR95" s="99"/>
      <c r="AS95" s="100">
        <v>0</v>
      </c>
      <c r="AT95" s="101">
        <f t="shared" si="1"/>
        <v>0</v>
      </c>
      <c r="AU95" s="102">
        <f>'SO 101 - Silnice II-311'!P123</f>
        <v>0</v>
      </c>
      <c r="AV95" s="101">
        <f>'SO 101 - Silnice II-311'!J33</f>
        <v>0</v>
      </c>
      <c r="AW95" s="101">
        <f>'SO 101 - Silnice II-311'!J34</f>
        <v>0</v>
      </c>
      <c r="AX95" s="101">
        <f>'SO 101 - Silnice II-311'!J35</f>
        <v>0</v>
      </c>
      <c r="AY95" s="101">
        <f>'SO 101 - Silnice II-311'!J36</f>
        <v>0</v>
      </c>
      <c r="AZ95" s="101">
        <f>'SO 101 - Silnice II-311'!F33</f>
        <v>0</v>
      </c>
      <c r="BA95" s="101">
        <f>'SO 101 - Silnice II-311'!F34</f>
        <v>0</v>
      </c>
      <c r="BB95" s="101">
        <f>'SO 101 - Silnice II-311'!F35</f>
        <v>0</v>
      </c>
      <c r="BC95" s="101">
        <f>'SO 101 - Silnice II-311'!F36</f>
        <v>0</v>
      </c>
      <c r="BD95" s="103">
        <f>'SO 101 - Silnice II-311'!F37</f>
        <v>0</v>
      </c>
      <c r="BT95" s="104" t="s">
        <v>86</v>
      </c>
      <c r="BV95" s="104" t="s">
        <v>80</v>
      </c>
      <c r="BW95" s="104" t="s">
        <v>87</v>
      </c>
      <c r="BX95" s="104" t="s">
        <v>5</v>
      </c>
      <c r="CL95" s="104" t="s">
        <v>19</v>
      </c>
      <c r="CM95" s="104" t="s">
        <v>88</v>
      </c>
    </row>
    <row r="96" spans="2:91" s="7" customFormat="1" ht="27" customHeight="1">
      <c r="B96" s="95"/>
      <c r="C96" s="96"/>
      <c r="D96" s="324" t="s">
        <v>89</v>
      </c>
      <c r="E96" s="324"/>
      <c r="F96" s="324"/>
      <c r="G96" s="324"/>
      <c r="H96" s="324"/>
      <c r="I96" s="97"/>
      <c r="J96" s="324" t="s">
        <v>90</v>
      </c>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5">
        <f>ROUND(AG97,2)</f>
        <v>0</v>
      </c>
      <c r="AH96" s="322"/>
      <c r="AI96" s="322"/>
      <c r="AJ96" s="322"/>
      <c r="AK96" s="322"/>
      <c r="AL96" s="322"/>
      <c r="AM96" s="322"/>
      <c r="AN96" s="321">
        <f t="shared" si="0"/>
        <v>0</v>
      </c>
      <c r="AO96" s="322"/>
      <c r="AP96" s="322"/>
      <c r="AQ96" s="98" t="s">
        <v>85</v>
      </c>
      <c r="AR96" s="99"/>
      <c r="AS96" s="100">
        <f>ROUND(AS97,2)</f>
        <v>0</v>
      </c>
      <c r="AT96" s="101">
        <f t="shared" si="1"/>
        <v>0</v>
      </c>
      <c r="AU96" s="102">
        <f>ROUND(AU97,5)</f>
        <v>0</v>
      </c>
      <c r="AV96" s="101">
        <f>ROUND(AZ96*L29,2)</f>
        <v>0</v>
      </c>
      <c r="AW96" s="101">
        <f>ROUND(BA96*L30,2)</f>
        <v>0</v>
      </c>
      <c r="AX96" s="101">
        <f>ROUND(BB96*L29,2)</f>
        <v>0</v>
      </c>
      <c r="AY96" s="101">
        <f>ROUND(BC96*L30,2)</f>
        <v>0</v>
      </c>
      <c r="AZ96" s="101">
        <f>ROUND(AZ97,2)</f>
        <v>0</v>
      </c>
      <c r="BA96" s="101">
        <f>ROUND(BA97,2)</f>
        <v>0</v>
      </c>
      <c r="BB96" s="101">
        <f>ROUND(BB97,2)</f>
        <v>0</v>
      </c>
      <c r="BC96" s="101">
        <f>ROUND(BC97,2)</f>
        <v>0</v>
      </c>
      <c r="BD96" s="103">
        <f>ROUND(BD97,2)</f>
        <v>0</v>
      </c>
      <c r="BS96" s="104" t="s">
        <v>77</v>
      </c>
      <c r="BT96" s="104" t="s">
        <v>86</v>
      </c>
      <c r="BU96" s="104" t="s">
        <v>79</v>
      </c>
      <c r="BV96" s="104" t="s">
        <v>80</v>
      </c>
      <c r="BW96" s="104" t="s">
        <v>91</v>
      </c>
      <c r="BX96" s="104" t="s">
        <v>5</v>
      </c>
      <c r="CL96" s="104" t="s">
        <v>19</v>
      </c>
      <c r="CM96" s="104" t="s">
        <v>88</v>
      </c>
    </row>
    <row r="97" spans="1:90" s="4" customFormat="1" ht="25.5" customHeight="1">
      <c r="A97" s="94" t="s">
        <v>82</v>
      </c>
      <c r="B97" s="59"/>
      <c r="C97" s="105"/>
      <c r="D97" s="105"/>
      <c r="E97" s="323" t="s">
        <v>92</v>
      </c>
      <c r="F97" s="323"/>
      <c r="G97" s="323"/>
      <c r="H97" s="323"/>
      <c r="I97" s="323"/>
      <c r="J97" s="105"/>
      <c r="K97" s="323" t="s">
        <v>93</v>
      </c>
      <c r="L97" s="323"/>
      <c r="M97" s="323"/>
      <c r="N97" s="323"/>
      <c r="O97" s="323"/>
      <c r="P97" s="323"/>
      <c r="Q97" s="323"/>
      <c r="R97" s="323"/>
      <c r="S97" s="323"/>
      <c r="T97" s="323"/>
      <c r="U97" s="323"/>
      <c r="V97" s="323"/>
      <c r="W97" s="323"/>
      <c r="X97" s="323"/>
      <c r="Y97" s="323"/>
      <c r="Z97" s="323"/>
      <c r="AA97" s="323"/>
      <c r="AB97" s="323"/>
      <c r="AC97" s="323"/>
      <c r="AD97" s="323"/>
      <c r="AE97" s="323"/>
      <c r="AF97" s="323"/>
      <c r="AG97" s="319">
        <f>'SO 102 - A - Bezbariérový...'!J32</f>
        <v>0</v>
      </c>
      <c r="AH97" s="320"/>
      <c r="AI97" s="320"/>
      <c r="AJ97" s="320"/>
      <c r="AK97" s="320"/>
      <c r="AL97" s="320"/>
      <c r="AM97" s="320"/>
      <c r="AN97" s="319">
        <f t="shared" si="0"/>
        <v>0</v>
      </c>
      <c r="AO97" s="320"/>
      <c r="AP97" s="320"/>
      <c r="AQ97" s="106" t="s">
        <v>94</v>
      </c>
      <c r="AR97" s="61"/>
      <c r="AS97" s="107">
        <v>0</v>
      </c>
      <c r="AT97" s="108">
        <f t="shared" si="1"/>
        <v>0</v>
      </c>
      <c r="AU97" s="109">
        <f>'SO 102 - A - Bezbariérový...'!P131</f>
        <v>0</v>
      </c>
      <c r="AV97" s="108">
        <f>'SO 102 - A - Bezbariérový...'!J35</f>
        <v>0</v>
      </c>
      <c r="AW97" s="108">
        <f>'SO 102 - A - Bezbariérový...'!J36</f>
        <v>0</v>
      </c>
      <c r="AX97" s="108">
        <f>'SO 102 - A - Bezbariérový...'!J37</f>
        <v>0</v>
      </c>
      <c r="AY97" s="108">
        <f>'SO 102 - A - Bezbariérový...'!J38</f>
        <v>0</v>
      </c>
      <c r="AZ97" s="108">
        <f>'SO 102 - A - Bezbariérový...'!F35</f>
        <v>0</v>
      </c>
      <c r="BA97" s="108">
        <f>'SO 102 - A - Bezbariérový...'!F36</f>
        <v>0</v>
      </c>
      <c r="BB97" s="108">
        <f>'SO 102 - A - Bezbariérový...'!F37</f>
        <v>0</v>
      </c>
      <c r="BC97" s="108">
        <f>'SO 102 - A - Bezbariérový...'!F38</f>
        <v>0</v>
      </c>
      <c r="BD97" s="110">
        <f>'SO 102 - A - Bezbariérový...'!F39</f>
        <v>0</v>
      </c>
      <c r="BT97" s="111" t="s">
        <v>88</v>
      </c>
      <c r="BV97" s="111" t="s">
        <v>80</v>
      </c>
      <c r="BW97" s="111" t="s">
        <v>95</v>
      </c>
      <c r="BX97" s="111" t="s">
        <v>91</v>
      </c>
      <c r="CL97" s="111" t="s">
        <v>19</v>
      </c>
    </row>
    <row r="98" spans="1:91" s="7" customFormat="1" ht="27" customHeight="1">
      <c r="A98" s="94" t="s">
        <v>82</v>
      </c>
      <c r="B98" s="95"/>
      <c r="C98" s="96"/>
      <c r="D98" s="324" t="s">
        <v>96</v>
      </c>
      <c r="E98" s="324"/>
      <c r="F98" s="324"/>
      <c r="G98" s="324"/>
      <c r="H98" s="324"/>
      <c r="I98" s="97"/>
      <c r="J98" s="324" t="s">
        <v>97</v>
      </c>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1">
        <f>'SO 103 - Parkovací plochy...'!J30</f>
        <v>0</v>
      </c>
      <c r="AH98" s="322"/>
      <c r="AI98" s="322"/>
      <c r="AJ98" s="322"/>
      <c r="AK98" s="322"/>
      <c r="AL98" s="322"/>
      <c r="AM98" s="322"/>
      <c r="AN98" s="321">
        <f t="shared" si="0"/>
        <v>0</v>
      </c>
      <c r="AO98" s="322"/>
      <c r="AP98" s="322"/>
      <c r="AQ98" s="98" t="s">
        <v>85</v>
      </c>
      <c r="AR98" s="99"/>
      <c r="AS98" s="100">
        <v>0</v>
      </c>
      <c r="AT98" s="101">
        <f t="shared" si="1"/>
        <v>0</v>
      </c>
      <c r="AU98" s="102">
        <f>'SO 103 - Parkovací plochy...'!P129</f>
        <v>0</v>
      </c>
      <c r="AV98" s="101">
        <f>'SO 103 - Parkovací plochy...'!J33</f>
        <v>0</v>
      </c>
      <c r="AW98" s="101">
        <f>'SO 103 - Parkovací plochy...'!J34</f>
        <v>0</v>
      </c>
      <c r="AX98" s="101">
        <f>'SO 103 - Parkovací plochy...'!J35</f>
        <v>0</v>
      </c>
      <c r="AY98" s="101">
        <f>'SO 103 - Parkovací plochy...'!J36</f>
        <v>0</v>
      </c>
      <c r="AZ98" s="101">
        <f>'SO 103 - Parkovací plochy...'!F33</f>
        <v>0</v>
      </c>
      <c r="BA98" s="101">
        <f>'SO 103 - Parkovací plochy...'!F34</f>
        <v>0</v>
      </c>
      <c r="BB98" s="101">
        <f>'SO 103 - Parkovací plochy...'!F35</f>
        <v>0</v>
      </c>
      <c r="BC98" s="101">
        <f>'SO 103 - Parkovací plochy...'!F36</f>
        <v>0</v>
      </c>
      <c r="BD98" s="103">
        <f>'SO 103 - Parkovací plochy...'!F37</f>
        <v>0</v>
      </c>
      <c r="BT98" s="104" t="s">
        <v>86</v>
      </c>
      <c r="BV98" s="104" t="s">
        <v>80</v>
      </c>
      <c r="BW98" s="104" t="s">
        <v>98</v>
      </c>
      <c r="BX98" s="104" t="s">
        <v>5</v>
      </c>
      <c r="CL98" s="104" t="s">
        <v>19</v>
      </c>
      <c r="CM98" s="104" t="s">
        <v>88</v>
      </c>
    </row>
    <row r="99" spans="1:91" s="7" customFormat="1" ht="16.5" customHeight="1">
      <c r="A99" s="94" t="s">
        <v>82</v>
      </c>
      <c r="B99" s="95"/>
      <c r="C99" s="96"/>
      <c r="D99" s="324" t="s">
        <v>99</v>
      </c>
      <c r="E99" s="324"/>
      <c r="F99" s="324"/>
      <c r="G99" s="324"/>
      <c r="H99" s="324"/>
      <c r="I99" s="97"/>
      <c r="J99" s="324" t="s">
        <v>100</v>
      </c>
      <c r="K99" s="324"/>
      <c r="L99" s="324"/>
      <c r="M99" s="324"/>
      <c r="N99" s="324"/>
      <c r="O99" s="324"/>
      <c r="P99" s="324"/>
      <c r="Q99" s="324"/>
      <c r="R99" s="324"/>
      <c r="S99" s="324"/>
      <c r="T99" s="324"/>
      <c r="U99" s="324"/>
      <c r="V99" s="324"/>
      <c r="W99" s="324"/>
      <c r="X99" s="324"/>
      <c r="Y99" s="324"/>
      <c r="Z99" s="324"/>
      <c r="AA99" s="324"/>
      <c r="AB99" s="324"/>
      <c r="AC99" s="324"/>
      <c r="AD99" s="324"/>
      <c r="AE99" s="324"/>
      <c r="AF99" s="324"/>
      <c r="AG99" s="321">
        <f>'SO 104 - Parkoviště'!J30</f>
        <v>0</v>
      </c>
      <c r="AH99" s="322"/>
      <c r="AI99" s="322"/>
      <c r="AJ99" s="322"/>
      <c r="AK99" s="322"/>
      <c r="AL99" s="322"/>
      <c r="AM99" s="322"/>
      <c r="AN99" s="321">
        <f t="shared" si="0"/>
        <v>0</v>
      </c>
      <c r="AO99" s="322"/>
      <c r="AP99" s="322"/>
      <c r="AQ99" s="98" t="s">
        <v>85</v>
      </c>
      <c r="AR99" s="99"/>
      <c r="AS99" s="100">
        <v>0</v>
      </c>
      <c r="AT99" s="101">
        <f t="shared" si="1"/>
        <v>0</v>
      </c>
      <c r="AU99" s="102">
        <f>'SO 104 - Parkoviště'!P125</f>
        <v>0</v>
      </c>
      <c r="AV99" s="101">
        <f>'SO 104 - Parkoviště'!J33</f>
        <v>0</v>
      </c>
      <c r="AW99" s="101">
        <f>'SO 104 - Parkoviště'!J34</f>
        <v>0</v>
      </c>
      <c r="AX99" s="101">
        <f>'SO 104 - Parkoviště'!J35</f>
        <v>0</v>
      </c>
      <c r="AY99" s="101">
        <f>'SO 104 - Parkoviště'!J36</f>
        <v>0</v>
      </c>
      <c r="AZ99" s="101">
        <f>'SO 104 - Parkoviště'!F33</f>
        <v>0</v>
      </c>
      <c r="BA99" s="101">
        <f>'SO 104 - Parkoviště'!F34</f>
        <v>0</v>
      </c>
      <c r="BB99" s="101">
        <f>'SO 104 - Parkoviště'!F35</f>
        <v>0</v>
      </c>
      <c r="BC99" s="101">
        <f>'SO 104 - Parkoviště'!F36</f>
        <v>0</v>
      </c>
      <c r="BD99" s="103">
        <f>'SO 104 - Parkoviště'!F37</f>
        <v>0</v>
      </c>
      <c r="BT99" s="104" t="s">
        <v>86</v>
      </c>
      <c r="BV99" s="104" t="s">
        <v>80</v>
      </c>
      <c r="BW99" s="104" t="s">
        <v>101</v>
      </c>
      <c r="BX99" s="104" t="s">
        <v>5</v>
      </c>
      <c r="CL99" s="104" t="s">
        <v>19</v>
      </c>
      <c r="CM99" s="104" t="s">
        <v>88</v>
      </c>
    </row>
    <row r="100" spans="2:91" s="7" customFormat="1" ht="16.5" customHeight="1">
      <c r="B100" s="95"/>
      <c r="C100" s="96"/>
      <c r="D100" s="324" t="s">
        <v>102</v>
      </c>
      <c r="E100" s="324"/>
      <c r="F100" s="324"/>
      <c r="G100" s="324"/>
      <c r="H100" s="324"/>
      <c r="I100" s="97"/>
      <c r="J100" s="324" t="s">
        <v>103</v>
      </c>
      <c r="K100" s="324"/>
      <c r="L100" s="324"/>
      <c r="M100" s="324"/>
      <c r="N100" s="324"/>
      <c r="O100" s="324"/>
      <c r="P100" s="324"/>
      <c r="Q100" s="324"/>
      <c r="R100" s="324"/>
      <c r="S100" s="324"/>
      <c r="T100" s="324"/>
      <c r="U100" s="324"/>
      <c r="V100" s="324"/>
      <c r="W100" s="324"/>
      <c r="X100" s="324"/>
      <c r="Y100" s="324"/>
      <c r="Z100" s="324"/>
      <c r="AA100" s="324"/>
      <c r="AB100" s="324"/>
      <c r="AC100" s="324"/>
      <c r="AD100" s="324"/>
      <c r="AE100" s="324"/>
      <c r="AF100" s="324"/>
      <c r="AG100" s="325">
        <f>ROUND(SUM(AG101:AG102),2)</f>
        <v>0</v>
      </c>
      <c r="AH100" s="322"/>
      <c r="AI100" s="322"/>
      <c r="AJ100" s="322"/>
      <c r="AK100" s="322"/>
      <c r="AL100" s="322"/>
      <c r="AM100" s="322"/>
      <c r="AN100" s="321">
        <f t="shared" si="0"/>
        <v>0</v>
      </c>
      <c r="AO100" s="322"/>
      <c r="AP100" s="322"/>
      <c r="AQ100" s="98" t="s">
        <v>85</v>
      </c>
      <c r="AR100" s="99"/>
      <c r="AS100" s="100">
        <f>ROUND(SUM(AS101:AS102),2)</f>
        <v>0</v>
      </c>
      <c r="AT100" s="101">
        <f t="shared" si="1"/>
        <v>0</v>
      </c>
      <c r="AU100" s="102">
        <f>ROUND(SUM(AU101:AU102),5)</f>
        <v>0</v>
      </c>
      <c r="AV100" s="101">
        <f>ROUND(AZ100*L29,2)</f>
        <v>0</v>
      </c>
      <c r="AW100" s="101">
        <f>ROUND(BA100*L30,2)</f>
        <v>0</v>
      </c>
      <c r="AX100" s="101">
        <f>ROUND(BB100*L29,2)</f>
        <v>0</v>
      </c>
      <c r="AY100" s="101">
        <f>ROUND(BC100*L30,2)</f>
        <v>0</v>
      </c>
      <c r="AZ100" s="101">
        <f>ROUND(SUM(AZ101:AZ102),2)</f>
        <v>0</v>
      </c>
      <c r="BA100" s="101">
        <f>ROUND(SUM(BA101:BA102),2)</f>
        <v>0</v>
      </c>
      <c r="BB100" s="101">
        <f>ROUND(SUM(BB101:BB102),2)</f>
        <v>0</v>
      </c>
      <c r="BC100" s="101">
        <f>ROUND(SUM(BC101:BC102),2)</f>
        <v>0</v>
      </c>
      <c r="BD100" s="103">
        <f>ROUND(SUM(BD101:BD102),2)</f>
        <v>0</v>
      </c>
      <c r="BS100" s="104" t="s">
        <v>77</v>
      </c>
      <c r="BT100" s="104" t="s">
        <v>86</v>
      </c>
      <c r="BU100" s="104" t="s">
        <v>79</v>
      </c>
      <c r="BV100" s="104" t="s">
        <v>80</v>
      </c>
      <c r="BW100" s="104" t="s">
        <v>104</v>
      </c>
      <c r="BX100" s="104" t="s">
        <v>5</v>
      </c>
      <c r="CL100" s="104" t="s">
        <v>105</v>
      </c>
      <c r="CM100" s="104" t="s">
        <v>88</v>
      </c>
    </row>
    <row r="101" spans="1:90" s="4" customFormat="1" ht="25.5" customHeight="1">
      <c r="A101" s="94" t="s">
        <v>82</v>
      </c>
      <c r="B101" s="59"/>
      <c r="C101" s="105"/>
      <c r="D101" s="105"/>
      <c r="E101" s="323" t="s">
        <v>106</v>
      </c>
      <c r="F101" s="323"/>
      <c r="G101" s="323"/>
      <c r="H101" s="323"/>
      <c r="I101" s="323"/>
      <c r="J101" s="105"/>
      <c r="K101" s="323" t="s">
        <v>107</v>
      </c>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19">
        <f>'SO 301 - A - Dešťová kana...'!J32</f>
        <v>0</v>
      </c>
      <c r="AH101" s="320"/>
      <c r="AI101" s="320"/>
      <c r="AJ101" s="320"/>
      <c r="AK101" s="320"/>
      <c r="AL101" s="320"/>
      <c r="AM101" s="320"/>
      <c r="AN101" s="319">
        <f t="shared" si="0"/>
        <v>0</v>
      </c>
      <c r="AO101" s="320"/>
      <c r="AP101" s="320"/>
      <c r="AQ101" s="106" t="s">
        <v>94</v>
      </c>
      <c r="AR101" s="61"/>
      <c r="AS101" s="107">
        <v>0</v>
      </c>
      <c r="AT101" s="108">
        <f t="shared" si="1"/>
        <v>0</v>
      </c>
      <c r="AU101" s="109">
        <f>'SO 301 - A - Dešťová kana...'!P124</f>
        <v>0</v>
      </c>
      <c r="AV101" s="108">
        <f>'SO 301 - A - Dešťová kana...'!J35</f>
        <v>0</v>
      </c>
      <c r="AW101" s="108">
        <f>'SO 301 - A - Dešťová kana...'!J36</f>
        <v>0</v>
      </c>
      <c r="AX101" s="108">
        <f>'SO 301 - A - Dešťová kana...'!J37</f>
        <v>0</v>
      </c>
      <c r="AY101" s="108">
        <f>'SO 301 - A - Dešťová kana...'!J38</f>
        <v>0</v>
      </c>
      <c r="AZ101" s="108">
        <f>'SO 301 - A - Dešťová kana...'!F35</f>
        <v>0</v>
      </c>
      <c r="BA101" s="108">
        <f>'SO 301 - A - Dešťová kana...'!F36</f>
        <v>0</v>
      </c>
      <c r="BB101" s="108">
        <f>'SO 301 - A - Dešťová kana...'!F37</f>
        <v>0</v>
      </c>
      <c r="BC101" s="108">
        <f>'SO 301 - A - Dešťová kana...'!F38</f>
        <v>0</v>
      </c>
      <c r="BD101" s="110">
        <f>'SO 301 - A - Dešťová kana...'!F39</f>
        <v>0</v>
      </c>
      <c r="BT101" s="111" t="s">
        <v>88</v>
      </c>
      <c r="BV101" s="111" t="s">
        <v>80</v>
      </c>
      <c r="BW101" s="111" t="s">
        <v>108</v>
      </c>
      <c r="BX101" s="111" t="s">
        <v>104</v>
      </c>
      <c r="CL101" s="111" t="s">
        <v>1</v>
      </c>
    </row>
    <row r="102" spans="1:90" s="4" customFormat="1" ht="25.5" customHeight="1">
      <c r="A102" s="94" t="s">
        <v>82</v>
      </c>
      <c r="B102" s="59"/>
      <c r="C102" s="105"/>
      <c r="D102" s="105"/>
      <c r="E102" s="323" t="s">
        <v>109</v>
      </c>
      <c r="F102" s="323"/>
      <c r="G102" s="323"/>
      <c r="H102" s="323"/>
      <c r="I102" s="323"/>
      <c r="J102" s="105"/>
      <c r="K102" s="323" t="s">
        <v>110</v>
      </c>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19">
        <f>'SO 301 - B - Dešťová kana...'!J32</f>
        <v>0</v>
      </c>
      <c r="AH102" s="320"/>
      <c r="AI102" s="320"/>
      <c r="AJ102" s="320"/>
      <c r="AK102" s="320"/>
      <c r="AL102" s="320"/>
      <c r="AM102" s="320"/>
      <c r="AN102" s="319">
        <f t="shared" si="0"/>
        <v>0</v>
      </c>
      <c r="AO102" s="320"/>
      <c r="AP102" s="320"/>
      <c r="AQ102" s="106" t="s">
        <v>94</v>
      </c>
      <c r="AR102" s="61"/>
      <c r="AS102" s="107">
        <v>0</v>
      </c>
      <c r="AT102" s="108">
        <f t="shared" si="1"/>
        <v>0</v>
      </c>
      <c r="AU102" s="109">
        <f>'SO 301 - B - Dešťová kana...'!P126</f>
        <v>0</v>
      </c>
      <c r="AV102" s="108">
        <f>'SO 301 - B - Dešťová kana...'!J35</f>
        <v>0</v>
      </c>
      <c r="AW102" s="108">
        <f>'SO 301 - B - Dešťová kana...'!J36</f>
        <v>0</v>
      </c>
      <c r="AX102" s="108">
        <f>'SO 301 - B - Dešťová kana...'!J37</f>
        <v>0</v>
      </c>
      <c r="AY102" s="108">
        <f>'SO 301 - B - Dešťová kana...'!J38</f>
        <v>0</v>
      </c>
      <c r="AZ102" s="108">
        <f>'SO 301 - B - Dešťová kana...'!F35</f>
        <v>0</v>
      </c>
      <c r="BA102" s="108">
        <f>'SO 301 - B - Dešťová kana...'!F36</f>
        <v>0</v>
      </c>
      <c r="BB102" s="108">
        <f>'SO 301 - B - Dešťová kana...'!F37</f>
        <v>0</v>
      </c>
      <c r="BC102" s="108">
        <f>'SO 301 - B - Dešťová kana...'!F38</f>
        <v>0</v>
      </c>
      <c r="BD102" s="110">
        <f>'SO 301 - B - Dešťová kana...'!F39</f>
        <v>0</v>
      </c>
      <c r="BT102" s="111" t="s">
        <v>88</v>
      </c>
      <c r="BV102" s="111" t="s">
        <v>80</v>
      </c>
      <c r="BW102" s="111" t="s">
        <v>111</v>
      </c>
      <c r="BX102" s="111" t="s">
        <v>104</v>
      </c>
      <c r="CL102" s="111" t="s">
        <v>1</v>
      </c>
    </row>
    <row r="103" spans="2:91" s="7" customFormat="1" ht="27" customHeight="1">
      <c r="B103" s="95"/>
      <c r="C103" s="96"/>
      <c r="D103" s="324" t="s">
        <v>112</v>
      </c>
      <c r="E103" s="324"/>
      <c r="F103" s="324"/>
      <c r="G103" s="324"/>
      <c r="H103" s="324"/>
      <c r="I103" s="97"/>
      <c r="J103" s="324" t="s">
        <v>113</v>
      </c>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5">
        <f>ROUND(SUM(AG104:AG105),2)</f>
        <v>0</v>
      </c>
      <c r="AH103" s="322"/>
      <c r="AI103" s="322"/>
      <c r="AJ103" s="322"/>
      <c r="AK103" s="322"/>
      <c r="AL103" s="322"/>
      <c r="AM103" s="322"/>
      <c r="AN103" s="321">
        <f t="shared" si="0"/>
        <v>0</v>
      </c>
      <c r="AO103" s="322"/>
      <c r="AP103" s="322"/>
      <c r="AQ103" s="98" t="s">
        <v>85</v>
      </c>
      <c r="AR103" s="99"/>
      <c r="AS103" s="100">
        <f>ROUND(SUM(AS104:AS105),2)</f>
        <v>0</v>
      </c>
      <c r="AT103" s="101">
        <f t="shared" si="1"/>
        <v>0</v>
      </c>
      <c r="AU103" s="102">
        <f>ROUND(SUM(AU104:AU105),5)</f>
        <v>0</v>
      </c>
      <c r="AV103" s="101">
        <f>ROUND(AZ103*L29,2)</f>
        <v>0</v>
      </c>
      <c r="AW103" s="101">
        <f>ROUND(BA103*L30,2)</f>
        <v>0</v>
      </c>
      <c r="AX103" s="101">
        <f>ROUND(BB103*L29,2)</f>
        <v>0</v>
      </c>
      <c r="AY103" s="101">
        <f>ROUND(BC103*L30,2)</f>
        <v>0</v>
      </c>
      <c r="AZ103" s="101">
        <f>ROUND(SUM(AZ104:AZ105),2)</f>
        <v>0</v>
      </c>
      <c r="BA103" s="101">
        <f>ROUND(SUM(BA104:BA105),2)</f>
        <v>0</v>
      </c>
      <c r="BB103" s="101">
        <f>ROUND(SUM(BB104:BB105),2)</f>
        <v>0</v>
      </c>
      <c r="BC103" s="101">
        <f>ROUND(SUM(BC104:BC105),2)</f>
        <v>0</v>
      </c>
      <c r="BD103" s="103">
        <f>ROUND(SUM(BD104:BD105),2)</f>
        <v>0</v>
      </c>
      <c r="BS103" s="104" t="s">
        <v>77</v>
      </c>
      <c r="BT103" s="104" t="s">
        <v>86</v>
      </c>
      <c r="BU103" s="104" t="s">
        <v>79</v>
      </c>
      <c r="BV103" s="104" t="s">
        <v>80</v>
      </c>
      <c r="BW103" s="104" t="s">
        <v>114</v>
      </c>
      <c r="BX103" s="104" t="s">
        <v>5</v>
      </c>
      <c r="CL103" s="104" t="s">
        <v>115</v>
      </c>
      <c r="CM103" s="104" t="s">
        <v>88</v>
      </c>
    </row>
    <row r="104" spans="1:90" s="4" customFormat="1" ht="25.5" customHeight="1">
      <c r="A104" s="94" t="s">
        <v>82</v>
      </c>
      <c r="B104" s="59"/>
      <c r="C104" s="105"/>
      <c r="D104" s="105"/>
      <c r="E104" s="323" t="s">
        <v>112</v>
      </c>
      <c r="F104" s="323"/>
      <c r="G104" s="323"/>
      <c r="H104" s="323"/>
      <c r="I104" s="323"/>
      <c r="J104" s="105"/>
      <c r="K104" s="323" t="s">
        <v>116</v>
      </c>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19">
        <f>'SO 401 - A - Nasvětlení p...'!J32</f>
        <v>0</v>
      </c>
      <c r="AH104" s="320"/>
      <c r="AI104" s="320"/>
      <c r="AJ104" s="320"/>
      <c r="AK104" s="320"/>
      <c r="AL104" s="320"/>
      <c r="AM104" s="320"/>
      <c r="AN104" s="319">
        <f t="shared" si="0"/>
        <v>0</v>
      </c>
      <c r="AO104" s="320"/>
      <c r="AP104" s="320"/>
      <c r="AQ104" s="106" t="s">
        <v>94</v>
      </c>
      <c r="AR104" s="61"/>
      <c r="AS104" s="107">
        <v>0</v>
      </c>
      <c r="AT104" s="108">
        <f t="shared" si="1"/>
        <v>0</v>
      </c>
      <c r="AU104" s="109">
        <f>'SO 401 - A - Nasvětlení p...'!P123</f>
        <v>0</v>
      </c>
      <c r="AV104" s="108">
        <f>'SO 401 - A - Nasvětlení p...'!J35</f>
        <v>0</v>
      </c>
      <c r="AW104" s="108">
        <f>'SO 401 - A - Nasvětlení p...'!J36</f>
        <v>0</v>
      </c>
      <c r="AX104" s="108">
        <f>'SO 401 - A - Nasvětlení p...'!J37</f>
        <v>0</v>
      </c>
      <c r="AY104" s="108">
        <f>'SO 401 - A - Nasvětlení p...'!J38</f>
        <v>0</v>
      </c>
      <c r="AZ104" s="108">
        <f>'SO 401 - A - Nasvětlení p...'!F35</f>
        <v>0</v>
      </c>
      <c r="BA104" s="108">
        <f>'SO 401 - A - Nasvětlení p...'!F36</f>
        <v>0</v>
      </c>
      <c r="BB104" s="108">
        <f>'SO 401 - A - Nasvětlení p...'!F37</f>
        <v>0</v>
      </c>
      <c r="BC104" s="108">
        <f>'SO 401 - A - Nasvětlení p...'!F38</f>
        <v>0</v>
      </c>
      <c r="BD104" s="110">
        <f>'SO 401 - A - Nasvětlení p...'!F39</f>
        <v>0</v>
      </c>
      <c r="BT104" s="111" t="s">
        <v>88</v>
      </c>
      <c r="BV104" s="111" t="s">
        <v>80</v>
      </c>
      <c r="BW104" s="111" t="s">
        <v>117</v>
      </c>
      <c r="BX104" s="111" t="s">
        <v>114</v>
      </c>
      <c r="CL104" s="111" t="s">
        <v>115</v>
      </c>
    </row>
    <row r="105" spans="1:90" s="4" customFormat="1" ht="25.5" customHeight="1">
      <c r="A105" s="94" t="s">
        <v>82</v>
      </c>
      <c r="B105" s="59"/>
      <c r="C105" s="105"/>
      <c r="D105" s="105"/>
      <c r="E105" s="323" t="s">
        <v>118</v>
      </c>
      <c r="F105" s="323"/>
      <c r="G105" s="323"/>
      <c r="H105" s="323"/>
      <c r="I105" s="323"/>
      <c r="J105" s="105"/>
      <c r="K105" s="323" t="s">
        <v>119</v>
      </c>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19">
        <f>'SO 401 - B - Veřejné osvě...'!J32</f>
        <v>0</v>
      </c>
      <c r="AH105" s="320"/>
      <c r="AI105" s="320"/>
      <c r="AJ105" s="320"/>
      <c r="AK105" s="320"/>
      <c r="AL105" s="320"/>
      <c r="AM105" s="320"/>
      <c r="AN105" s="319">
        <f t="shared" si="0"/>
        <v>0</v>
      </c>
      <c r="AO105" s="320"/>
      <c r="AP105" s="320"/>
      <c r="AQ105" s="106" t="s">
        <v>94</v>
      </c>
      <c r="AR105" s="61"/>
      <c r="AS105" s="107">
        <v>0</v>
      </c>
      <c r="AT105" s="108">
        <f t="shared" si="1"/>
        <v>0</v>
      </c>
      <c r="AU105" s="109">
        <f>'SO 401 - B - Veřejné osvě...'!P123</f>
        <v>0</v>
      </c>
      <c r="AV105" s="108">
        <f>'SO 401 - B - Veřejné osvě...'!J35</f>
        <v>0</v>
      </c>
      <c r="AW105" s="108">
        <f>'SO 401 - B - Veřejné osvě...'!J36</f>
        <v>0</v>
      </c>
      <c r="AX105" s="108">
        <f>'SO 401 - B - Veřejné osvě...'!J37</f>
        <v>0</v>
      </c>
      <c r="AY105" s="108">
        <f>'SO 401 - B - Veřejné osvě...'!J38</f>
        <v>0</v>
      </c>
      <c r="AZ105" s="108">
        <f>'SO 401 - B - Veřejné osvě...'!F35</f>
        <v>0</v>
      </c>
      <c r="BA105" s="108">
        <f>'SO 401 - B - Veřejné osvě...'!F36</f>
        <v>0</v>
      </c>
      <c r="BB105" s="108">
        <f>'SO 401 - B - Veřejné osvě...'!F37</f>
        <v>0</v>
      </c>
      <c r="BC105" s="108">
        <f>'SO 401 - B - Veřejné osvě...'!F38</f>
        <v>0</v>
      </c>
      <c r="BD105" s="110">
        <f>'SO 401 - B - Veřejné osvě...'!F39</f>
        <v>0</v>
      </c>
      <c r="BT105" s="111" t="s">
        <v>88</v>
      </c>
      <c r="BV105" s="111" t="s">
        <v>80</v>
      </c>
      <c r="BW105" s="111" t="s">
        <v>120</v>
      </c>
      <c r="BX105" s="111" t="s">
        <v>114</v>
      </c>
      <c r="CL105" s="111" t="s">
        <v>115</v>
      </c>
    </row>
    <row r="106" spans="1:91" s="7" customFormat="1" ht="16.5" customHeight="1">
      <c r="A106" s="94" t="s">
        <v>82</v>
      </c>
      <c r="B106" s="95"/>
      <c r="C106" s="96"/>
      <c r="D106" s="324" t="s">
        <v>121</v>
      </c>
      <c r="E106" s="324"/>
      <c r="F106" s="324"/>
      <c r="G106" s="324"/>
      <c r="H106" s="324"/>
      <c r="I106" s="97"/>
      <c r="J106" s="324" t="s">
        <v>122</v>
      </c>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1">
        <f>'VRN - Vedlejší rozpočtové...'!J30</f>
        <v>0</v>
      </c>
      <c r="AH106" s="322"/>
      <c r="AI106" s="322"/>
      <c r="AJ106" s="322"/>
      <c r="AK106" s="322"/>
      <c r="AL106" s="322"/>
      <c r="AM106" s="322"/>
      <c r="AN106" s="321">
        <f t="shared" si="0"/>
        <v>0</v>
      </c>
      <c r="AO106" s="322"/>
      <c r="AP106" s="322"/>
      <c r="AQ106" s="98" t="s">
        <v>123</v>
      </c>
      <c r="AR106" s="99"/>
      <c r="AS106" s="112">
        <v>0</v>
      </c>
      <c r="AT106" s="113">
        <f t="shared" si="1"/>
        <v>0</v>
      </c>
      <c r="AU106" s="114">
        <f>'VRN - Vedlejší rozpočtové...'!P117</f>
        <v>0</v>
      </c>
      <c r="AV106" s="113">
        <f>'VRN - Vedlejší rozpočtové...'!J33</f>
        <v>0</v>
      </c>
      <c r="AW106" s="113">
        <f>'VRN - Vedlejší rozpočtové...'!J34</f>
        <v>0</v>
      </c>
      <c r="AX106" s="113">
        <f>'VRN - Vedlejší rozpočtové...'!J35</f>
        <v>0</v>
      </c>
      <c r="AY106" s="113">
        <f>'VRN - Vedlejší rozpočtové...'!J36</f>
        <v>0</v>
      </c>
      <c r="AZ106" s="113">
        <f>'VRN - Vedlejší rozpočtové...'!F33</f>
        <v>0</v>
      </c>
      <c r="BA106" s="113">
        <f>'VRN - Vedlejší rozpočtové...'!F34</f>
        <v>0</v>
      </c>
      <c r="BB106" s="113">
        <f>'VRN - Vedlejší rozpočtové...'!F35</f>
        <v>0</v>
      </c>
      <c r="BC106" s="113">
        <f>'VRN - Vedlejší rozpočtové...'!F36</f>
        <v>0</v>
      </c>
      <c r="BD106" s="115">
        <f>'VRN - Vedlejší rozpočtové...'!F37</f>
        <v>0</v>
      </c>
      <c r="BT106" s="104" t="s">
        <v>86</v>
      </c>
      <c r="BV106" s="104" t="s">
        <v>80</v>
      </c>
      <c r="BW106" s="104" t="s">
        <v>124</v>
      </c>
      <c r="BX106" s="104" t="s">
        <v>5</v>
      </c>
      <c r="CL106" s="104" t="s">
        <v>1</v>
      </c>
      <c r="CM106" s="104" t="s">
        <v>88</v>
      </c>
    </row>
    <row r="107" spans="1:57" s="2" customFormat="1" ht="30" customHeight="1">
      <c r="A107" s="35"/>
      <c r="B107" s="36"/>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40"/>
      <c r="AS107" s="35"/>
      <c r="AT107" s="35"/>
      <c r="AU107" s="35"/>
      <c r="AV107" s="35"/>
      <c r="AW107" s="35"/>
      <c r="AX107" s="35"/>
      <c r="AY107" s="35"/>
      <c r="AZ107" s="35"/>
      <c r="BA107" s="35"/>
      <c r="BB107" s="35"/>
      <c r="BC107" s="35"/>
      <c r="BD107" s="35"/>
      <c r="BE107" s="35"/>
    </row>
    <row r="108" spans="1:57" s="2" customFormat="1" ht="6.95" customHeight="1">
      <c r="A108" s="35"/>
      <c r="B108" s="55"/>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40"/>
      <c r="AS108" s="35"/>
      <c r="AT108" s="35"/>
      <c r="AU108" s="35"/>
      <c r="AV108" s="35"/>
      <c r="AW108" s="35"/>
      <c r="AX108" s="35"/>
      <c r="AY108" s="35"/>
      <c r="AZ108" s="35"/>
      <c r="BA108" s="35"/>
      <c r="BB108" s="35"/>
      <c r="BC108" s="35"/>
      <c r="BD108" s="35"/>
      <c r="BE108" s="35"/>
    </row>
  </sheetData>
  <sheetProtection algorithmName="SHA-512" hashValue="lhSiJILldj+95O/8NbnBRGvthDhF1w/3Wx0RyRLRiZpQsPm4LJ0QHkTQ2vSXRFx9zeQRQcB2zJMLGKIe9NDC/w==" saltValue="bLxZwdNp2xb88WEG9YOuLhaHF/aptemjAl4XYQW4lbHBvcmHM1zR7aajREmhejfNU+eT9e2SS2wzheZfzCNySw==" spinCount="100000" sheet="1" objects="1" scenarios="1" formatColumns="0" formatRows="0"/>
  <mergeCells count="86">
    <mergeCell ref="AN94:AP94"/>
    <mergeCell ref="AG99:AM99"/>
    <mergeCell ref="AG100:AM100"/>
    <mergeCell ref="AG101:AM101"/>
    <mergeCell ref="AG102:AM102"/>
    <mergeCell ref="AG94:AM94"/>
    <mergeCell ref="AN96:AP96"/>
    <mergeCell ref="AG96:AM96"/>
    <mergeCell ref="AN97:AP97"/>
    <mergeCell ref="AG97:AM97"/>
    <mergeCell ref="AG98:AM98"/>
    <mergeCell ref="K102:AF102"/>
    <mergeCell ref="J103:AF103"/>
    <mergeCell ref="K104:AF104"/>
    <mergeCell ref="K105:AF105"/>
    <mergeCell ref="J106:AF106"/>
    <mergeCell ref="C92:G92"/>
    <mergeCell ref="I92:AF92"/>
    <mergeCell ref="J95:AF95"/>
    <mergeCell ref="J96:AF96"/>
    <mergeCell ref="K97:AF97"/>
    <mergeCell ref="D103:H103"/>
    <mergeCell ref="E104:I104"/>
    <mergeCell ref="E105:I105"/>
    <mergeCell ref="D106:H106"/>
    <mergeCell ref="AG104:AM104"/>
    <mergeCell ref="AG103:AM103"/>
    <mergeCell ref="AG105:AM105"/>
    <mergeCell ref="AG106:AM106"/>
    <mergeCell ref="E102:I102"/>
    <mergeCell ref="D95:H95"/>
    <mergeCell ref="D96:H96"/>
    <mergeCell ref="E97:I97"/>
    <mergeCell ref="D98:H98"/>
    <mergeCell ref="D99:H99"/>
    <mergeCell ref="D100:H100"/>
    <mergeCell ref="E101:I101"/>
    <mergeCell ref="AN102:AP102"/>
    <mergeCell ref="AN103:AP103"/>
    <mergeCell ref="AN104:AP104"/>
    <mergeCell ref="AN105:AP105"/>
    <mergeCell ref="AN106:AP106"/>
    <mergeCell ref="L30:P30"/>
    <mergeCell ref="L31:P31"/>
    <mergeCell ref="L32:P32"/>
    <mergeCell ref="L33:P33"/>
    <mergeCell ref="AN101:AP101"/>
    <mergeCell ref="AN98:AP98"/>
    <mergeCell ref="AN99:AP99"/>
    <mergeCell ref="AN100:AP100"/>
    <mergeCell ref="J98:AF98"/>
    <mergeCell ref="J99:AF99"/>
    <mergeCell ref="J100:AF100"/>
    <mergeCell ref="K101:AF101"/>
    <mergeCell ref="AN92:AP92"/>
    <mergeCell ref="AG92:AM92"/>
    <mergeCell ref="AN95:AP95"/>
    <mergeCell ref="AG95:AM95"/>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5" location="'SO 101 - Silnice II-311'!C2" display="/"/>
    <hyperlink ref="A97" location="'SO 102 - A - Bezbariérový...'!C2" display="/"/>
    <hyperlink ref="A98" location="'SO 103 - Parkovací plochy...'!C2" display="/"/>
    <hyperlink ref="A99" location="'SO 104 - Parkoviště'!C2" display="/"/>
    <hyperlink ref="A101" location="'SO 301 - A - Dešťová kana...'!C2" display="/"/>
    <hyperlink ref="A102" location="'SO 301 - B - Dešťová kana...'!C2" display="/"/>
    <hyperlink ref="A104" location="'SO 401 - A - Nasvětlení p...'!C2" display="/"/>
    <hyperlink ref="A105" location="'SO 401 - B - Veřejné osvě...'!C2" display="/"/>
    <hyperlink ref="A106"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2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6"/>
      <c r="L2" s="299"/>
      <c r="M2" s="299"/>
      <c r="N2" s="299"/>
      <c r="O2" s="299"/>
      <c r="P2" s="299"/>
      <c r="Q2" s="299"/>
      <c r="R2" s="299"/>
      <c r="S2" s="299"/>
      <c r="T2" s="299"/>
      <c r="U2" s="299"/>
      <c r="V2" s="299"/>
      <c r="AT2" s="18" t="s">
        <v>124</v>
      </c>
    </row>
    <row r="3" spans="2:46" s="1" customFormat="1" ht="6.95" customHeight="1">
      <c r="B3" s="117"/>
      <c r="C3" s="118"/>
      <c r="D3" s="118"/>
      <c r="E3" s="118"/>
      <c r="F3" s="118"/>
      <c r="G3" s="118"/>
      <c r="H3" s="118"/>
      <c r="I3" s="119"/>
      <c r="J3" s="118"/>
      <c r="K3" s="118"/>
      <c r="L3" s="21"/>
      <c r="AT3" s="18" t="s">
        <v>88</v>
      </c>
    </row>
    <row r="4" spans="2:46" s="1" customFormat="1" ht="24.95" customHeight="1">
      <c r="B4" s="21"/>
      <c r="D4" s="120" t="s">
        <v>125</v>
      </c>
      <c r="I4" s="116"/>
      <c r="L4" s="21"/>
      <c r="M4" s="121" t="s">
        <v>10</v>
      </c>
      <c r="AT4" s="18" t="s">
        <v>4</v>
      </c>
    </row>
    <row r="5" spans="2:12" s="1" customFormat="1" ht="6.95" customHeight="1">
      <c r="B5" s="21"/>
      <c r="I5" s="116"/>
      <c r="L5" s="21"/>
    </row>
    <row r="6" spans="2:12" s="1" customFormat="1" ht="12" customHeight="1">
      <c r="B6" s="21"/>
      <c r="D6" s="122" t="s">
        <v>16</v>
      </c>
      <c r="I6" s="116"/>
      <c r="L6" s="21"/>
    </row>
    <row r="7" spans="2:12" s="1" customFormat="1" ht="25.5" customHeight="1">
      <c r="B7" s="21"/>
      <c r="E7" s="333" t="str">
        <f>'Rekapitulace stavby'!K6</f>
        <v>Jablonné nad Orlicí - Nádražní ulice - zvýšení podílu udržitelných forem dopravy</v>
      </c>
      <c r="F7" s="334"/>
      <c r="G7" s="334"/>
      <c r="H7" s="334"/>
      <c r="I7" s="116"/>
      <c r="L7" s="21"/>
    </row>
    <row r="8" spans="1:31" s="2" customFormat="1" ht="12" customHeight="1">
      <c r="A8" s="35"/>
      <c r="B8" s="40"/>
      <c r="C8" s="35"/>
      <c r="D8" s="122" t="s">
        <v>126</v>
      </c>
      <c r="E8" s="35"/>
      <c r="F8" s="35"/>
      <c r="G8" s="35"/>
      <c r="H8" s="35"/>
      <c r="I8" s="123"/>
      <c r="J8" s="35"/>
      <c r="K8" s="35"/>
      <c r="L8" s="52"/>
      <c r="S8" s="35"/>
      <c r="T8" s="35"/>
      <c r="U8" s="35"/>
      <c r="V8" s="35"/>
      <c r="W8" s="35"/>
      <c r="X8" s="35"/>
      <c r="Y8" s="35"/>
      <c r="Z8" s="35"/>
      <c r="AA8" s="35"/>
      <c r="AB8" s="35"/>
      <c r="AC8" s="35"/>
      <c r="AD8" s="35"/>
      <c r="AE8" s="35"/>
    </row>
    <row r="9" spans="1:31" s="2" customFormat="1" ht="16.5" customHeight="1">
      <c r="A9" s="35"/>
      <c r="B9" s="40"/>
      <c r="C9" s="35"/>
      <c r="D9" s="35"/>
      <c r="E9" s="335" t="s">
        <v>2380</v>
      </c>
      <c r="F9" s="336"/>
      <c r="G9" s="336"/>
      <c r="H9" s="336"/>
      <c r="I9" s="123"/>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123"/>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2" t="s">
        <v>18</v>
      </c>
      <c r="E11" s="35"/>
      <c r="F11" s="111" t="s">
        <v>1</v>
      </c>
      <c r="G11" s="35"/>
      <c r="H11" s="35"/>
      <c r="I11" s="124" t="s">
        <v>20</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2" t="s">
        <v>22</v>
      </c>
      <c r="E12" s="35"/>
      <c r="F12" s="111" t="s">
        <v>23</v>
      </c>
      <c r="G12" s="35"/>
      <c r="H12" s="35"/>
      <c r="I12" s="124" t="s">
        <v>24</v>
      </c>
      <c r="J12" s="125" t="str">
        <f>'Rekapitulace stavby'!AN8</f>
        <v>9. 11. 2018</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23"/>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2" t="s">
        <v>26</v>
      </c>
      <c r="E14" s="35"/>
      <c r="F14" s="35"/>
      <c r="G14" s="35"/>
      <c r="H14" s="35"/>
      <c r="I14" s="124" t="s">
        <v>27</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tr">
        <f>IF('Rekapitulace stavby'!E11="","",'Rekapitulace stavby'!E11)</f>
        <v xml:space="preserve"> </v>
      </c>
      <c r="F15" s="35"/>
      <c r="G15" s="35"/>
      <c r="H15" s="35"/>
      <c r="I15" s="124" t="s">
        <v>29</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23"/>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2" t="s">
        <v>30</v>
      </c>
      <c r="E17" s="35"/>
      <c r="F17" s="35"/>
      <c r="G17" s="35"/>
      <c r="H17" s="35"/>
      <c r="I17" s="124" t="s">
        <v>27</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37" t="str">
        <f>'Rekapitulace stavby'!E14</f>
        <v>Vyplň údaj</v>
      </c>
      <c r="F18" s="338"/>
      <c r="G18" s="338"/>
      <c r="H18" s="338"/>
      <c r="I18" s="124" t="s">
        <v>29</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23"/>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2" t="s">
        <v>32</v>
      </c>
      <c r="E20" s="35"/>
      <c r="F20" s="35"/>
      <c r="G20" s="35"/>
      <c r="H20" s="35"/>
      <c r="I20" s="124" t="s">
        <v>27</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33</v>
      </c>
      <c r="F21" s="35"/>
      <c r="G21" s="35"/>
      <c r="H21" s="35"/>
      <c r="I21" s="124" t="s">
        <v>29</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23"/>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2" t="s">
        <v>35</v>
      </c>
      <c r="E23" s="35"/>
      <c r="F23" s="35"/>
      <c r="G23" s="35"/>
      <c r="H23" s="35"/>
      <c r="I23" s="124" t="s">
        <v>27</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4" t="s">
        <v>29</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23"/>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2" t="s">
        <v>36</v>
      </c>
      <c r="E26" s="35"/>
      <c r="F26" s="35"/>
      <c r="G26" s="35"/>
      <c r="H26" s="35"/>
      <c r="I26" s="123"/>
      <c r="J26" s="35"/>
      <c r="K26" s="35"/>
      <c r="L26" s="52"/>
      <c r="S26" s="35"/>
      <c r="T26" s="35"/>
      <c r="U26" s="35"/>
      <c r="V26" s="35"/>
      <c r="W26" s="35"/>
      <c r="X26" s="35"/>
      <c r="Y26" s="35"/>
      <c r="Z26" s="35"/>
      <c r="AA26" s="35"/>
      <c r="AB26" s="35"/>
      <c r="AC26" s="35"/>
      <c r="AD26" s="35"/>
      <c r="AE26" s="35"/>
    </row>
    <row r="27" spans="1:31" s="8" customFormat="1" ht="16.5" customHeight="1">
      <c r="A27" s="126"/>
      <c r="B27" s="127"/>
      <c r="C27" s="126"/>
      <c r="D27" s="126"/>
      <c r="E27" s="339" t="s">
        <v>1</v>
      </c>
      <c r="F27" s="339"/>
      <c r="G27" s="339"/>
      <c r="H27" s="339"/>
      <c r="I27" s="128"/>
      <c r="J27" s="126"/>
      <c r="K27" s="126"/>
      <c r="L27" s="129"/>
      <c r="S27" s="126"/>
      <c r="T27" s="126"/>
      <c r="U27" s="126"/>
      <c r="V27" s="126"/>
      <c r="W27" s="126"/>
      <c r="X27" s="126"/>
      <c r="Y27" s="126"/>
      <c r="Z27" s="126"/>
      <c r="AA27" s="126"/>
      <c r="AB27" s="126"/>
      <c r="AC27" s="126"/>
      <c r="AD27" s="126"/>
      <c r="AE27" s="126"/>
    </row>
    <row r="28" spans="1:31" s="2" customFormat="1" ht="6.95" customHeight="1">
      <c r="A28" s="35"/>
      <c r="B28" s="40"/>
      <c r="C28" s="35"/>
      <c r="D28" s="35"/>
      <c r="E28" s="35"/>
      <c r="F28" s="35"/>
      <c r="G28" s="35"/>
      <c r="H28" s="35"/>
      <c r="I28" s="123"/>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30"/>
      <c r="E29" s="130"/>
      <c r="F29" s="130"/>
      <c r="G29" s="130"/>
      <c r="H29" s="130"/>
      <c r="I29" s="131"/>
      <c r="J29" s="130"/>
      <c r="K29" s="130"/>
      <c r="L29" s="52"/>
      <c r="S29" s="35"/>
      <c r="T29" s="35"/>
      <c r="U29" s="35"/>
      <c r="V29" s="35"/>
      <c r="W29" s="35"/>
      <c r="X29" s="35"/>
      <c r="Y29" s="35"/>
      <c r="Z29" s="35"/>
      <c r="AA29" s="35"/>
      <c r="AB29" s="35"/>
      <c r="AC29" s="35"/>
      <c r="AD29" s="35"/>
      <c r="AE29" s="35"/>
    </row>
    <row r="30" spans="1:31" s="2" customFormat="1" ht="25.35" customHeight="1">
      <c r="A30" s="35"/>
      <c r="B30" s="40"/>
      <c r="C30" s="35"/>
      <c r="D30" s="132" t="s">
        <v>38</v>
      </c>
      <c r="E30" s="35"/>
      <c r="F30" s="35"/>
      <c r="G30" s="35"/>
      <c r="H30" s="35"/>
      <c r="I30" s="123"/>
      <c r="J30" s="133">
        <f>ROUND(J117,2)</f>
        <v>0</v>
      </c>
      <c r="K30" s="35"/>
      <c r="L30" s="52"/>
      <c r="S30" s="35"/>
      <c r="T30" s="35"/>
      <c r="U30" s="35"/>
      <c r="V30" s="35"/>
      <c r="W30" s="35"/>
      <c r="X30" s="35"/>
      <c r="Y30" s="35"/>
      <c r="Z30" s="35"/>
      <c r="AA30" s="35"/>
      <c r="AB30" s="35"/>
      <c r="AC30" s="35"/>
      <c r="AD30" s="35"/>
      <c r="AE30" s="35"/>
    </row>
    <row r="31" spans="1:31" s="2" customFormat="1" ht="6.95" customHeight="1">
      <c r="A31" s="35"/>
      <c r="B31" s="40"/>
      <c r="C31" s="35"/>
      <c r="D31" s="130"/>
      <c r="E31" s="130"/>
      <c r="F31" s="130"/>
      <c r="G31" s="130"/>
      <c r="H31" s="130"/>
      <c r="I31" s="131"/>
      <c r="J31" s="130"/>
      <c r="K31" s="130"/>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34" t="s">
        <v>40</v>
      </c>
      <c r="G32" s="35"/>
      <c r="H32" s="35"/>
      <c r="I32" s="135" t="s">
        <v>39</v>
      </c>
      <c r="J32" s="134" t="s">
        <v>41</v>
      </c>
      <c r="K32" s="35"/>
      <c r="L32" s="52"/>
      <c r="S32" s="35"/>
      <c r="T32" s="35"/>
      <c r="U32" s="35"/>
      <c r="V32" s="35"/>
      <c r="W32" s="35"/>
      <c r="X32" s="35"/>
      <c r="Y32" s="35"/>
      <c r="Z32" s="35"/>
      <c r="AA32" s="35"/>
      <c r="AB32" s="35"/>
      <c r="AC32" s="35"/>
      <c r="AD32" s="35"/>
      <c r="AE32" s="35"/>
    </row>
    <row r="33" spans="1:31" s="2" customFormat="1" ht="14.45" customHeight="1">
      <c r="A33" s="35"/>
      <c r="B33" s="40"/>
      <c r="C33" s="35"/>
      <c r="D33" s="136" t="s">
        <v>42</v>
      </c>
      <c r="E33" s="122" t="s">
        <v>43</v>
      </c>
      <c r="F33" s="137">
        <f>ROUND((SUM(BE117:BE128)),2)</f>
        <v>0</v>
      </c>
      <c r="G33" s="35"/>
      <c r="H33" s="35"/>
      <c r="I33" s="138">
        <v>0.21</v>
      </c>
      <c r="J33" s="137">
        <f>ROUND(((SUM(BE117:BE128))*I33),2)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2" t="s">
        <v>44</v>
      </c>
      <c r="F34" s="137">
        <f>ROUND((SUM(BF117:BF128)),2)</f>
        <v>0</v>
      </c>
      <c r="G34" s="35"/>
      <c r="H34" s="35"/>
      <c r="I34" s="138">
        <v>0.15</v>
      </c>
      <c r="J34" s="137">
        <f>ROUND(((SUM(BF117:BF128))*I34),2)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2" t="s">
        <v>45</v>
      </c>
      <c r="F35" s="137">
        <f>ROUND((SUM(BG117:BG128)),2)</f>
        <v>0</v>
      </c>
      <c r="G35" s="35"/>
      <c r="H35" s="35"/>
      <c r="I35" s="138">
        <v>0.21</v>
      </c>
      <c r="J35" s="137">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2" t="s">
        <v>46</v>
      </c>
      <c r="F36" s="137">
        <f>ROUND((SUM(BH117:BH128)),2)</f>
        <v>0</v>
      </c>
      <c r="G36" s="35"/>
      <c r="H36" s="35"/>
      <c r="I36" s="138">
        <v>0.15</v>
      </c>
      <c r="J36" s="137">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2" t="s">
        <v>47</v>
      </c>
      <c r="F37" s="137">
        <f>ROUND((SUM(BI117:BI128)),2)</f>
        <v>0</v>
      </c>
      <c r="G37" s="35"/>
      <c r="H37" s="35"/>
      <c r="I37" s="138">
        <v>0</v>
      </c>
      <c r="J37" s="137">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23"/>
      <c r="J38" s="35"/>
      <c r="K38" s="35"/>
      <c r="L38" s="52"/>
      <c r="S38" s="35"/>
      <c r="T38" s="35"/>
      <c r="U38" s="35"/>
      <c r="V38" s="35"/>
      <c r="W38" s="35"/>
      <c r="X38" s="35"/>
      <c r="Y38" s="35"/>
      <c r="Z38" s="35"/>
      <c r="AA38" s="35"/>
      <c r="AB38" s="35"/>
      <c r="AC38" s="35"/>
      <c r="AD38" s="35"/>
      <c r="AE38" s="35"/>
    </row>
    <row r="39" spans="1:31" s="2" customFormat="1" ht="25.35" customHeight="1">
      <c r="A39" s="35"/>
      <c r="B39" s="40"/>
      <c r="C39" s="139"/>
      <c r="D39" s="140" t="s">
        <v>48</v>
      </c>
      <c r="E39" s="141"/>
      <c r="F39" s="141"/>
      <c r="G39" s="142" t="s">
        <v>49</v>
      </c>
      <c r="H39" s="143" t="s">
        <v>50</v>
      </c>
      <c r="I39" s="144"/>
      <c r="J39" s="145">
        <f>SUM(J30:J37)</f>
        <v>0</v>
      </c>
      <c r="K39" s="146"/>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23"/>
      <c r="J40" s="35"/>
      <c r="K40" s="35"/>
      <c r="L40" s="52"/>
      <c r="S40" s="35"/>
      <c r="T40" s="35"/>
      <c r="U40" s="35"/>
      <c r="V40" s="35"/>
      <c r="W40" s="35"/>
      <c r="X40" s="35"/>
      <c r="Y40" s="35"/>
      <c r="Z40" s="35"/>
      <c r="AA40" s="35"/>
      <c r="AB40" s="35"/>
      <c r="AC40" s="35"/>
      <c r="AD40" s="35"/>
      <c r="AE40" s="35"/>
    </row>
    <row r="41" spans="2:12" s="1" customFormat="1" ht="14.45" customHeight="1">
      <c r="B41" s="21"/>
      <c r="I41" s="116"/>
      <c r="L41" s="21"/>
    </row>
    <row r="42" spans="2:12" s="1" customFormat="1" ht="14.45" customHeight="1">
      <c r="B42" s="21"/>
      <c r="I42" s="116"/>
      <c r="L42" s="21"/>
    </row>
    <row r="43" spans="2:12" s="1" customFormat="1" ht="14.45" customHeight="1">
      <c r="B43" s="21"/>
      <c r="I43" s="116"/>
      <c r="L43" s="21"/>
    </row>
    <row r="44" spans="2:12" s="1" customFormat="1" ht="14.45" customHeight="1">
      <c r="B44" s="21"/>
      <c r="I44" s="116"/>
      <c r="L44" s="21"/>
    </row>
    <row r="45" spans="2:12" s="1" customFormat="1" ht="14.45" customHeight="1">
      <c r="B45" s="21"/>
      <c r="I45" s="116"/>
      <c r="L45" s="21"/>
    </row>
    <row r="46" spans="2:12" s="1" customFormat="1" ht="14.45" customHeight="1">
      <c r="B46" s="21"/>
      <c r="I46" s="116"/>
      <c r="L46" s="21"/>
    </row>
    <row r="47" spans="2:12" s="1" customFormat="1" ht="14.45" customHeight="1">
      <c r="B47" s="21"/>
      <c r="I47" s="116"/>
      <c r="L47" s="21"/>
    </row>
    <row r="48" spans="2:12" s="1" customFormat="1" ht="14.45" customHeight="1">
      <c r="B48" s="21"/>
      <c r="I48" s="116"/>
      <c r="L48" s="21"/>
    </row>
    <row r="49" spans="2:12" s="1" customFormat="1" ht="14.45" customHeight="1">
      <c r="B49" s="21"/>
      <c r="I49" s="116"/>
      <c r="L49" s="21"/>
    </row>
    <row r="50" spans="2:12" s="2" customFormat="1" ht="14.45" customHeight="1">
      <c r="B50" s="52"/>
      <c r="D50" s="147" t="s">
        <v>51</v>
      </c>
      <c r="E50" s="148"/>
      <c r="F50" s="148"/>
      <c r="G50" s="147" t="s">
        <v>52</v>
      </c>
      <c r="H50" s="148"/>
      <c r="I50" s="149"/>
      <c r="J50" s="148"/>
      <c r="K50" s="148"/>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50" t="s">
        <v>53</v>
      </c>
      <c r="E61" s="151"/>
      <c r="F61" s="152" t="s">
        <v>54</v>
      </c>
      <c r="G61" s="150" t="s">
        <v>53</v>
      </c>
      <c r="H61" s="151"/>
      <c r="I61" s="153"/>
      <c r="J61" s="154" t="s">
        <v>54</v>
      </c>
      <c r="K61" s="151"/>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7" t="s">
        <v>55</v>
      </c>
      <c r="E65" s="155"/>
      <c r="F65" s="155"/>
      <c r="G65" s="147" t="s">
        <v>56</v>
      </c>
      <c r="H65" s="155"/>
      <c r="I65" s="156"/>
      <c r="J65" s="155"/>
      <c r="K65" s="15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50" t="s">
        <v>53</v>
      </c>
      <c r="E76" s="151"/>
      <c r="F76" s="152" t="s">
        <v>54</v>
      </c>
      <c r="G76" s="150" t="s">
        <v>53</v>
      </c>
      <c r="H76" s="151"/>
      <c r="I76" s="153"/>
      <c r="J76" s="154" t="s">
        <v>54</v>
      </c>
      <c r="K76" s="151"/>
      <c r="L76" s="52"/>
      <c r="S76" s="35"/>
      <c r="T76" s="35"/>
      <c r="U76" s="35"/>
      <c r="V76" s="35"/>
      <c r="W76" s="35"/>
      <c r="X76" s="35"/>
      <c r="Y76" s="35"/>
      <c r="Z76" s="35"/>
      <c r="AA76" s="35"/>
      <c r="AB76" s="35"/>
      <c r="AC76" s="35"/>
      <c r="AD76" s="35"/>
      <c r="AE76" s="35"/>
    </row>
    <row r="77" spans="1:31" s="2" customFormat="1" ht="14.45" customHeight="1">
      <c r="A77" s="35"/>
      <c r="B77" s="157"/>
      <c r="C77" s="158"/>
      <c r="D77" s="158"/>
      <c r="E77" s="158"/>
      <c r="F77" s="158"/>
      <c r="G77" s="158"/>
      <c r="H77" s="158"/>
      <c r="I77" s="159"/>
      <c r="J77" s="158"/>
      <c r="K77" s="158"/>
      <c r="L77" s="52"/>
      <c r="S77" s="35"/>
      <c r="T77" s="35"/>
      <c r="U77" s="35"/>
      <c r="V77" s="35"/>
      <c r="W77" s="35"/>
      <c r="X77" s="35"/>
      <c r="Y77" s="35"/>
      <c r="Z77" s="35"/>
      <c r="AA77" s="35"/>
      <c r="AB77" s="35"/>
      <c r="AC77" s="35"/>
      <c r="AD77" s="35"/>
      <c r="AE77" s="35"/>
    </row>
    <row r="81" spans="1:31" s="2" customFormat="1" ht="6.95" customHeight="1">
      <c r="A81" s="35"/>
      <c r="B81" s="160"/>
      <c r="C81" s="161"/>
      <c r="D81" s="161"/>
      <c r="E81" s="161"/>
      <c r="F81" s="161"/>
      <c r="G81" s="161"/>
      <c r="H81" s="161"/>
      <c r="I81" s="162"/>
      <c r="J81" s="161"/>
      <c r="K81" s="161"/>
      <c r="L81" s="52"/>
      <c r="S81" s="35"/>
      <c r="T81" s="35"/>
      <c r="U81" s="35"/>
      <c r="V81" s="35"/>
      <c r="W81" s="35"/>
      <c r="X81" s="35"/>
      <c r="Y81" s="35"/>
      <c r="Z81" s="35"/>
      <c r="AA81" s="35"/>
      <c r="AB81" s="35"/>
      <c r="AC81" s="35"/>
      <c r="AD81" s="35"/>
      <c r="AE81" s="35"/>
    </row>
    <row r="82" spans="1:31" s="2" customFormat="1" ht="24.95" customHeight="1">
      <c r="A82" s="35"/>
      <c r="B82" s="36"/>
      <c r="C82" s="24" t="s">
        <v>128</v>
      </c>
      <c r="D82" s="37"/>
      <c r="E82" s="37"/>
      <c r="F82" s="37"/>
      <c r="G82" s="37"/>
      <c r="H82" s="37"/>
      <c r="I82" s="123"/>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23"/>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23"/>
      <c r="J84" s="37"/>
      <c r="K84" s="37"/>
      <c r="L84" s="52"/>
      <c r="S84" s="35"/>
      <c r="T84" s="35"/>
      <c r="U84" s="35"/>
      <c r="V84" s="35"/>
      <c r="W84" s="35"/>
      <c r="X84" s="35"/>
      <c r="Y84" s="35"/>
      <c r="Z84" s="35"/>
      <c r="AA84" s="35"/>
      <c r="AB84" s="35"/>
      <c r="AC84" s="35"/>
      <c r="AD84" s="35"/>
      <c r="AE84" s="35"/>
    </row>
    <row r="85" spans="1:31" s="2" customFormat="1" ht="25.5" customHeight="1">
      <c r="A85" s="35"/>
      <c r="B85" s="36"/>
      <c r="C85" s="37"/>
      <c r="D85" s="37"/>
      <c r="E85" s="340" t="str">
        <f>E7</f>
        <v>Jablonné nad Orlicí - Nádražní ulice - zvýšení podílu udržitelných forem dopravy</v>
      </c>
      <c r="F85" s="341"/>
      <c r="G85" s="341"/>
      <c r="H85" s="341"/>
      <c r="I85" s="123"/>
      <c r="J85" s="37"/>
      <c r="K85" s="37"/>
      <c r="L85" s="52"/>
      <c r="S85" s="35"/>
      <c r="T85" s="35"/>
      <c r="U85" s="35"/>
      <c r="V85" s="35"/>
      <c r="W85" s="35"/>
      <c r="X85" s="35"/>
      <c r="Y85" s="35"/>
      <c r="Z85" s="35"/>
      <c r="AA85" s="35"/>
      <c r="AB85" s="35"/>
      <c r="AC85" s="35"/>
      <c r="AD85" s="35"/>
      <c r="AE85" s="35"/>
    </row>
    <row r="86" spans="1:31" s="2" customFormat="1" ht="12" customHeight="1">
      <c r="A86" s="35"/>
      <c r="B86" s="36"/>
      <c r="C86" s="30" t="s">
        <v>126</v>
      </c>
      <c r="D86" s="37"/>
      <c r="E86" s="37"/>
      <c r="F86" s="37"/>
      <c r="G86" s="37"/>
      <c r="H86" s="37"/>
      <c r="I86" s="123"/>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08" t="str">
        <f>E9</f>
        <v>VRN - Vedlejší rozpočtové náklady</v>
      </c>
      <c r="F87" s="342"/>
      <c r="G87" s="342"/>
      <c r="H87" s="342"/>
      <c r="I87" s="123"/>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123"/>
      <c r="J88" s="37"/>
      <c r="K88" s="37"/>
      <c r="L88" s="52"/>
      <c r="S88" s="35"/>
      <c r="T88" s="35"/>
      <c r="U88" s="35"/>
      <c r="V88" s="35"/>
      <c r="W88" s="35"/>
      <c r="X88" s="35"/>
      <c r="Y88" s="35"/>
      <c r="Z88" s="35"/>
      <c r="AA88" s="35"/>
      <c r="AB88" s="35"/>
      <c r="AC88" s="35"/>
      <c r="AD88" s="35"/>
      <c r="AE88" s="35"/>
    </row>
    <row r="89" spans="1:31" s="2" customFormat="1" ht="12" customHeight="1">
      <c r="A89" s="35"/>
      <c r="B89" s="36"/>
      <c r="C89" s="30" t="s">
        <v>22</v>
      </c>
      <c r="D89" s="37"/>
      <c r="E89" s="37"/>
      <c r="F89" s="28" t="str">
        <f>F12</f>
        <v>Jablonné nad Orlicí</v>
      </c>
      <c r="G89" s="37"/>
      <c r="H89" s="37"/>
      <c r="I89" s="124" t="s">
        <v>24</v>
      </c>
      <c r="J89" s="67" t="str">
        <f>IF(J12="","",J12)</f>
        <v>9. 11. 2018</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23"/>
      <c r="J90" s="37"/>
      <c r="K90" s="37"/>
      <c r="L90" s="52"/>
      <c r="S90" s="35"/>
      <c r="T90" s="35"/>
      <c r="U90" s="35"/>
      <c r="V90" s="35"/>
      <c r="W90" s="35"/>
      <c r="X90" s="35"/>
      <c r="Y90" s="35"/>
      <c r="Z90" s="35"/>
      <c r="AA90" s="35"/>
      <c r="AB90" s="35"/>
      <c r="AC90" s="35"/>
      <c r="AD90" s="35"/>
      <c r="AE90" s="35"/>
    </row>
    <row r="91" spans="1:31" s="2" customFormat="1" ht="27.95" customHeight="1">
      <c r="A91" s="35"/>
      <c r="B91" s="36"/>
      <c r="C91" s="30" t="s">
        <v>26</v>
      </c>
      <c r="D91" s="37"/>
      <c r="E91" s="37"/>
      <c r="F91" s="28" t="str">
        <f>E15</f>
        <v xml:space="preserve"> </v>
      </c>
      <c r="G91" s="37"/>
      <c r="H91" s="37"/>
      <c r="I91" s="124" t="s">
        <v>32</v>
      </c>
      <c r="J91" s="33" t="str">
        <f>E21</f>
        <v>Ing. Petr Novotný, Ph.D.</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124" t="s">
        <v>35</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123"/>
      <c r="J93" s="37"/>
      <c r="K93" s="37"/>
      <c r="L93" s="52"/>
      <c r="S93" s="35"/>
      <c r="T93" s="35"/>
      <c r="U93" s="35"/>
      <c r="V93" s="35"/>
      <c r="W93" s="35"/>
      <c r="X93" s="35"/>
      <c r="Y93" s="35"/>
      <c r="Z93" s="35"/>
      <c r="AA93" s="35"/>
      <c r="AB93" s="35"/>
      <c r="AC93" s="35"/>
      <c r="AD93" s="35"/>
      <c r="AE93" s="35"/>
    </row>
    <row r="94" spans="1:31" s="2" customFormat="1" ht="29.25" customHeight="1">
      <c r="A94" s="35"/>
      <c r="B94" s="36"/>
      <c r="C94" s="163" t="s">
        <v>129</v>
      </c>
      <c r="D94" s="164"/>
      <c r="E94" s="164"/>
      <c r="F94" s="164"/>
      <c r="G94" s="164"/>
      <c r="H94" s="164"/>
      <c r="I94" s="165"/>
      <c r="J94" s="166" t="s">
        <v>130</v>
      </c>
      <c r="K94" s="164"/>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23"/>
      <c r="J95" s="37"/>
      <c r="K95" s="37"/>
      <c r="L95" s="52"/>
      <c r="S95" s="35"/>
      <c r="T95" s="35"/>
      <c r="U95" s="35"/>
      <c r="V95" s="35"/>
      <c r="W95" s="35"/>
      <c r="X95" s="35"/>
      <c r="Y95" s="35"/>
      <c r="Z95" s="35"/>
      <c r="AA95" s="35"/>
      <c r="AB95" s="35"/>
      <c r="AC95" s="35"/>
      <c r="AD95" s="35"/>
      <c r="AE95" s="35"/>
    </row>
    <row r="96" spans="1:47" s="2" customFormat="1" ht="22.9" customHeight="1">
      <c r="A96" s="35"/>
      <c r="B96" s="36"/>
      <c r="C96" s="167" t="s">
        <v>131</v>
      </c>
      <c r="D96" s="37"/>
      <c r="E96" s="37"/>
      <c r="F96" s="37"/>
      <c r="G96" s="37"/>
      <c r="H96" s="37"/>
      <c r="I96" s="123"/>
      <c r="J96" s="85">
        <f>J117</f>
        <v>0</v>
      </c>
      <c r="K96" s="37"/>
      <c r="L96" s="52"/>
      <c r="S96" s="35"/>
      <c r="T96" s="35"/>
      <c r="U96" s="35"/>
      <c r="V96" s="35"/>
      <c r="W96" s="35"/>
      <c r="X96" s="35"/>
      <c r="Y96" s="35"/>
      <c r="Z96" s="35"/>
      <c r="AA96" s="35"/>
      <c r="AB96" s="35"/>
      <c r="AC96" s="35"/>
      <c r="AD96" s="35"/>
      <c r="AE96" s="35"/>
      <c r="AU96" s="18" t="s">
        <v>132</v>
      </c>
    </row>
    <row r="97" spans="2:12" s="9" customFormat="1" ht="24.95" customHeight="1">
      <c r="B97" s="168"/>
      <c r="C97" s="169"/>
      <c r="D97" s="170" t="s">
        <v>133</v>
      </c>
      <c r="E97" s="171"/>
      <c r="F97" s="171"/>
      <c r="G97" s="171"/>
      <c r="H97" s="171"/>
      <c r="I97" s="172"/>
      <c r="J97" s="173">
        <f>J118</f>
        <v>0</v>
      </c>
      <c r="K97" s="169"/>
      <c r="L97" s="174"/>
    </row>
    <row r="98" spans="1:31" s="2" customFormat="1" ht="21.75" customHeight="1">
      <c r="A98" s="35"/>
      <c r="B98" s="36"/>
      <c r="C98" s="37"/>
      <c r="D98" s="37"/>
      <c r="E98" s="37"/>
      <c r="F98" s="37"/>
      <c r="G98" s="37"/>
      <c r="H98" s="37"/>
      <c r="I98" s="123"/>
      <c r="J98" s="37"/>
      <c r="K98" s="37"/>
      <c r="L98" s="52"/>
      <c r="S98" s="35"/>
      <c r="T98" s="35"/>
      <c r="U98" s="35"/>
      <c r="V98" s="35"/>
      <c r="W98" s="35"/>
      <c r="X98" s="35"/>
      <c r="Y98" s="35"/>
      <c r="Z98" s="35"/>
      <c r="AA98" s="35"/>
      <c r="AB98" s="35"/>
      <c r="AC98" s="35"/>
      <c r="AD98" s="35"/>
      <c r="AE98" s="35"/>
    </row>
    <row r="99" spans="1:31" s="2" customFormat="1" ht="6.95" customHeight="1">
      <c r="A99" s="35"/>
      <c r="B99" s="55"/>
      <c r="C99" s="56"/>
      <c r="D99" s="56"/>
      <c r="E99" s="56"/>
      <c r="F99" s="56"/>
      <c r="G99" s="56"/>
      <c r="H99" s="56"/>
      <c r="I99" s="159"/>
      <c r="J99" s="56"/>
      <c r="K99" s="56"/>
      <c r="L99" s="52"/>
      <c r="S99" s="35"/>
      <c r="T99" s="35"/>
      <c r="U99" s="35"/>
      <c r="V99" s="35"/>
      <c r="W99" s="35"/>
      <c r="X99" s="35"/>
      <c r="Y99" s="35"/>
      <c r="Z99" s="35"/>
      <c r="AA99" s="35"/>
      <c r="AB99" s="35"/>
      <c r="AC99" s="35"/>
      <c r="AD99" s="35"/>
      <c r="AE99" s="35"/>
    </row>
    <row r="103" spans="1:31" s="2" customFormat="1" ht="6.95" customHeight="1">
      <c r="A103" s="35"/>
      <c r="B103" s="57"/>
      <c r="C103" s="58"/>
      <c r="D103" s="58"/>
      <c r="E103" s="58"/>
      <c r="F103" s="58"/>
      <c r="G103" s="58"/>
      <c r="H103" s="58"/>
      <c r="I103" s="162"/>
      <c r="J103" s="58"/>
      <c r="K103" s="58"/>
      <c r="L103" s="52"/>
      <c r="S103" s="35"/>
      <c r="T103" s="35"/>
      <c r="U103" s="35"/>
      <c r="V103" s="35"/>
      <c r="W103" s="35"/>
      <c r="X103" s="35"/>
      <c r="Y103" s="35"/>
      <c r="Z103" s="35"/>
      <c r="AA103" s="35"/>
      <c r="AB103" s="35"/>
      <c r="AC103" s="35"/>
      <c r="AD103" s="35"/>
      <c r="AE103" s="35"/>
    </row>
    <row r="104" spans="1:31" s="2" customFormat="1" ht="24.95" customHeight="1">
      <c r="A104" s="35"/>
      <c r="B104" s="36"/>
      <c r="C104" s="24" t="s">
        <v>140</v>
      </c>
      <c r="D104" s="37"/>
      <c r="E104" s="37"/>
      <c r="F104" s="37"/>
      <c r="G104" s="37"/>
      <c r="H104" s="37"/>
      <c r="I104" s="123"/>
      <c r="J104" s="37"/>
      <c r="K104" s="37"/>
      <c r="L104" s="52"/>
      <c r="S104" s="35"/>
      <c r="T104" s="35"/>
      <c r="U104" s="35"/>
      <c r="V104" s="35"/>
      <c r="W104" s="35"/>
      <c r="X104" s="35"/>
      <c r="Y104" s="35"/>
      <c r="Z104" s="35"/>
      <c r="AA104" s="35"/>
      <c r="AB104" s="35"/>
      <c r="AC104" s="35"/>
      <c r="AD104" s="35"/>
      <c r="AE104" s="35"/>
    </row>
    <row r="105" spans="1:31" s="2" customFormat="1" ht="6.95" customHeight="1">
      <c r="A105" s="35"/>
      <c r="B105" s="36"/>
      <c r="C105" s="37"/>
      <c r="D105" s="37"/>
      <c r="E105" s="37"/>
      <c r="F105" s="37"/>
      <c r="G105" s="37"/>
      <c r="H105" s="37"/>
      <c r="I105" s="123"/>
      <c r="J105" s="37"/>
      <c r="K105" s="37"/>
      <c r="L105" s="52"/>
      <c r="S105" s="35"/>
      <c r="T105" s="35"/>
      <c r="U105" s="35"/>
      <c r="V105" s="35"/>
      <c r="W105" s="35"/>
      <c r="X105" s="35"/>
      <c r="Y105" s="35"/>
      <c r="Z105" s="35"/>
      <c r="AA105" s="35"/>
      <c r="AB105" s="35"/>
      <c r="AC105" s="35"/>
      <c r="AD105" s="35"/>
      <c r="AE105" s="35"/>
    </row>
    <row r="106" spans="1:31" s="2" customFormat="1" ht="12" customHeight="1">
      <c r="A106" s="35"/>
      <c r="B106" s="36"/>
      <c r="C106" s="30" t="s">
        <v>16</v>
      </c>
      <c r="D106" s="37"/>
      <c r="E106" s="37"/>
      <c r="F106" s="37"/>
      <c r="G106" s="37"/>
      <c r="H106" s="37"/>
      <c r="I106" s="123"/>
      <c r="J106" s="37"/>
      <c r="K106" s="37"/>
      <c r="L106" s="52"/>
      <c r="S106" s="35"/>
      <c r="T106" s="35"/>
      <c r="U106" s="35"/>
      <c r="V106" s="35"/>
      <c r="W106" s="35"/>
      <c r="X106" s="35"/>
      <c r="Y106" s="35"/>
      <c r="Z106" s="35"/>
      <c r="AA106" s="35"/>
      <c r="AB106" s="35"/>
      <c r="AC106" s="35"/>
      <c r="AD106" s="35"/>
      <c r="AE106" s="35"/>
    </row>
    <row r="107" spans="1:31" s="2" customFormat="1" ht="25.5" customHeight="1">
      <c r="A107" s="35"/>
      <c r="B107" s="36"/>
      <c r="C107" s="37"/>
      <c r="D107" s="37"/>
      <c r="E107" s="340" t="str">
        <f>E7</f>
        <v>Jablonné nad Orlicí - Nádražní ulice - zvýšení podílu udržitelných forem dopravy</v>
      </c>
      <c r="F107" s="341"/>
      <c r="G107" s="341"/>
      <c r="H107" s="341"/>
      <c r="I107" s="123"/>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126</v>
      </c>
      <c r="D108" s="37"/>
      <c r="E108" s="37"/>
      <c r="F108" s="37"/>
      <c r="G108" s="37"/>
      <c r="H108" s="37"/>
      <c r="I108" s="123"/>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08" t="str">
        <f>E9</f>
        <v>VRN - Vedlejší rozpočtové náklady</v>
      </c>
      <c r="F109" s="342"/>
      <c r="G109" s="342"/>
      <c r="H109" s="342"/>
      <c r="I109" s="123"/>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123"/>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22</v>
      </c>
      <c r="D111" s="37"/>
      <c r="E111" s="37"/>
      <c r="F111" s="28" t="str">
        <f>F12</f>
        <v>Jablonné nad Orlicí</v>
      </c>
      <c r="G111" s="37"/>
      <c r="H111" s="37"/>
      <c r="I111" s="124" t="s">
        <v>24</v>
      </c>
      <c r="J111" s="67" t="str">
        <f>IF(J12="","",J12)</f>
        <v>9. 11. 2018</v>
      </c>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123"/>
      <c r="J112" s="37"/>
      <c r="K112" s="37"/>
      <c r="L112" s="52"/>
      <c r="S112" s="35"/>
      <c r="T112" s="35"/>
      <c r="U112" s="35"/>
      <c r="V112" s="35"/>
      <c r="W112" s="35"/>
      <c r="X112" s="35"/>
      <c r="Y112" s="35"/>
      <c r="Z112" s="35"/>
      <c r="AA112" s="35"/>
      <c r="AB112" s="35"/>
      <c r="AC112" s="35"/>
      <c r="AD112" s="35"/>
      <c r="AE112" s="35"/>
    </row>
    <row r="113" spans="1:31" s="2" customFormat="1" ht="27.95" customHeight="1">
      <c r="A113" s="35"/>
      <c r="B113" s="36"/>
      <c r="C113" s="30" t="s">
        <v>26</v>
      </c>
      <c r="D113" s="37"/>
      <c r="E113" s="37"/>
      <c r="F113" s="28" t="str">
        <f>E15</f>
        <v xml:space="preserve"> </v>
      </c>
      <c r="G113" s="37"/>
      <c r="H113" s="37"/>
      <c r="I113" s="124" t="s">
        <v>32</v>
      </c>
      <c r="J113" s="33" t="str">
        <f>E21</f>
        <v>Ing. Petr Novotný, Ph.D.</v>
      </c>
      <c r="K113" s="37"/>
      <c r="L113" s="52"/>
      <c r="S113" s="35"/>
      <c r="T113" s="35"/>
      <c r="U113" s="35"/>
      <c r="V113" s="35"/>
      <c r="W113" s="35"/>
      <c r="X113" s="35"/>
      <c r="Y113" s="35"/>
      <c r="Z113" s="35"/>
      <c r="AA113" s="35"/>
      <c r="AB113" s="35"/>
      <c r="AC113" s="35"/>
      <c r="AD113" s="35"/>
      <c r="AE113" s="35"/>
    </row>
    <row r="114" spans="1:31" s="2" customFormat="1" ht="15.2" customHeight="1">
      <c r="A114" s="35"/>
      <c r="B114" s="36"/>
      <c r="C114" s="30" t="s">
        <v>30</v>
      </c>
      <c r="D114" s="37"/>
      <c r="E114" s="37"/>
      <c r="F114" s="28" t="str">
        <f>IF(E18="","",E18)</f>
        <v>Vyplň údaj</v>
      </c>
      <c r="G114" s="37"/>
      <c r="H114" s="37"/>
      <c r="I114" s="124" t="s">
        <v>35</v>
      </c>
      <c r="J114" s="33" t="str">
        <f>E24</f>
        <v xml:space="preserve"> </v>
      </c>
      <c r="K114" s="37"/>
      <c r="L114" s="52"/>
      <c r="S114" s="35"/>
      <c r="T114" s="35"/>
      <c r="U114" s="35"/>
      <c r="V114" s="35"/>
      <c r="W114" s="35"/>
      <c r="X114" s="35"/>
      <c r="Y114" s="35"/>
      <c r="Z114" s="35"/>
      <c r="AA114" s="35"/>
      <c r="AB114" s="35"/>
      <c r="AC114" s="35"/>
      <c r="AD114" s="35"/>
      <c r="AE114" s="35"/>
    </row>
    <row r="115" spans="1:31" s="2" customFormat="1" ht="10.35" customHeight="1">
      <c r="A115" s="35"/>
      <c r="B115" s="36"/>
      <c r="C115" s="37"/>
      <c r="D115" s="37"/>
      <c r="E115" s="37"/>
      <c r="F115" s="37"/>
      <c r="G115" s="37"/>
      <c r="H115" s="37"/>
      <c r="I115" s="123"/>
      <c r="J115" s="37"/>
      <c r="K115" s="37"/>
      <c r="L115" s="52"/>
      <c r="S115" s="35"/>
      <c r="T115" s="35"/>
      <c r="U115" s="35"/>
      <c r="V115" s="35"/>
      <c r="W115" s="35"/>
      <c r="X115" s="35"/>
      <c r="Y115" s="35"/>
      <c r="Z115" s="35"/>
      <c r="AA115" s="35"/>
      <c r="AB115" s="35"/>
      <c r="AC115" s="35"/>
      <c r="AD115" s="35"/>
      <c r="AE115" s="35"/>
    </row>
    <row r="116" spans="1:31" s="11" customFormat="1" ht="29.25" customHeight="1">
      <c r="A116" s="181"/>
      <c r="B116" s="182"/>
      <c r="C116" s="183" t="s">
        <v>141</v>
      </c>
      <c r="D116" s="184" t="s">
        <v>63</v>
      </c>
      <c r="E116" s="184" t="s">
        <v>59</v>
      </c>
      <c r="F116" s="184" t="s">
        <v>60</v>
      </c>
      <c r="G116" s="184" t="s">
        <v>142</v>
      </c>
      <c r="H116" s="184" t="s">
        <v>143</v>
      </c>
      <c r="I116" s="185" t="s">
        <v>144</v>
      </c>
      <c r="J116" s="184" t="s">
        <v>130</v>
      </c>
      <c r="K116" s="186" t="s">
        <v>145</v>
      </c>
      <c r="L116" s="187"/>
      <c r="M116" s="76" t="s">
        <v>1</v>
      </c>
      <c r="N116" s="77" t="s">
        <v>42</v>
      </c>
      <c r="O116" s="77" t="s">
        <v>146</v>
      </c>
      <c r="P116" s="77" t="s">
        <v>147</v>
      </c>
      <c r="Q116" s="77" t="s">
        <v>148</v>
      </c>
      <c r="R116" s="77" t="s">
        <v>149</v>
      </c>
      <c r="S116" s="77" t="s">
        <v>150</v>
      </c>
      <c r="T116" s="78" t="s">
        <v>151</v>
      </c>
      <c r="U116" s="181"/>
      <c r="V116" s="181"/>
      <c r="W116" s="181"/>
      <c r="X116" s="181"/>
      <c r="Y116" s="181"/>
      <c r="Z116" s="181"/>
      <c r="AA116" s="181"/>
      <c r="AB116" s="181"/>
      <c r="AC116" s="181"/>
      <c r="AD116" s="181"/>
      <c r="AE116" s="181"/>
    </row>
    <row r="117" spans="1:63" s="2" customFormat="1" ht="22.9" customHeight="1">
      <c r="A117" s="35"/>
      <c r="B117" s="36"/>
      <c r="C117" s="83" t="s">
        <v>152</v>
      </c>
      <c r="D117" s="37"/>
      <c r="E117" s="37"/>
      <c r="F117" s="37"/>
      <c r="G117" s="37"/>
      <c r="H117" s="37"/>
      <c r="I117" s="123"/>
      <c r="J117" s="188">
        <f>BK117</f>
        <v>0</v>
      </c>
      <c r="K117" s="37"/>
      <c r="L117" s="40"/>
      <c r="M117" s="79"/>
      <c r="N117" s="189"/>
      <c r="O117" s="80"/>
      <c r="P117" s="190">
        <f>P118</f>
        <v>0</v>
      </c>
      <c r="Q117" s="80"/>
      <c r="R117" s="190">
        <f>R118</f>
        <v>0</v>
      </c>
      <c r="S117" s="80"/>
      <c r="T117" s="191">
        <f>T118</f>
        <v>0</v>
      </c>
      <c r="U117" s="35"/>
      <c r="V117" s="35"/>
      <c r="W117" s="35"/>
      <c r="X117" s="35"/>
      <c r="Y117" s="35"/>
      <c r="Z117" s="35"/>
      <c r="AA117" s="35"/>
      <c r="AB117" s="35"/>
      <c r="AC117" s="35"/>
      <c r="AD117" s="35"/>
      <c r="AE117" s="35"/>
      <c r="AT117" s="18" t="s">
        <v>77</v>
      </c>
      <c r="AU117" s="18" t="s">
        <v>132</v>
      </c>
      <c r="BK117" s="192">
        <f>BK118</f>
        <v>0</v>
      </c>
    </row>
    <row r="118" spans="2:63" s="12" customFormat="1" ht="25.9" customHeight="1">
      <c r="B118" s="193"/>
      <c r="C118" s="194"/>
      <c r="D118" s="195" t="s">
        <v>77</v>
      </c>
      <c r="E118" s="196" t="s">
        <v>78</v>
      </c>
      <c r="F118" s="196" t="s">
        <v>153</v>
      </c>
      <c r="G118" s="194"/>
      <c r="H118" s="194"/>
      <c r="I118" s="197"/>
      <c r="J118" s="198">
        <f>BK118</f>
        <v>0</v>
      </c>
      <c r="K118" s="194"/>
      <c r="L118" s="199"/>
      <c r="M118" s="200"/>
      <c r="N118" s="201"/>
      <c r="O118" s="201"/>
      <c r="P118" s="202">
        <f>SUM(P119:P128)</f>
        <v>0</v>
      </c>
      <c r="Q118" s="201"/>
      <c r="R118" s="202">
        <f>SUM(R119:R128)</f>
        <v>0</v>
      </c>
      <c r="S118" s="201"/>
      <c r="T118" s="203">
        <f>SUM(T119:T128)</f>
        <v>0</v>
      </c>
      <c r="AR118" s="204" t="s">
        <v>86</v>
      </c>
      <c r="AT118" s="205" t="s">
        <v>77</v>
      </c>
      <c r="AU118" s="205" t="s">
        <v>78</v>
      </c>
      <c r="AY118" s="204" t="s">
        <v>154</v>
      </c>
      <c r="BK118" s="206">
        <f>SUM(BK119:BK128)</f>
        <v>0</v>
      </c>
    </row>
    <row r="119" spans="1:65" s="2" customFormat="1" ht="72" customHeight="1">
      <c r="A119" s="35"/>
      <c r="B119" s="36"/>
      <c r="C119" s="207" t="s">
        <v>86</v>
      </c>
      <c r="D119" s="207" t="s">
        <v>155</v>
      </c>
      <c r="E119" s="208" t="s">
        <v>2381</v>
      </c>
      <c r="F119" s="209" t="s">
        <v>2382</v>
      </c>
      <c r="G119" s="210" t="s">
        <v>1894</v>
      </c>
      <c r="H119" s="211">
        <v>1</v>
      </c>
      <c r="I119" s="212"/>
      <c r="J119" s="213">
        <f>ROUND(I119*H119,2)</f>
        <v>0</v>
      </c>
      <c r="K119" s="209" t="s">
        <v>1</v>
      </c>
      <c r="L119" s="40"/>
      <c r="M119" s="214" t="s">
        <v>1</v>
      </c>
      <c r="N119" s="215" t="s">
        <v>43</v>
      </c>
      <c r="O119" s="72"/>
      <c r="P119" s="216">
        <f>O119*H119</f>
        <v>0</v>
      </c>
      <c r="Q119" s="216">
        <v>0</v>
      </c>
      <c r="R119" s="216">
        <f>Q119*H119</f>
        <v>0</v>
      </c>
      <c r="S119" s="216">
        <v>0</v>
      </c>
      <c r="T119" s="217">
        <f>S119*H119</f>
        <v>0</v>
      </c>
      <c r="U119" s="35"/>
      <c r="V119" s="35"/>
      <c r="W119" s="35"/>
      <c r="X119" s="35"/>
      <c r="Y119" s="35"/>
      <c r="Z119" s="35"/>
      <c r="AA119" s="35"/>
      <c r="AB119" s="35"/>
      <c r="AC119" s="35"/>
      <c r="AD119" s="35"/>
      <c r="AE119" s="35"/>
      <c r="AR119" s="218" t="s">
        <v>2383</v>
      </c>
      <c r="AT119" s="218" t="s">
        <v>155</v>
      </c>
      <c r="AU119" s="218" t="s">
        <v>86</v>
      </c>
      <c r="AY119" s="18" t="s">
        <v>154</v>
      </c>
      <c r="BE119" s="219">
        <f>IF(N119="základní",J119,0)</f>
        <v>0</v>
      </c>
      <c r="BF119" s="219">
        <f>IF(N119="snížená",J119,0)</f>
        <v>0</v>
      </c>
      <c r="BG119" s="219">
        <f>IF(N119="zákl. přenesená",J119,0)</f>
        <v>0</v>
      </c>
      <c r="BH119" s="219">
        <f>IF(N119="sníž. přenesená",J119,0)</f>
        <v>0</v>
      </c>
      <c r="BI119" s="219">
        <f>IF(N119="nulová",J119,0)</f>
        <v>0</v>
      </c>
      <c r="BJ119" s="18" t="s">
        <v>86</v>
      </c>
      <c r="BK119" s="219">
        <f>ROUND(I119*H119,2)</f>
        <v>0</v>
      </c>
      <c r="BL119" s="18" t="s">
        <v>2383</v>
      </c>
      <c r="BM119" s="218" t="s">
        <v>2384</v>
      </c>
    </row>
    <row r="120" spans="1:47" s="2" customFormat="1" ht="156">
      <c r="A120" s="35"/>
      <c r="B120" s="36"/>
      <c r="C120" s="37"/>
      <c r="D120" s="220" t="s">
        <v>161</v>
      </c>
      <c r="E120" s="37"/>
      <c r="F120" s="221" t="s">
        <v>2385</v>
      </c>
      <c r="G120" s="37"/>
      <c r="H120" s="37"/>
      <c r="I120" s="123"/>
      <c r="J120" s="37"/>
      <c r="K120" s="37"/>
      <c r="L120" s="40"/>
      <c r="M120" s="222"/>
      <c r="N120" s="223"/>
      <c r="O120" s="72"/>
      <c r="P120" s="72"/>
      <c r="Q120" s="72"/>
      <c r="R120" s="72"/>
      <c r="S120" s="72"/>
      <c r="T120" s="73"/>
      <c r="U120" s="35"/>
      <c r="V120" s="35"/>
      <c r="W120" s="35"/>
      <c r="X120" s="35"/>
      <c r="Y120" s="35"/>
      <c r="Z120" s="35"/>
      <c r="AA120" s="35"/>
      <c r="AB120" s="35"/>
      <c r="AC120" s="35"/>
      <c r="AD120" s="35"/>
      <c r="AE120" s="35"/>
      <c r="AT120" s="18" t="s">
        <v>161</v>
      </c>
      <c r="AU120" s="18" t="s">
        <v>86</v>
      </c>
    </row>
    <row r="121" spans="1:65" s="2" customFormat="1" ht="24" customHeight="1">
      <c r="A121" s="35"/>
      <c r="B121" s="36"/>
      <c r="C121" s="207" t="s">
        <v>88</v>
      </c>
      <c r="D121" s="207" t="s">
        <v>155</v>
      </c>
      <c r="E121" s="208" t="s">
        <v>2386</v>
      </c>
      <c r="F121" s="209" t="s">
        <v>2387</v>
      </c>
      <c r="G121" s="210" t="s">
        <v>1894</v>
      </c>
      <c r="H121" s="211">
        <v>1</v>
      </c>
      <c r="I121" s="212"/>
      <c r="J121" s="213">
        <f>ROUND(I121*H121,2)</f>
        <v>0</v>
      </c>
      <c r="K121" s="209" t="s">
        <v>1</v>
      </c>
      <c r="L121" s="40"/>
      <c r="M121" s="214" t="s">
        <v>1</v>
      </c>
      <c r="N121" s="215" t="s">
        <v>43</v>
      </c>
      <c r="O121" s="72"/>
      <c r="P121" s="216">
        <f>O121*H121</f>
        <v>0</v>
      </c>
      <c r="Q121" s="216">
        <v>0</v>
      </c>
      <c r="R121" s="216">
        <f>Q121*H121</f>
        <v>0</v>
      </c>
      <c r="S121" s="216">
        <v>0</v>
      </c>
      <c r="T121" s="217">
        <f>S121*H121</f>
        <v>0</v>
      </c>
      <c r="U121" s="35"/>
      <c r="V121" s="35"/>
      <c r="W121" s="35"/>
      <c r="X121" s="35"/>
      <c r="Y121" s="35"/>
      <c r="Z121" s="35"/>
      <c r="AA121" s="35"/>
      <c r="AB121" s="35"/>
      <c r="AC121" s="35"/>
      <c r="AD121" s="35"/>
      <c r="AE121" s="35"/>
      <c r="AR121" s="218" t="s">
        <v>2383</v>
      </c>
      <c r="AT121" s="218" t="s">
        <v>155</v>
      </c>
      <c r="AU121" s="218" t="s">
        <v>86</v>
      </c>
      <c r="AY121" s="18" t="s">
        <v>154</v>
      </c>
      <c r="BE121" s="219">
        <f>IF(N121="základní",J121,0)</f>
        <v>0</v>
      </c>
      <c r="BF121" s="219">
        <f>IF(N121="snížená",J121,0)</f>
        <v>0</v>
      </c>
      <c r="BG121" s="219">
        <f>IF(N121="zákl. přenesená",J121,0)</f>
        <v>0</v>
      </c>
      <c r="BH121" s="219">
        <f>IF(N121="sníž. přenesená",J121,0)</f>
        <v>0</v>
      </c>
      <c r="BI121" s="219">
        <f>IF(N121="nulová",J121,0)</f>
        <v>0</v>
      </c>
      <c r="BJ121" s="18" t="s">
        <v>86</v>
      </c>
      <c r="BK121" s="219">
        <f>ROUND(I121*H121,2)</f>
        <v>0</v>
      </c>
      <c r="BL121" s="18" t="s">
        <v>2383</v>
      </c>
      <c r="BM121" s="218" t="s">
        <v>2388</v>
      </c>
    </row>
    <row r="122" spans="1:47" s="2" customFormat="1" ht="19.5">
      <c r="A122" s="35"/>
      <c r="B122" s="36"/>
      <c r="C122" s="37"/>
      <c r="D122" s="220" t="s">
        <v>161</v>
      </c>
      <c r="E122" s="37"/>
      <c r="F122" s="221" t="s">
        <v>2387</v>
      </c>
      <c r="G122" s="37"/>
      <c r="H122" s="37"/>
      <c r="I122" s="123"/>
      <c r="J122" s="37"/>
      <c r="K122" s="37"/>
      <c r="L122" s="40"/>
      <c r="M122" s="222"/>
      <c r="N122" s="223"/>
      <c r="O122" s="72"/>
      <c r="P122" s="72"/>
      <c r="Q122" s="72"/>
      <c r="R122" s="72"/>
      <c r="S122" s="72"/>
      <c r="T122" s="73"/>
      <c r="U122" s="35"/>
      <c r="V122" s="35"/>
      <c r="W122" s="35"/>
      <c r="X122" s="35"/>
      <c r="Y122" s="35"/>
      <c r="Z122" s="35"/>
      <c r="AA122" s="35"/>
      <c r="AB122" s="35"/>
      <c r="AC122" s="35"/>
      <c r="AD122" s="35"/>
      <c r="AE122" s="35"/>
      <c r="AT122" s="18" t="s">
        <v>161</v>
      </c>
      <c r="AU122" s="18" t="s">
        <v>86</v>
      </c>
    </row>
    <row r="123" spans="1:65" s="2" customFormat="1" ht="48" customHeight="1">
      <c r="A123" s="35"/>
      <c r="B123" s="36"/>
      <c r="C123" s="207" t="s">
        <v>169</v>
      </c>
      <c r="D123" s="207" t="s">
        <v>155</v>
      </c>
      <c r="E123" s="208" t="s">
        <v>2389</v>
      </c>
      <c r="F123" s="209" t="s">
        <v>2390</v>
      </c>
      <c r="G123" s="210" t="s">
        <v>2391</v>
      </c>
      <c r="H123" s="211">
        <v>20</v>
      </c>
      <c r="I123" s="212"/>
      <c r="J123" s="213">
        <f>ROUND(I123*H123,2)</f>
        <v>0</v>
      </c>
      <c r="K123" s="209" t="s">
        <v>1</v>
      </c>
      <c r="L123" s="40"/>
      <c r="M123" s="214" t="s">
        <v>1</v>
      </c>
      <c r="N123" s="215" t="s">
        <v>43</v>
      </c>
      <c r="O123" s="72"/>
      <c r="P123" s="216">
        <f>O123*H123</f>
        <v>0</v>
      </c>
      <c r="Q123" s="216">
        <v>0</v>
      </c>
      <c r="R123" s="216">
        <f>Q123*H123</f>
        <v>0</v>
      </c>
      <c r="S123" s="216">
        <v>0</v>
      </c>
      <c r="T123" s="217">
        <f>S123*H123</f>
        <v>0</v>
      </c>
      <c r="U123" s="35"/>
      <c r="V123" s="35"/>
      <c r="W123" s="35"/>
      <c r="X123" s="35"/>
      <c r="Y123" s="35"/>
      <c r="Z123" s="35"/>
      <c r="AA123" s="35"/>
      <c r="AB123" s="35"/>
      <c r="AC123" s="35"/>
      <c r="AD123" s="35"/>
      <c r="AE123" s="35"/>
      <c r="AR123" s="218" t="s">
        <v>2383</v>
      </c>
      <c r="AT123" s="218" t="s">
        <v>155</v>
      </c>
      <c r="AU123" s="218" t="s">
        <v>86</v>
      </c>
      <c r="AY123" s="18" t="s">
        <v>154</v>
      </c>
      <c r="BE123" s="219">
        <f>IF(N123="základní",J123,0)</f>
        <v>0</v>
      </c>
      <c r="BF123" s="219">
        <f>IF(N123="snížená",J123,0)</f>
        <v>0</v>
      </c>
      <c r="BG123" s="219">
        <f>IF(N123="zákl. přenesená",J123,0)</f>
        <v>0</v>
      </c>
      <c r="BH123" s="219">
        <f>IF(N123="sníž. přenesená",J123,0)</f>
        <v>0</v>
      </c>
      <c r="BI123" s="219">
        <f>IF(N123="nulová",J123,0)</f>
        <v>0</v>
      </c>
      <c r="BJ123" s="18" t="s">
        <v>86</v>
      </c>
      <c r="BK123" s="219">
        <f>ROUND(I123*H123,2)</f>
        <v>0</v>
      </c>
      <c r="BL123" s="18" t="s">
        <v>2383</v>
      </c>
      <c r="BM123" s="218" t="s">
        <v>2392</v>
      </c>
    </row>
    <row r="124" spans="1:47" s="2" customFormat="1" ht="29.25">
      <c r="A124" s="35"/>
      <c r="B124" s="36"/>
      <c r="C124" s="37"/>
      <c r="D124" s="220" t="s">
        <v>161</v>
      </c>
      <c r="E124" s="37"/>
      <c r="F124" s="221" t="s">
        <v>2390</v>
      </c>
      <c r="G124" s="37"/>
      <c r="H124" s="37"/>
      <c r="I124" s="123"/>
      <c r="J124" s="37"/>
      <c r="K124" s="37"/>
      <c r="L124" s="40"/>
      <c r="M124" s="222"/>
      <c r="N124" s="223"/>
      <c r="O124" s="72"/>
      <c r="P124" s="72"/>
      <c r="Q124" s="72"/>
      <c r="R124" s="72"/>
      <c r="S124" s="72"/>
      <c r="T124" s="73"/>
      <c r="U124" s="35"/>
      <c r="V124" s="35"/>
      <c r="W124" s="35"/>
      <c r="X124" s="35"/>
      <c r="Y124" s="35"/>
      <c r="Z124" s="35"/>
      <c r="AA124" s="35"/>
      <c r="AB124" s="35"/>
      <c r="AC124" s="35"/>
      <c r="AD124" s="35"/>
      <c r="AE124" s="35"/>
      <c r="AT124" s="18" t="s">
        <v>161</v>
      </c>
      <c r="AU124" s="18" t="s">
        <v>86</v>
      </c>
    </row>
    <row r="125" spans="1:65" s="2" customFormat="1" ht="72" customHeight="1">
      <c r="A125" s="35"/>
      <c r="B125" s="36"/>
      <c r="C125" s="207" t="s">
        <v>159</v>
      </c>
      <c r="D125" s="207" t="s">
        <v>155</v>
      </c>
      <c r="E125" s="208" t="s">
        <v>2393</v>
      </c>
      <c r="F125" s="209" t="s">
        <v>2394</v>
      </c>
      <c r="G125" s="210" t="s">
        <v>1894</v>
      </c>
      <c r="H125" s="211">
        <v>1</v>
      </c>
      <c r="I125" s="212"/>
      <c r="J125" s="213">
        <f>ROUND(I125*H125,2)</f>
        <v>0</v>
      </c>
      <c r="K125" s="209" t="s">
        <v>1</v>
      </c>
      <c r="L125" s="40"/>
      <c r="M125" s="214" t="s">
        <v>1</v>
      </c>
      <c r="N125" s="215" t="s">
        <v>43</v>
      </c>
      <c r="O125" s="72"/>
      <c r="P125" s="216">
        <f>O125*H125</f>
        <v>0</v>
      </c>
      <c r="Q125" s="216">
        <v>0</v>
      </c>
      <c r="R125" s="216">
        <f>Q125*H125</f>
        <v>0</v>
      </c>
      <c r="S125" s="216">
        <v>0</v>
      </c>
      <c r="T125" s="217">
        <f>S125*H125</f>
        <v>0</v>
      </c>
      <c r="U125" s="35"/>
      <c r="V125" s="35"/>
      <c r="W125" s="35"/>
      <c r="X125" s="35"/>
      <c r="Y125" s="35"/>
      <c r="Z125" s="35"/>
      <c r="AA125" s="35"/>
      <c r="AB125" s="35"/>
      <c r="AC125" s="35"/>
      <c r="AD125" s="35"/>
      <c r="AE125" s="35"/>
      <c r="AR125" s="218" t="s">
        <v>2383</v>
      </c>
      <c r="AT125" s="218" t="s">
        <v>155</v>
      </c>
      <c r="AU125" s="218" t="s">
        <v>86</v>
      </c>
      <c r="AY125" s="18" t="s">
        <v>154</v>
      </c>
      <c r="BE125" s="219">
        <f>IF(N125="základní",J125,0)</f>
        <v>0</v>
      </c>
      <c r="BF125" s="219">
        <f>IF(N125="snížená",J125,0)</f>
        <v>0</v>
      </c>
      <c r="BG125" s="219">
        <f>IF(N125="zákl. přenesená",J125,0)</f>
        <v>0</v>
      </c>
      <c r="BH125" s="219">
        <f>IF(N125="sníž. přenesená",J125,0)</f>
        <v>0</v>
      </c>
      <c r="BI125" s="219">
        <f>IF(N125="nulová",J125,0)</f>
        <v>0</v>
      </c>
      <c r="BJ125" s="18" t="s">
        <v>86</v>
      </c>
      <c r="BK125" s="219">
        <f>ROUND(I125*H125,2)</f>
        <v>0</v>
      </c>
      <c r="BL125" s="18" t="s">
        <v>2383</v>
      </c>
      <c r="BM125" s="218" t="s">
        <v>2395</v>
      </c>
    </row>
    <row r="126" spans="1:47" s="2" customFormat="1" ht="87.75">
      <c r="A126" s="35"/>
      <c r="B126" s="36"/>
      <c r="C126" s="37"/>
      <c r="D126" s="220" t="s">
        <v>161</v>
      </c>
      <c r="E126" s="37"/>
      <c r="F126" s="221" t="s">
        <v>2396</v>
      </c>
      <c r="G126" s="37"/>
      <c r="H126" s="37"/>
      <c r="I126" s="123"/>
      <c r="J126" s="37"/>
      <c r="K126" s="37"/>
      <c r="L126" s="40"/>
      <c r="M126" s="222"/>
      <c r="N126" s="223"/>
      <c r="O126" s="72"/>
      <c r="P126" s="72"/>
      <c r="Q126" s="72"/>
      <c r="R126" s="72"/>
      <c r="S126" s="72"/>
      <c r="T126" s="73"/>
      <c r="U126" s="35"/>
      <c r="V126" s="35"/>
      <c r="W126" s="35"/>
      <c r="X126" s="35"/>
      <c r="Y126" s="35"/>
      <c r="Z126" s="35"/>
      <c r="AA126" s="35"/>
      <c r="AB126" s="35"/>
      <c r="AC126" s="35"/>
      <c r="AD126" s="35"/>
      <c r="AE126" s="35"/>
      <c r="AT126" s="18" t="s">
        <v>161</v>
      </c>
      <c r="AU126" s="18" t="s">
        <v>86</v>
      </c>
    </row>
    <row r="127" spans="1:65" s="2" customFormat="1" ht="24" customHeight="1">
      <c r="A127" s="35"/>
      <c r="B127" s="36"/>
      <c r="C127" s="207" t="s">
        <v>176</v>
      </c>
      <c r="D127" s="207" t="s">
        <v>155</v>
      </c>
      <c r="E127" s="208" t="s">
        <v>2397</v>
      </c>
      <c r="F127" s="209" t="s">
        <v>2398</v>
      </c>
      <c r="G127" s="210" t="s">
        <v>1894</v>
      </c>
      <c r="H127" s="211">
        <v>1</v>
      </c>
      <c r="I127" s="212"/>
      <c r="J127" s="213">
        <f>ROUND(I127*H127,2)</f>
        <v>0</v>
      </c>
      <c r="K127" s="209" t="s">
        <v>1</v>
      </c>
      <c r="L127" s="40"/>
      <c r="M127" s="214" t="s">
        <v>1</v>
      </c>
      <c r="N127" s="215" t="s">
        <v>43</v>
      </c>
      <c r="O127" s="72"/>
      <c r="P127" s="216">
        <f>O127*H127</f>
        <v>0</v>
      </c>
      <c r="Q127" s="216">
        <v>0</v>
      </c>
      <c r="R127" s="216">
        <f>Q127*H127</f>
        <v>0</v>
      </c>
      <c r="S127" s="216">
        <v>0</v>
      </c>
      <c r="T127" s="217">
        <f>S127*H127</f>
        <v>0</v>
      </c>
      <c r="U127" s="35"/>
      <c r="V127" s="35"/>
      <c r="W127" s="35"/>
      <c r="X127" s="35"/>
      <c r="Y127" s="35"/>
      <c r="Z127" s="35"/>
      <c r="AA127" s="35"/>
      <c r="AB127" s="35"/>
      <c r="AC127" s="35"/>
      <c r="AD127" s="35"/>
      <c r="AE127" s="35"/>
      <c r="AR127" s="218" t="s">
        <v>2383</v>
      </c>
      <c r="AT127" s="218" t="s">
        <v>155</v>
      </c>
      <c r="AU127" s="218" t="s">
        <v>86</v>
      </c>
      <c r="AY127" s="18" t="s">
        <v>154</v>
      </c>
      <c r="BE127" s="219">
        <f>IF(N127="základní",J127,0)</f>
        <v>0</v>
      </c>
      <c r="BF127" s="219">
        <f>IF(N127="snížená",J127,0)</f>
        <v>0</v>
      </c>
      <c r="BG127" s="219">
        <f>IF(N127="zákl. přenesená",J127,0)</f>
        <v>0</v>
      </c>
      <c r="BH127" s="219">
        <f>IF(N127="sníž. přenesená",J127,0)</f>
        <v>0</v>
      </c>
      <c r="BI127" s="219">
        <f>IF(N127="nulová",J127,0)</f>
        <v>0</v>
      </c>
      <c r="BJ127" s="18" t="s">
        <v>86</v>
      </c>
      <c r="BK127" s="219">
        <f>ROUND(I127*H127,2)</f>
        <v>0</v>
      </c>
      <c r="BL127" s="18" t="s">
        <v>2383</v>
      </c>
      <c r="BM127" s="218" t="s">
        <v>2399</v>
      </c>
    </row>
    <row r="128" spans="1:47" s="2" customFormat="1" ht="11.25">
      <c r="A128" s="35"/>
      <c r="B128" s="36"/>
      <c r="C128" s="37"/>
      <c r="D128" s="220" t="s">
        <v>161</v>
      </c>
      <c r="E128" s="37"/>
      <c r="F128" s="221" t="s">
        <v>2398</v>
      </c>
      <c r="G128" s="37"/>
      <c r="H128" s="37"/>
      <c r="I128" s="123"/>
      <c r="J128" s="37"/>
      <c r="K128" s="37"/>
      <c r="L128" s="40"/>
      <c r="M128" s="226"/>
      <c r="N128" s="227"/>
      <c r="O128" s="228"/>
      <c r="P128" s="228"/>
      <c r="Q128" s="228"/>
      <c r="R128" s="228"/>
      <c r="S128" s="228"/>
      <c r="T128" s="229"/>
      <c r="U128" s="35"/>
      <c r="V128" s="35"/>
      <c r="W128" s="35"/>
      <c r="X128" s="35"/>
      <c r="Y128" s="35"/>
      <c r="Z128" s="35"/>
      <c r="AA128" s="35"/>
      <c r="AB128" s="35"/>
      <c r="AC128" s="35"/>
      <c r="AD128" s="35"/>
      <c r="AE128" s="35"/>
      <c r="AT128" s="18" t="s">
        <v>161</v>
      </c>
      <c r="AU128" s="18" t="s">
        <v>86</v>
      </c>
    </row>
    <row r="129" spans="1:31" s="2" customFormat="1" ht="6.95" customHeight="1">
      <c r="A129" s="35"/>
      <c r="B129" s="55"/>
      <c r="C129" s="56"/>
      <c r="D129" s="56"/>
      <c r="E129" s="56"/>
      <c r="F129" s="56"/>
      <c r="G129" s="56"/>
      <c r="H129" s="56"/>
      <c r="I129" s="159"/>
      <c r="J129" s="56"/>
      <c r="K129" s="56"/>
      <c r="L129" s="40"/>
      <c r="M129" s="35"/>
      <c r="O129" s="35"/>
      <c r="P129" s="35"/>
      <c r="Q129" s="35"/>
      <c r="R129" s="35"/>
      <c r="S129" s="35"/>
      <c r="T129" s="35"/>
      <c r="U129" s="35"/>
      <c r="V129" s="35"/>
      <c r="W129" s="35"/>
      <c r="X129" s="35"/>
      <c r="Y129" s="35"/>
      <c r="Z129" s="35"/>
      <c r="AA129" s="35"/>
      <c r="AB129" s="35"/>
      <c r="AC129" s="35"/>
      <c r="AD129" s="35"/>
      <c r="AE129" s="35"/>
    </row>
  </sheetData>
  <sheetProtection algorithmName="SHA-512" hashValue="s+OI1/tMMfqMU+fQw06ynDiZrxEEjQZy0B4mpwA9zlRlJXMxDbSjwXzYtt/yBzA+ckMbzymFoA7bas7t8VOk6A==" saltValue="V88Y+cR+ixp6gf5EvT6SsE7saJMMYLz1EVGIwrqQMWqYiJy/Y++jjuMYkD/JdgRWOf28YGIyOyKJDcJ8YuoOSQ==" spinCount="100000" sheet="1" objects="1" scenarios="1" formatColumns="0" formatRows="0" autoFilter="0"/>
  <autoFilter ref="C116:K128"/>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6"/>
      <c r="L2" s="299"/>
      <c r="M2" s="299"/>
      <c r="N2" s="299"/>
      <c r="O2" s="299"/>
      <c r="P2" s="299"/>
      <c r="Q2" s="299"/>
      <c r="R2" s="299"/>
      <c r="S2" s="299"/>
      <c r="T2" s="299"/>
      <c r="U2" s="299"/>
      <c r="V2" s="299"/>
      <c r="AT2" s="18" t="s">
        <v>87</v>
      </c>
    </row>
    <row r="3" spans="2:46" s="1" customFormat="1" ht="6.95" customHeight="1">
      <c r="B3" s="117"/>
      <c r="C3" s="118"/>
      <c r="D3" s="118"/>
      <c r="E3" s="118"/>
      <c r="F3" s="118"/>
      <c r="G3" s="118"/>
      <c r="H3" s="118"/>
      <c r="I3" s="119"/>
      <c r="J3" s="118"/>
      <c r="K3" s="118"/>
      <c r="L3" s="21"/>
      <c r="AT3" s="18" t="s">
        <v>88</v>
      </c>
    </row>
    <row r="4" spans="2:46" s="1" customFormat="1" ht="24.95" customHeight="1">
      <c r="B4" s="21"/>
      <c r="D4" s="120" t="s">
        <v>125</v>
      </c>
      <c r="I4" s="116"/>
      <c r="L4" s="21"/>
      <c r="M4" s="121" t="s">
        <v>10</v>
      </c>
      <c r="AT4" s="18" t="s">
        <v>4</v>
      </c>
    </row>
    <row r="5" spans="2:12" s="1" customFormat="1" ht="6.95" customHeight="1">
      <c r="B5" s="21"/>
      <c r="I5" s="116"/>
      <c r="L5" s="21"/>
    </row>
    <row r="6" spans="2:12" s="1" customFormat="1" ht="12" customHeight="1">
      <c r="B6" s="21"/>
      <c r="D6" s="122" t="s">
        <v>16</v>
      </c>
      <c r="I6" s="116"/>
      <c r="L6" s="21"/>
    </row>
    <row r="7" spans="2:12" s="1" customFormat="1" ht="25.5" customHeight="1">
      <c r="B7" s="21"/>
      <c r="E7" s="333" t="str">
        <f>'Rekapitulace stavby'!K6</f>
        <v>Jablonné nad Orlicí - Nádražní ulice - zvýšení podílu udržitelných forem dopravy</v>
      </c>
      <c r="F7" s="334"/>
      <c r="G7" s="334"/>
      <c r="H7" s="334"/>
      <c r="I7" s="116"/>
      <c r="L7" s="21"/>
    </row>
    <row r="8" spans="1:31" s="2" customFormat="1" ht="12" customHeight="1">
      <c r="A8" s="35"/>
      <c r="B8" s="40"/>
      <c r="C8" s="35"/>
      <c r="D8" s="122" t="s">
        <v>126</v>
      </c>
      <c r="E8" s="35"/>
      <c r="F8" s="35"/>
      <c r="G8" s="35"/>
      <c r="H8" s="35"/>
      <c r="I8" s="123"/>
      <c r="J8" s="35"/>
      <c r="K8" s="35"/>
      <c r="L8" s="52"/>
      <c r="S8" s="35"/>
      <c r="T8" s="35"/>
      <c r="U8" s="35"/>
      <c r="V8" s="35"/>
      <c r="W8" s="35"/>
      <c r="X8" s="35"/>
      <c r="Y8" s="35"/>
      <c r="Z8" s="35"/>
      <c r="AA8" s="35"/>
      <c r="AB8" s="35"/>
      <c r="AC8" s="35"/>
      <c r="AD8" s="35"/>
      <c r="AE8" s="35"/>
    </row>
    <row r="9" spans="1:31" s="2" customFormat="1" ht="16.5" customHeight="1">
      <c r="A9" s="35"/>
      <c r="B9" s="40"/>
      <c r="C9" s="35"/>
      <c r="D9" s="35"/>
      <c r="E9" s="335" t="s">
        <v>127</v>
      </c>
      <c r="F9" s="336"/>
      <c r="G9" s="336"/>
      <c r="H9" s="336"/>
      <c r="I9" s="123"/>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123"/>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2" t="s">
        <v>18</v>
      </c>
      <c r="E11" s="35"/>
      <c r="F11" s="111" t="s">
        <v>19</v>
      </c>
      <c r="G11" s="35"/>
      <c r="H11" s="35"/>
      <c r="I11" s="124" t="s">
        <v>20</v>
      </c>
      <c r="J11" s="111" t="s">
        <v>21</v>
      </c>
      <c r="K11" s="35"/>
      <c r="L11" s="52"/>
      <c r="S11" s="35"/>
      <c r="T11" s="35"/>
      <c r="U11" s="35"/>
      <c r="V11" s="35"/>
      <c r="W11" s="35"/>
      <c r="X11" s="35"/>
      <c r="Y11" s="35"/>
      <c r="Z11" s="35"/>
      <c r="AA11" s="35"/>
      <c r="AB11" s="35"/>
      <c r="AC11" s="35"/>
      <c r="AD11" s="35"/>
      <c r="AE11" s="35"/>
    </row>
    <row r="12" spans="1:31" s="2" customFormat="1" ht="12" customHeight="1">
      <c r="A12" s="35"/>
      <c r="B12" s="40"/>
      <c r="C12" s="35"/>
      <c r="D12" s="122" t="s">
        <v>22</v>
      </c>
      <c r="E12" s="35"/>
      <c r="F12" s="111" t="s">
        <v>23</v>
      </c>
      <c r="G12" s="35"/>
      <c r="H12" s="35"/>
      <c r="I12" s="124" t="s">
        <v>24</v>
      </c>
      <c r="J12" s="125" t="str">
        <f>'Rekapitulace stavby'!AN8</f>
        <v>9. 11. 2018</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23"/>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2" t="s">
        <v>26</v>
      </c>
      <c r="E14" s="35"/>
      <c r="F14" s="35"/>
      <c r="G14" s="35"/>
      <c r="H14" s="35"/>
      <c r="I14" s="124" t="s">
        <v>27</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tr">
        <f>IF('Rekapitulace stavby'!E11="","",'Rekapitulace stavby'!E11)</f>
        <v xml:space="preserve"> </v>
      </c>
      <c r="F15" s="35"/>
      <c r="G15" s="35"/>
      <c r="H15" s="35"/>
      <c r="I15" s="124" t="s">
        <v>29</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23"/>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2" t="s">
        <v>30</v>
      </c>
      <c r="E17" s="35"/>
      <c r="F17" s="35"/>
      <c r="G17" s="35"/>
      <c r="H17" s="35"/>
      <c r="I17" s="124" t="s">
        <v>27</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37" t="str">
        <f>'Rekapitulace stavby'!E14</f>
        <v>Vyplň údaj</v>
      </c>
      <c r="F18" s="338"/>
      <c r="G18" s="338"/>
      <c r="H18" s="338"/>
      <c r="I18" s="124" t="s">
        <v>29</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23"/>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2" t="s">
        <v>32</v>
      </c>
      <c r="E20" s="35"/>
      <c r="F20" s="35"/>
      <c r="G20" s="35"/>
      <c r="H20" s="35"/>
      <c r="I20" s="124" t="s">
        <v>27</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33</v>
      </c>
      <c r="F21" s="35"/>
      <c r="G21" s="35"/>
      <c r="H21" s="35"/>
      <c r="I21" s="124" t="s">
        <v>29</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23"/>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2" t="s">
        <v>35</v>
      </c>
      <c r="E23" s="35"/>
      <c r="F23" s="35"/>
      <c r="G23" s="35"/>
      <c r="H23" s="35"/>
      <c r="I23" s="124" t="s">
        <v>27</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4" t="s">
        <v>29</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23"/>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2" t="s">
        <v>36</v>
      </c>
      <c r="E26" s="35"/>
      <c r="F26" s="35"/>
      <c r="G26" s="35"/>
      <c r="H26" s="35"/>
      <c r="I26" s="123"/>
      <c r="J26" s="35"/>
      <c r="K26" s="35"/>
      <c r="L26" s="52"/>
      <c r="S26" s="35"/>
      <c r="T26" s="35"/>
      <c r="U26" s="35"/>
      <c r="V26" s="35"/>
      <c r="W26" s="35"/>
      <c r="X26" s="35"/>
      <c r="Y26" s="35"/>
      <c r="Z26" s="35"/>
      <c r="AA26" s="35"/>
      <c r="AB26" s="35"/>
      <c r="AC26" s="35"/>
      <c r="AD26" s="35"/>
      <c r="AE26" s="35"/>
    </row>
    <row r="27" spans="1:31" s="8" customFormat="1" ht="16.5" customHeight="1">
      <c r="A27" s="126"/>
      <c r="B27" s="127"/>
      <c r="C27" s="126"/>
      <c r="D27" s="126"/>
      <c r="E27" s="339" t="s">
        <v>1</v>
      </c>
      <c r="F27" s="339"/>
      <c r="G27" s="339"/>
      <c r="H27" s="339"/>
      <c r="I27" s="128"/>
      <c r="J27" s="126"/>
      <c r="K27" s="126"/>
      <c r="L27" s="129"/>
      <c r="S27" s="126"/>
      <c r="T27" s="126"/>
      <c r="U27" s="126"/>
      <c r="V27" s="126"/>
      <c r="W27" s="126"/>
      <c r="X27" s="126"/>
      <c r="Y27" s="126"/>
      <c r="Z27" s="126"/>
      <c r="AA27" s="126"/>
      <c r="AB27" s="126"/>
      <c r="AC27" s="126"/>
      <c r="AD27" s="126"/>
      <c r="AE27" s="126"/>
    </row>
    <row r="28" spans="1:31" s="2" customFormat="1" ht="6.95" customHeight="1">
      <c r="A28" s="35"/>
      <c r="B28" s="40"/>
      <c r="C28" s="35"/>
      <c r="D28" s="35"/>
      <c r="E28" s="35"/>
      <c r="F28" s="35"/>
      <c r="G28" s="35"/>
      <c r="H28" s="35"/>
      <c r="I28" s="123"/>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30"/>
      <c r="E29" s="130"/>
      <c r="F29" s="130"/>
      <c r="G29" s="130"/>
      <c r="H29" s="130"/>
      <c r="I29" s="131"/>
      <c r="J29" s="130"/>
      <c r="K29" s="130"/>
      <c r="L29" s="52"/>
      <c r="S29" s="35"/>
      <c r="T29" s="35"/>
      <c r="U29" s="35"/>
      <c r="V29" s="35"/>
      <c r="W29" s="35"/>
      <c r="X29" s="35"/>
      <c r="Y29" s="35"/>
      <c r="Z29" s="35"/>
      <c r="AA29" s="35"/>
      <c r="AB29" s="35"/>
      <c r="AC29" s="35"/>
      <c r="AD29" s="35"/>
      <c r="AE29" s="35"/>
    </row>
    <row r="30" spans="1:31" s="2" customFormat="1" ht="25.35" customHeight="1">
      <c r="A30" s="35"/>
      <c r="B30" s="40"/>
      <c r="C30" s="35"/>
      <c r="D30" s="132" t="s">
        <v>38</v>
      </c>
      <c r="E30" s="35"/>
      <c r="F30" s="35"/>
      <c r="G30" s="35"/>
      <c r="H30" s="35"/>
      <c r="I30" s="123"/>
      <c r="J30" s="133">
        <f>ROUND(J123,2)</f>
        <v>0</v>
      </c>
      <c r="K30" s="35"/>
      <c r="L30" s="52"/>
      <c r="S30" s="35"/>
      <c r="T30" s="35"/>
      <c r="U30" s="35"/>
      <c r="V30" s="35"/>
      <c r="W30" s="35"/>
      <c r="X30" s="35"/>
      <c r="Y30" s="35"/>
      <c r="Z30" s="35"/>
      <c r="AA30" s="35"/>
      <c r="AB30" s="35"/>
      <c r="AC30" s="35"/>
      <c r="AD30" s="35"/>
      <c r="AE30" s="35"/>
    </row>
    <row r="31" spans="1:31" s="2" customFormat="1" ht="6.95" customHeight="1">
      <c r="A31" s="35"/>
      <c r="B31" s="40"/>
      <c r="C31" s="35"/>
      <c r="D31" s="130"/>
      <c r="E31" s="130"/>
      <c r="F31" s="130"/>
      <c r="G31" s="130"/>
      <c r="H31" s="130"/>
      <c r="I31" s="131"/>
      <c r="J31" s="130"/>
      <c r="K31" s="130"/>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34" t="s">
        <v>40</v>
      </c>
      <c r="G32" s="35"/>
      <c r="H32" s="35"/>
      <c r="I32" s="135" t="s">
        <v>39</v>
      </c>
      <c r="J32" s="134" t="s">
        <v>41</v>
      </c>
      <c r="K32" s="35"/>
      <c r="L32" s="52"/>
      <c r="S32" s="35"/>
      <c r="T32" s="35"/>
      <c r="U32" s="35"/>
      <c r="V32" s="35"/>
      <c r="W32" s="35"/>
      <c r="X32" s="35"/>
      <c r="Y32" s="35"/>
      <c r="Z32" s="35"/>
      <c r="AA32" s="35"/>
      <c r="AB32" s="35"/>
      <c r="AC32" s="35"/>
      <c r="AD32" s="35"/>
      <c r="AE32" s="35"/>
    </row>
    <row r="33" spans="1:31" s="2" customFormat="1" ht="14.45" customHeight="1">
      <c r="A33" s="35"/>
      <c r="B33" s="40"/>
      <c r="C33" s="35"/>
      <c r="D33" s="136" t="s">
        <v>42</v>
      </c>
      <c r="E33" s="122" t="s">
        <v>43</v>
      </c>
      <c r="F33" s="137">
        <f>ROUND((SUM(BE123:BE242)),2)</f>
        <v>0</v>
      </c>
      <c r="G33" s="35"/>
      <c r="H33" s="35"/>
      <c r="I33" s="138">
        <v>0.21</v>
      </c>
      <c r="J33" s="137">
        <f>ROUND(((SUM(BE123:BE242))*I33),2)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2" t="s">
        <v>44</v>
      </c>
      <c r="F34" s="137">
        <f>ROUND((SUM(BF123:BF242)),2)</f>
        <v>0</v>
      </c>
      <c r="G34" s="35"/>
      <c r="H34" s="35"/>
      <c r="I34" s="138">
        <v>0.15</v>
      </c>
      <c r="J34" s="137">
        <f>ROUND(((SUM(BF123:BF242))*I34),2)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2" t="s">
        <v>45</v>
      </c>
      <c r="F35" s="137">
        <f>ROUND((SUM(BG123:BG242)),2)</f>
        <v>0</v>
      </c>
      <c r="G35" s="35"/>
      <c r="H35" s="35"/>
      <c r="I35" s="138">
        <v>0.21</v>
      </c>
      <c r="J35" s="137">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2" t="s">
        <v>46</v>
      </c>
      <c r="F36" s="137">
        <f>ROUND((SUM(BH123:BH242)),2)</f>
        <v>0</v>
      </c>
      <c r="G36" s="35"/>
      <c r="H36" s="35"/>
      <c r="I36" s="138">
        <v>0.15</v>
      </c>
      <c r="J36" s="137">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2" t="s">
        <v>47</v>
      </c>
      <c r="F37" s="137">
        <f>ROUND((SUM(BI123:BI242)),2)</f>
        <v>0</v>
      </c>
      <c r="G37" s="35"/>
      <c r="H37" s="35"/>
      <c r="I37" s="138">
        <v>0</v>
      </c>
      <c r="J37" s="137">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23"/>
      <c r="J38" s="35"/>
      <c r="K38" s="35"/>
      <c r="L38" s="52"/>
      <c r="S38" s="35"/>
      <c r="T38" s="35"/>
      <c r="U38" s="35"/>
      <c r="V38" s="35"/>
      <c r="W38" s="35"/>
      <c r="X38" s="35"/>
      <c r="Y38" s="35"/>
      <c r="Z38" s="35"/>
      <c r="AA38" s="35"/>
      <c r="AB38" s="35"/>
      <c r="AC38" s="35"/>
      <c r="AD38" s="35"/>
      <c r="AE38" s="35"/>
    </row>
    <row r="39" spans="1:31" s="2" customFormat="1" ht="25.35" customHeight="1">
      <c r="A39" s="35"/>
      <c r="B39" s="40"/>
      <c r="C39" s="139"/>
      <c r="D39" s="140" t="s">
        <v>48</v>
      </c>
      <c r="E39" s="141"/>
      <c r="F39" s="141"/>
      <c r="G39" s="142" t="s">
        <v>49</v>
      </c>
      <c r="H39" s="143" t="s">
        <v>50</v>
      </c>
      <c r="I39" s="144"/>
      <c r="J39" s="145">
        <f>SUM(J30:J37)</f>
        <v>0</v>
      </c>
      <c r="K39" s="146"/>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23"/>
      <c r="J40" s="35"/>
      <c r="K40" s="35"/>
      <c r="L40" s="52"/>
      <c r="S40" s="35"/>
      <c r="T40" s="35"/>
      <c r="U40" s="35"/>
      <c r="V40" s="35"/>
      <c r="W40" s="35"/>
      <c r="X40" s="35"/>
      <c r="Y40" s="35"/>
      <c r="Z40" s="35"/>
      <c r="AA40" s="35"/>
      <c r="AB40" s="35"/>
      <c r="AC40" s="35"/>
      <c r="AD40" s="35"/>
      <c r="AE40" s="35"/>
    </row>
    <row r="41" spans="2:12" s="1" customFormat="1" ht="14.45" customHeight="1">
      <c r="B41" s="21"/>
      <c r="I41" s="116"/>
      <c r="L41" s="21"/>
    </row>
    <row r="42" spans="2:12" s="1" customFormat="1" ht="14.45" customHeight="1">
      <c r="B42" s="21"/>
      <c r="I42" s="116"/>
      <c r="L42" s="21"/>
    </row>
    <row r="43" spans="2:12" s="1" customFormat="1" ht="14.45" customHeight="1">
      <c r="B43" s="21"/>
      <c r="I43" s="116"/>
      <c r="L43" s="21"/>
    </row>
    <row r="44" spans="2:12" s="1" customFormat="1" ht="14.45" customHeight="1">
      <c r="B44" s="21"/>
      <c r="I44" s="116"/>
      <c r="L44" s="21"/>
    </row>
    <row r="45" spans="2:12" s="1" customFormat="1" ht="14.45" customHeight="1">
      <c r="B45" s="21"/>
      <c r="I45" s="116"/>
      <c r="L45" s="21"/>
    </row>
    <row r="46" spans="2:12" s="1" customFormat="1" ht="14.45" customHeight="1">
      <c r="B46" s="21"/>
      <c r="I46" s="116"/>
      <c r="L46" s="21"/>
    </row>
    <row r="47" spans="2:12" s="1" customFormat="1" ht="14.45" customHeight="1">
      <c r="B47" s="21"/>
      <c r="I47" s="116"/>
      <c r="L47" s="21"/>
    </row>
    <row r="48" spans="2:12" s="1" customFormat="1" ht="14.45" customHeight="1">
      <c r="B48" s="21"/>
      <c r="I48" s="116"/>
      <c r="L48" s="21"/>
    </row>
    <row r="49" spans="2:12" s="1" customFormat="1" ht="14.45" customHeight="1">
      <c r="B49" s="21"/>
      <c r="I49" s="116"/>
      <c r="L49" s="21"/>
    </row>
    <row r="50" spans="2:12" s="2" customFormat="1" ht="14.45" customHeight="1">
      <c r="B50" s="52"/>
      <c r="D50" s="147" t="s">
        <v>51</v>
      </c>
      <c r="E50" s="148"/>
      <c r="F50" s="148"/>
      <c r="G50" s="147" t="s">
        <v>52</v>
      </c>
      <c r="H50" s="148"/>
      <c r="I50" s="149"/>
      <c r="J50" s="148"/>
      <c r="K50" s="148"/>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50" t="s">
        <v>53</v>
      </c>
      <c r="E61" s="151"/>
      <c r="F61" s="152" t="s">
        <v>54</v>
      </c>
      <c r="G61" s="150" t="s">
        <v>53</v>
      </c>
      <c r="H61" s="151"/>
      <c r="I61" s="153"/>
      <c r="J61" s="154" t="s">
        <v>54</v>
      </c>
      <c r="K61" s="151"/>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7" t="s">
        <v>55</v>
      </c>
      <c r="E65" s="155"/>
      <c r="F65" s="155"/>
      <c r="G65" s="147" t="s">
        <v>56</v>
      </c>
      <c r="H65" s="155"/>
      <c r="I65" s="156"/>
      <c r="J65" s="155"/>
      <c r="K65" s="15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50" t="s">
        <v>53</v>
      </c>
      <c r="E76" s="151"/>
      <c r="F76" s="152" t="s">
        <v>54</v>
      </c>
      <c r="G76" s="150" t="s">
        <v>53</v>
      </c>
      <c r="H76" s="151"/>
      <c r="I76" s="153"/>
      <c r="J76" s="154" t="s">
        <v>54</v>
      </c>
      <c r="K76" s="151"/>
      <c r="L76" s="52"/>
      <c r="S76" s="35"/>
      <c r="T76" s="35"/>
      <c r="U76" s="35"/>
      <c r="V76" s="35"/>
      <c r="W76" s="35"/>
      <c r="X76" s="35"/>
      <c r="Y76" s="35"/>
      <c r="Z76" s="35"/>
      <c r="AA76" s="35"/>
      <c r="AB76" s="35"/>
      <c r="AC76" s="35"/>
      <c r="AD76" s="35"/>
      <c r="AE76" s="35"/>
    </row>
    <row r="77" spans="1:31" s="2" customFormat="1" ht="14.45" customHeight="1">
      <c r="A77" s="35"/>
      <c r="B77" s="157"/>
      <c r="C77" s="158"/>
      <c r="D77" s="158"/>
      <c r="E77" s="158"/>
      <c r="F77" s="158"/>
      <c r="G77" s="158"/>
      <c r="H77" s="158"/>
      <c r="I77" s="159"/>
      <c r="J77" s="158"/>
      <c r="K77" s="158"/>
      <c r="L77" s="52"/>
      <c r="S77" s="35"/>
      <c r="T77" s="35"/>
      <c r="U77" s="35"/>
      <c r="V77" s="35"/>
      <c r="W77" s="35"/>
      <c r="X77" s="35"/>
      <c r="Y77" s="35"/>
      <c r="Z77" s="35"/>
      <c r="AA77" s="35"/>
      <c r="AB77" s="35"/>
      <c r="AC77" s="35"/>
      <c r="AD77" s="35"/>
      <c r="AE77" s="35"/>
    </row>
    <row r="81" spans="1:31" s="2" customFormat="1" ht="6.95" customHeight="1">
      <c r="A81" s="35"/>
      <c r="B81" s="160"/>
      <c r="C81" s="161"/>
      <c r="D81" s="161"/>
      <c r="E81" s="161"/>
      <c r="F81" s="161"/>
      <c r="G81" s="161"/>
      <c r="H81" s="161"/>
      <c r="I81" s="162"/>
      <c r="J81" s="161"/>
      <c r="K81" s="161"/>
      <c r="L81" s="52"/>
      <c r="S81" s="35"/>
      <c r="T81" s="35"/>
      <c r="U81" s="35"/>
      <c r="V81" s="35"/>
      <c r="W81" s="35"/>
      <c r="X81" s="35"/>
      <c r="Y81" s="35"/>
      <c r="Z81" s="35"/>
      <c r="AA81" s="35"/>
      <c r="AB81" s="35"/>
      <c r="AC81" s="35"/>
      <c r="AD81" s="35"/>
      <c r="AE81" s="35"/>
    </row>
    <row r="82" spans="1:31" s="2" customFormat="1" ht="24.95" customHeight="1">
      <c r="A82" s="35"/>
      <c r="B82" s="36"/>
      <c r="C82" s="24" t="s">
        <v>128</v>
      </c>
      <c r="D82" s="37"/>
      <c r="E82" s="37"/>
      <c r="F82" s="37"/>
      <c r="G82" s="37"/>
      <c r="H82" s="37"/>
      <c r="I82" s="123"/>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23"/>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23"/>
      <c r="J84" s="37"/>
      <c r="K84" s="37"/>
      <c r="L84" s="52"/>
      <c r="S84" s="35"/>
      <c r="T84" s="35"/>
      <c r="U84" s="35"/>
      <c r="V84" s="35"/>
      <c r="W84" s="35"/>
      <c r="X84" s="35"/>
      <c r="Y84" s="35"/>
      <c r="Z84" s="35"/>
      <c r="AA84" s="35"/>
      <c r="AB84" s="35"/>
      <c r="AC84" s="35"/>
      <c r="AD84" s="35"/>
      <c r="AE84" s="35"/>
    </row>
    <row r="85" spans="1:31" s="2" customFormat="1" ht="25.5" customHeight="1">
      <c r="A85" s="35"/>
      <c r="B85" s="36"/>
      <c r="C85" s="37"/>
      <c r="D85" s="37"/>
      <c r="E85" s="340" t="str">
        <f>E7</f>
        <v>Jablonné nad Orlicí - Nádražní ulice - zvýšení podílu udržitelných forem dopravy</v>
      </c>
      <c r="F85" s="341"/>
      <c r="G85" s="341"/>
      <c r="H85" s="341"/>
      <c r="I85" s="123"/>
      <c r="J85" s="37"/>
      <c r="K85" s="37"/>
      <c r="L85" s="52"/>
      <c r="S85" s="35"/>
      <c r="T85" s="35"/>
      <c r="U85" s="35"/>
      <c r="V85" s="35"/>
      <c r="W85" s="35"/>
      <c r="X85" s="35"/>
      <c r="Y85" s="35"/>
      <c r="Z85" s="35"/>
      <c r="AA85" s="35"/>
      <c r="AB85" s="35"/>
      <c r="AC85" s="35"/>
      <c r="AD85" s="35"/>
      <c r="AE85" s="35"/>
    </row>
    <row r="86" spans="1:31" s="2" customFormat="1" ht="12" customHeight="1">
      <c r="A86" s="35"/>
      <c r="B86" s="36"/>
      <c r="C86" s="30" t="s">
        <v>126</v>
      </c>
      <c r="D86" s="37"/>
      <c r="E86" s="37"/>
      <c r="F86" s="37"/>
      <c r="G86" s="37"/>
      <c r="H86" s="37"/>
      <c r="I86" s="123"/>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08" t="str">
        <f>E9</f>
        <v>SO 101 - Silnice II/311</v>
      </c>
      <c r="F87" s="342"/>
      <c r="G87" s="342"/>
      <c r="H87" s="342"/>
      <c r="I87" s="123"/>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123"/>
      <c r="J88" s="37"/>
      <c r="K88" s="37"/>
      <c r="L88" s="52"/>
      <c r="S88" s="35"/>
      <c r="T88" s="35"/>
      <c r="U88" s="35"/>
      <c r="V88" s="35"/>
      <c r="W88" s="35"/>
      <c r="X88" s="35"/>
      <c r="Y88" s="35"/>
      <c r="Z88" s="35"/>
      <c r="AA88" s="35"/>
      <c r="AB88" s="35"/>
      <c r="AC88" s="35"/>
      <c r="AD88" s="35"/>
      <c r="AE88" s="35"/>
    </row>
    <row r="89" spans="1:31" s="2" customFormat="1" ht="12" customHeight="1">
      <c r="A89" s="35"/>
      <c r="B89" s="36"/>
      <c r="C89" s="30" t="s">
        <v>22</v>
      </c>
      <c r="D89" s="37"/>
      <c r="E89" s="37"/>
      <c r="F89" s="28" t="str">
        <f>F12</f>
        <v>Jablonné nad Orlicí</v>
      </c>
      <c r="G89" s="37"/>
      <c r="H89" s="37"/>
      <c r="I89" s="124" t="s">
        <v>24</v>
      </c>
      <c r="J89" s="67" t="str">
        <f>IF(J12="","",J12)</f>
        <v>9. 11. 2018</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23"/>
      <c r="J90" s="37"/>
      <c r="K90" s="37"/>
      <c r="L90" s="52"/>
      <c r="S90" s="35"/>
      <c r="T90" s="35"/>
      <c r="U90" s="35"/>
      <c r="V90" s="35"/>
      <c r="W90" s="35"/>
      <c r="X90" s="35"/>
      <c r="Y90" s="35"/>
      <c r="Z90" s="35"/>
      <c r="AA90" s="35"/>
      <c r="AB90" s="35"/>
      <c r="AC90" s="35"/>
      <c r="AD90" s="35"/>
      <c r="AE90" s="35"/>
    </row>
    <row r="91" spans="1:31" s="2" customFormat="1" ht="27.95" customHeight="1">
      <c r="A91" s="35"/>
      <c r="B91" s="36"/>
      <c r="C91" s="30" t="s">
        <v>26</v>
      </c>
      <c r="D91" s="37"/>
      <c r="E91" s="37"/>
      <c r="F91" s="28" t="str">
        <f>E15</f>
        <v xml:space="preserve"> </v>
      </c>
      <c r="G91" s="37"/>
      <c r="H91" s="37"/>
      <c r="I91" s="124" t="s">
        <v>32</v>
      </c>
      <c r="J91" s="33" t="str">
        <f>E21</f>
        <v>Ing. Petr Novotný, Ph.D.</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124" t="s">
        <v>35</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123"/>
      <c r="J93" s="37"/>
      <c r="K93" s="37"/>
      <c r="L93" s="52"/>
      <c r="S93" s="35"/>
      <c r="T93" s="35"/>
      <c r="U93" s="35"/>
      <c r="V93" s="35"/>
      <c r="W93" s="35"/>
      <c r="X93" s="35"/>
      <c r="Y93" s="35"/>
      <c r="Z93" s="35"/>
      <c r="AA93" s="35"/>
      <c r="AB93" s="35"/>
      <c r="AC93" s="35"/>
      <c r="AD93" s="35"/>
      <c r="AE93" s="35"/>
    </row>
    <row r="94" spans="1:31" s="2" customFormat="1" ht="29.25" customHeight="1">
      <c r="A94" s="35"/>
      <c r="B94" s="36"/>
      <c r="C94" s="163" t="s">
        <v>129</v>
      </c>
      <c r="D94" s="164"/>
      <c r="E94" s="164"/>
      <c r="F94" s="164"/>
      <c r="G94" s="164"/>
      <c r="H94" s="164"/>
      <c r="I94" s="165"/>
      <c r="J94" s="166" t="s">
        <v>130</v>
      </c>
      <c r="K94" s="164"/>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23"/>
      <c r="J95" s="37"/>
      <c r="K95" s="37"/>
      <c r="L95" s="52"/>
      <c r="S95" s="35"/>
      <c r="T95" s="35"/>
      <c r="U95" s="35"/>
      <c r="V95" s="35"/>
      <c r="W95" s="35"/>
      <c r="X95" s="35"/>
      <c r="Y95" s="35"/>
      <c r="Z95" s="35"/>
      <c r="AA95" s="35"/>
      <c r="AB95" s="35"/>
      <c r="AC95" s="35"/>
      <c r="AD95" s="35"/>
      <c r="AE95" s="35"/>
    </row>
    <row r="96" spans="1:47" s="2" customFormat="1" ht="22.9" customHeight="1">
      <c r="A96" s="35"/>
      <c r="B96" s="36"/>
      <c r="C96" s="167" t="s">
        <v>131</v>
      </c>
      <c r="D96" s="37"/>
      <c r="E96" s="37"/>
      <c r="F96" s="37"/>
      <c r="G96" s="37"/>
      <c r="H96" s="37"/>
      <c r="I96" s="123"/>
      <c r="J96" s="85">
        <f>J123</f>
        <v>0</v>
      </c>
      <c r="K96" s="37"/>
      <c r="L96" s="52"/>
      <c r="S96" s="35"/>
      <c r="T96" s="35"/>
      <c r="U96" s="35"/>
      <c r="V96" s="35"/>
      <c r="W96" s="35"/>
      <c r="X96" s="35"/>
      <c r="Y96" s="35"/>
      <c r="Z96" s="35"/>
      <c r="AA96" s="35"/>
      <c r="AB96" s="35"/>
      <c r="AC96" s="35"/>
      <c r="AD96" s="35"/>
      <c r="AE96" s="35"/>
      <c r="AU96" s="18" t="s">
        <v>132</v>
      </c>
    </row>
    <row r="97" spans="2:12" s="9" customFormat="1" ht="24.95" customHeight="1">
      <c r="B97" s="168"/>
      <c r="C97" s="169"/>
      <c r="D97" s="170" t="s">
        <v>133</v>
      </c>
      <c r="E97" s="171"/>
      <c r="F97" s="171"/>
      <c r="G97" s="171"/>
      <c r="H97" s="171"/>
      <c r="I97" s="172"/>
      <c r="J97" s="173">
        <f>J124</f>
        <v>0</v>
      </c>
      <c r="K97" s="169"/>
      <c r="L97" s="174"/>
    </row>
    <row r="98" spans="2:12" s="9" customFormat="1" ht="24.95" customHeight="1">
      <c r="B98" s="168"/>
      <c r="C98" s="169"/>
      <c r="D98" s="170" t="s">
        <v>134</v>
      </c>
      <c r="E98" s="171"/>
      <c r="F98" s="171"/>
      <c r="G98" s="171"/>
      <c r="H98" s="171"/>
      <c r="I98" s="172"/>
      <c r="J98" s="173">
        <f>J129</f>
        <v>0</v>
      </c>
      <c r="K98" s="169"/>
      <c r="L98" s="174"/>
    </row>
    <row r="99" spans="2:12" s="10" customFormat="1" ht="19.9" customHeight="1">
      <c r="B99" s="175"/>
      <c r="C99" s="105"/>
      <c r="D99" s="176" t="s">
        <v>135</v>
      </c>
      <c r="E99" s="177"/>
      <c r="F99" s="177"/>
      <c r="G99" s="177"/>
      <c r="H99" s="177"/>
      <c r="I99" s="178"/>
      <c r="J99" s="179">
        <f>J130</f>
        <v>0</v>
      </c>
      <c r="K99" s="105"/>
      <c r="L99" s="180"/>
    </row>
    <row r="100" spans="2:12" s="10" customFormat="1" ht="19.9" customHeight="1">
      <c r="B100" s="175"/>
      <c r="C100" s="105"/>
      <c r="D100" s="176" t="s">
        <v>136</v>
      </c>
      <c r="E100" s="177"/>
      <c r="F100" s="177"/>
      <c r="G100" s="177"/>
      <c r="H100" s="177"/>
      <c r="I100" s="178"/>
      <c r="J100" s="179">
        <f>J173</f>
        <v>0</v>
      </c>
      <c r="K100" s="105"/>
      <c r="L100" s="180"/>
    </row>
    <row r="101" spans="2:12" s="10" customFormat="1" ht="19.9" customHeight="1">
      <c r="B101" s="175"/>
      <c r="C101" s="105"/>
      <c r="D101" s="176" t="s">
        <v>137</v>
      </c>
      <c r="E101" s="177"/>
      <c r="F101" s="177"/>
      <c r="G101" s="177"/>
      <c r="H101" s="177"/>
      <c r="I101" s="178"/>
      <c r="J101" s="179">
        <f>J180</f>
        <v>0</v>
      </c>
      <c r="K101" s="105"/>
      <c r="L101" s="180"/>
    </row>
    <row r="102" spans="2:12" s="10" customFormat="1" ht="19.9" customHeight="1">
      <c r="B102" s="175"/>
      <c r="C102" s="105"/>
      <c r="D102" s="176" t="s">
        <v>138</v>
      </c>
      <c r="E102" s="177"/>
      <c r="F102" s="177"/>
      <c r="G102" s="177"/>
      <c r="H102" s="177"/>
      <c r="I102" s="178"/>
      <c r="J102" s="179">
        <f>J205</f>
        <v>0</v>
      </c>
      <c r="K102" s="105"/>
      <c r="L102" s="180"/>
    </row>
    <row r="103" spans="2:12" s="10" customFormat="1" ht="19.9" customHeight="1">
      <c r="B103" s="175"/>
      <c r="C103" s="105"/>
      <c r="D103" s="176" t="s">
        <v>139</v>
      </c>
      <c r="E103" s="177"/>
      <c r="F103" s="177"/>
      <c r="G103" s="177"/>
      <c r="H103" s="177"/>
      <c r="I103" s="178"/>
      <c r="J103" s="179">
        <f>J210</f>
        <v>0</v>
      </c>
      <c r="K103" s="105"/>
      <c r="L103" s="180"/>
    </row>
    <row r="104" spans="1:31" s="2" customFormat="1" ht="21.75" customHeight="1">
      <c r="A104" s="35"/>
      <c r="B104" s="36"/>
      <c r="C104" s="37"/>
      <c r="D104" s="37"/>
      <c r="E104" s="37"/>
      <c r="F104" s="37"/>
      <c r="G104" s="37"/>
      <c r="H104" s="37"/>
      <c r="I104" s="123"/>
      <c r="J104" s="37"/>
      <c r="K104" s="37"/>
      <c r="L104" s="52"/>
      <c r="S104" s="35"/>
      <c r="T104" s="35"/>
      <c r="U104" s="35"/>
      <c r="V104" s="35"/>
      <c r="W104" s="35"/>
      <c r="X104" s="35"/>
      <c r="Y104" s="35"/>
      <c r="Z104" s="35"/>
      <c r="AA104" s="35"/>
      <c r="AB104" s="35"/>
      <c r="AC104" s="35"/>
      <c r="AD104" s="35"/>
      <c r="AE104" s="35"/>
    </row>
    <row r="105" spans="1:31" s="2" customFormat="1" ht="6.95" customHeight="1">
      <c r="A105" s="35"/>
      <c r="B105" s="55"/>
      <c r="C105" s="56"/>
      <c r="D105" s="56"/>
      <c r="E105" s="56"/>
      <c r="F105" s="56"/>
      <c r="G105" s="56"/>
      <c r="H105" s="56"/>
      <c r="I105" s="159"/>
      <c r="J105" s="56"/>
      <c r="K105" s="56"/>
      <c r="L105" s="52"/>
      <c r="S105" s="35"/>
      <c r="T105" s="35"/>
      <c r="U105" s="35"/>
      <c r="V105" s="35"/>
      <c r="W105" s="35"/>
      <c r="X105" s="35"/>
      <c r="Y105" s="35"/>
      <c r="Z105" s="35"/>
      <c r="AA105" s="35"/>
      <c r="AB105" s="35"/>
      <c r="AC105" s="35"/>
      <c r="AD105" s="35"/>
      <c r="AE105" s="35"/>
    </row>
    <row r="109" spans="1:31" s="2" customFormat="1" ht="6.95" customHeight="1">
      <c r="A109" s="35"/>
      <c r="B109" s="57"/>
      <c r="C109" s="58"/>
      <c r="D109" s="58"/>
      <c r="E109" s="58"/>
      <c r="F109" s="58"/>
      <c r="G109" s="58"/>
      <c r="H109" s="58"/>
      <c r="I109" s="162"/>
      <c r="J109" s="58"/>
      <c r="K109" s="58"/>
      <c r="L109" s="52"/>
      <c r="S109" s="35"/>
      <c r="T109" s="35"/>
      <c r="U109" s="35"/>
      <c r="V109" s="35"/>
      <c r="W109" s="35"/>
      <c r="X109" s="35"/>
      <c r="Y109" s="35"/>
      <c r="Z109" s="35"/>
      <c r="AA109" s="35"/>
      <c r="AB109" s="35"/>
      <c r="AC109" s="35"/>
      <c r="AD109" s="35"/>
      <c r="AE109" s="35"/>
    </row>
    <row r="110" spans="1:31" s="2" customFormat="1" ht="24.95" customHeight="1">
      <c r="A110" s="35"/>
      <c r="B110" s="36"/>
      <c r="C110" s="24" t="s">
        <v>140</v>
      </c>
      <c r="D110" s="37"/>
      <c r="E110" s="37"/>
      <c r="F110" s="37"/>
      <c r="G110" s="37"/>
      <c r="H110" s="37"/>
      <c r="I110" s="123"/>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123"/>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123"/>
      <c r="J112" s="37"/>
      <c r="K112" s="37"/>
      <c r="L112" s="52"/>
      <c r="S112" s="35"/>
      <c r="T112" s="35"/>
      <c r="U112" s="35"/>
      <c r="V112" s="35"/>
      <c r="W112" s="35"/>
      <c r="X112" s="35"/>
      <c r="Y112" s="35"/>
      <c r="Z112" s="35"/>
      <c r="AA112" s="35"/>
      <c r="AB112" s="35"/>
      <c r="AC112" s="35"/>
      <c r="AD112" s="35"/>
      <c r="AE112" s="35"/>
    </row>
    <row r="113" spans="1:31" s="2" customFormat="1" ht="25.5" customHeight="1">
      <c r="A113" s="35"/>
      <c r="B113" s="36"/>
      <c r="C113" s="37"/>
      <c r="D113" s="37"/>
      <c r="E113" s="340" t="str">
        <f>E7</f>
        <v>Jablonné nad Orlicí - Nádražní ulice - zvýšení podílu udržitelných forem dopravy</v>
      </c>
      <c r="F113" s="341"/>
      <c r="G113" s="341"/>
      <c r="H113" s="341"/>
      <c r="I113" s="123"/>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126</v>
      </c>
      <c r="D114" s="37"/>
      <c r="E114" s="37"/>
      <c r="F114" s="37"/>
      <c r="G114" s="37"/>
      <c r="H114" s="37"/>
      <c r="I114" s="123"/>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08" t="str">
        <f>E9</f>
        <v>SO 101 - Silnice II/311</v>
      </c>
      <c r="F115" s="342"/>
      <c r="G115" s="342"/>
      <c r="H115" s="342"/>
      <c r="I115" s="123"/>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123"/>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22</v>
      </c>
      <c r="D117" s="37"/>
      <c r="E117" s="37"/>
      <c r="F117" s="28" t="str">
        <f>F12</f>
        <v>Jablonné nad Orlicí</v>
      </c>
      <c r="G117" s="37"/>
      <c r="H117" s="37"/>
      <c r="I117" s="124" t="s">
        <v>24</v>
      </c>
      <c r="J117" s="67" t="str">
        <f>IF(J12="","",J12)</f>
        <v>9. 11. 2018</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123"/>
      <c r="J118" s="37"/>
      <c r="K118" s="37"/>
      <c r="L118" s="52"/>
      <c r="S118" s="35"/>
      <c r="T118" s="35"/>
      <c r="U118" s="35"/>
      <c r="V118" s="35"/>
      <c r="W118" s="35"/>
      <c r="X118" s="35"/>
      <c r="Y118" s="35"/>
      <c r="Z118" s="35"/>
      <c r="AA118" s="35"/>
      <c r="AB118" s="35"/>
      <c r="AC118" s="35"/>
      <c r="AD118" s="35"/>
      <c r="AE118" s="35"/>
    </row>
    <row r="119" spans="1:31" s="2" customFormat="1" ht="27.95" customHeight="1">
      <c r="A119" s="35"/>
      <c r="B119" s="36"/>
      <c r="C119" s="30" t="s">
        <v>26</v>
      </c>
      <c r="D119" s="37"/>
      <c r="E119" s="37"/>
      <c r="F119" s="28" t="str">
        <f>E15</f>
        <v xml:space="preserve"> </v>
      </c>
      <c r="G119" s="37"/>
      <c r="H119" s="37"/>
      <c r="I119" s="124" t="s">
        <v>32</v>
      </c>
      <c r="J119" s="33" t="str">
        <f>E21</f>
        <v>Ing. Petr Novotný, Ph.D.</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30</v>
      </c>
      <c r="D120" s="37"/>
      <c r="E120" s="37"/>
      <c r="F120" s="28" t="str">
        <f>IF(E18="","",E18)</f>
        <v>Vyplň údaj</v>
      </c>
      <c r="G120" s="37"/>
      <c r="H120" s="37"/>
      <c r="I120" s="124" t="s">
        <v>35</v>
      </c>
      <c r="J120" s="33" t="str">
        <f>E24</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123"/>
      <c r="J121" s="37"/>
      <c r="K121" s="37"/>
      <c r="L121" s="52"/>
      <c r="S121" s="35"/>
      <c r="T121" s="35"/>
      <c r="U121" s="35"/>
      <c r="V121" s="35"/>
      <c r="W121" s="35"/>
      <c r="X121" s="35"/>
      <c r="Y121" s="35"/>
      <c r="Z121" s="35"/>
      <c r="AA121" s="35"/>
      <c r="AB121" s="35"/>
      <c r="AC121" s="35"/>
      <c r="AD121" s="35"/>
      <c r="AE121" s="35"/>
    </row>
    <row r="122" spans="1:31" s="11" customFormat="1" ht="29.25" customHeight="1">
      <c r="A122" s="181"/>
      <c r="B122" s="182"/>
      <c r="C122" s="183" t="s">
        <v>141</v>
      </c>
      <c r="D122" s="184" t="s">
        <v>63</v>
      </c>
      <c r="E122" s="184" t="s">
        <v>59</v>
      </c>
      <c r="F122" s="184" t="s">
        <v>60</v>
      </c>
      <c r="G122" s="184" t="s">
        <v>142</v>
      </c>
      <c r="H122" s="184" t="s">
        <v>143</v>
      </c>
      <c r="I122" s="185" t="s">
        <v>144</v>
      </c>
      <c r="J122" s="184" t="s">
        <v>130</v>
      </c>
      <c r="K122" s="186" t="s">
        <v>145</v>
      </c>
      <c r="L122" s="187"/>
      <c r="M122" s="76" t="s">
        <v>1</v>
      </c>
      <c r="N122" s="77" t="s">
        <v>42</v>
      </c>
      <c r="O122" s="77" t="s">
        <v>146</v>
      </c>
      <c r="P122" s="77" t="s">
        <v>147</v>
      </c>
      <c r="Q122" s="77" t="s">
        <v>148</v>
      </c>
      <c r="R122" s="77" t="s">
        <v>149</v>
      </c>
      <c r="S122" s="77" t="s">
        <v>150</v>
      </c>
      <c r="T122" s="78" t="s">
        <v>151</v>
      </c>
      <c r="U122" s="181"/>
      <c r="V122" s="181"/>
      <c r="W122" s="181"/>
      <c r="X122" s="181"/>
      <c r="Y122" s="181"/>
      <c r="Z122" s="181"/>
      <c r="AA122" s="181"/>
      <c r="AB122" s="181"/>
      <c r="AC122" s="181"/>
      <c r="AD122" s="181"/>
      <c r="AE122" s="181"/>
    </row>
    <row r="123" spans="1:63" s="2" customFormat="1" ht="22.9" customHeight="1">
      <c r="A123" s="35"/>
      <c r="B123" s="36"/>
      <c r="C123" s="83" t="s">
        <v>152</v>
      </c>
      <c r="D123" s="37"/>
      <c r="E123" s="37"/>
      <c r="F123" s="37"/>
      <c r="G123" s="37"/>
      <c r="H123" s="37"/>
      <c r="I123" s="123"/>
      <c r="J123" s="188">
        <f>BK123</f>
        <v>0</v>
      </c>
      <c r="K123" s="37"/>
      <c r="L123" s="40"/>
      <c r="M123" s="79"/>
      <c r="N123" s="189"/>
      <c r="O123" s="80"/>
      <c r="P123" s="190">
        <f>P124+P129</f>
        <v>0</v>
      </c>
      <c r="Q123" s="80"/>
      <c r="R123" s="190">
        <f>R124+R129</f>
        <v>0</v>
      </c>
      <c r="S123" s="80"/>
      <c r="T123" s="191">
        <f>T124+T129</f>
        <v>0</v>
      </c>
      <c r="U123" s="35"/>
      <c r="V123" s="35"/>
      <c r="W123" s="35"/>
      <c r="X123" s="35"/>
      <c r="Y123" s="35"/>
      <c r="Z123" s="35"/>
      <c r="AA123" s="35"/>
      <c r="AB123" s="35"/>
      <c r="AC123" s="35"/>
      <c r="AD123" s="35"/>
      <c r="AE123" s="35"/>
      <c r="AT123" s="18" t="s">
        <v>77</v>
      </c>
      <c r="AU123" s="18" t="s">
        <v>132</v>
      </c>
      <c r="BK123" s="192">
        <f>BK124+BK129</f>
        <v>0</v>
      </c>
    </row>
    <row r="124" spans="2:63" s="12" customFormat="1" ht="25.9" customHeight="1">
      <c r="B124" s="193"/>
      <c r="C124" s="194"/>
      <c r="D124" s="195" t="s">
        <v>77</v>
      </c>
      <c r="E124" s="196" t="s">
        <v>78</v>
      </c>
      <c r="F124" s="196" t="s">
        <v>153</v>
      </c>
      <c r="G124" s="194"/>
      <c r="H124" s="194"/>
      <c r="I124" s="197"/>
      <c r="J124" s="198">
        <f>BK124</f>
        <v>0</v>
      </c>
      <c r="K124" s="194"/>
      <c r="L124" s="199"/>
      <c r="M124" s="200"/>
      <c r="N124" s="201"/>
      <c r="O124" s="201"/>
      <c r="P124" s="202">
        <f>SUM(P125:P128)</f>
        <v>0</v>
      </c>
      <c r="Q124" s="201"/>
      <c r="R124" s="202">
        <f>SUM(R125:R128)</f>
        <v>0</v>
      </c>
      <c r="S124" s="201"/>
      <c r="T124" s="203">
        <f>SUM(T125:T128)</f>
        <v>0</v>
      </c>
      <c r="AR124" s="204" t="s">
        <v>86</v>
      </c>
      <c r="AT124" s="205" t="s">
        <v>77</v>
      </c>
      <c r="AU124" s="205" t="s">
        <v>78</v>
      </c>
      <c r="AY124" s="204" t="s">
        <v>154</v>
      </c>
      <c r="BK124" s="206">
        <f>SUM(BK125:BK128)</f>
        <v>0</v>
      </c>
    </row>
    <row r="125" spans="1:65" s="2" customFormat="1" ht="16.5" customHeight="1">
      <c r="A125" s="35"/>
      <c r="B125" s="36"/>
      <c r="C125" s="207" t="s">
        <v>86</v>
      </c>
      <c r="D125" s="207" t="s">
        <v>155</v>
      </c>
      <c r="E125" s="208" t="s">
        <v>156</v>
      </c>
      <c r="F125" s="209" t="s">
        <v>157</v>
      </c>
      <c r="G125" s="210" t="s">
        <v>158</v>
      </c>
      <c r="H125" s="211">
        <v>840.275</v>
      </c>
      <c r="I125" s="212"/>
      <c r="J125" s="213">
        <f>ROUND(I125*H125,2)</f>
        <v>0</v>
      </c>
      <c r="K125" s="209" t="s">
        <v>1</v>
      </c>
      <c r="L125" s="40"/>
      <c r="M125" s="214" t="s">
        <v>1</v>
      </c>
      <c r="N125" s="215" t="s">
        <v>43</v>
      </c>
      <c r="O125" s="72"/>
      <c r="P125" s="216">
        <f>O125*H125</f>
        <v>0</v>
      </c>
      <c r="Q125" s="216">
        <v>0</v>
      </c>
      <c r="R125" s="216">
        <f>Q125*H125</f>
        <v>0</v>
      </c>
      <c r="S125" s="216">
        <v>0</v>
      </c>
      <c r="T125" s="217">
        <f>S125*H125</f>
        <v>0</v>
      </c>
      <c r="U125" s="35"/>
      <c r="V125" s="35"/>
      <c r="W125" s="35"/>
      <c r="X125" s="35"/>
      <c r="Y125" s="35"/>
      <c r="Z125" s="35"/>
      <c r="AA125" s="35"/>
      <c r="AB125" s="35"/>
      <c r="AC125" s="35"/>
      <c r="AD125" s="35"/>
      <c r="AE125" s="35"/>
      <c r="AR125" s="218" t="s">
        <v>159</v>
      </c>
      <c r="AT125" s="218" t="s">
        <v>155</v>
      </c>
      <c r="AU125" s="218" t="s">
        <v>86</v>
      </c>
      <c r="AY125" s="18" t="s">
        <v>154</v>
      </c>
      <c r="BE125" s="219">
        <f>IF(N125="základní",J125,0)</f>
        <v>0</v>
      </c>
      <c r="BF125" s="219">
        <f>IF(N125="snížená",J125,0)</f>
        <v>0</v>
      </c>
      <c r="BG125" s="219">
        <f>IF(N125="zákl. přenesená",J125,0)</f>
        <v>0</v>
      </c>
      <c r="BH125" s="219">
        <f>IF(N125="sníž. přenesená",J125,0)</f>
        <v>0</v>
      </c>
      <c r="BI125" s="219">
        <f>IF(N125="nulová",J125,0)</f>
        <v>0</v>
      </c>
      <c r="BJ125" s="18" t="s">
        <v>86</v>
      </c>
      <c r="BK125" s="219">
        <f>ROUND(I125*H125,2)</f>
        <v>0</v>
      </c>
      <c r="BL125" s="18" t="s">
        <v>159</v>
      </c>
      <c r="BM125" s="218" t="s">
        <v>160</v>
      </c>
    </row>
    <row r="126" spans="1:47" s="2" customFormat="1" ht="11.25">
      <c r="A126" s="35"/>
      <c r="B126" s="36"/>
      <c r="C126" s="37"/>
      <c r="D126" s="220" t="s">
        <v>161</v>
      </c>
      <c r="E126" s="37"/>
      <c r="F126" s="221" t="s">
        <v>157</v>
      </c>
      <c r="G126" s="37"/>
      <c r="H126" s="37"/>
      <c r="I126" s="123"/>
      <c r="J126" s="37"/>
      <c r="K126" s="37"/>
      <c r="L126" s="40"/>
      <c r="M126" s="222"/>
      <c r="N126" s="223"/>
      <c r="O126" s="72"/>
      <c r="P126" s="72"/>
      <c r="Q126" s="72"/>
      <c r="R126" s="72"/>
      <c r="S126" s="72"/>
      <c r="T126" s="73"/>
      <c r="U126" s="35"/>
      <c r="V126" s="35"/>
      <c r="W126" s="35"/>
      <c r="X126" s="35"/>
      <c r="Y126" s="35"/>
      <c r="Z126" s="35"/>
      <c r="AA126" s="35"/>
      <c r="AB126" s="35"/>
      <c r="AC126" s="35"/>
      <c r="AD126" s="35"/>
      <c r="AE126" s="35"/>
      <c r="AT126" s="18" t="s">
        <v>161</v>
      </c>
      <c r="AU126" s="18" t="s">
        <v>86</v>
      </c>
    </row>
    <row r="127" spans="1:65" s="2" customFormat="1" ht="36" customHeight="1">
      <c r="A127" s="35"/>
      <c r="B127" s="36"/>
      <c r="C127" s="207" t="s">
        <v>88</v>
      </c>
      <c r="D127" s="207" t="s">
        <v>155</v>
      </c>
      <c r="E127" s="208" t="s">
        <v>162</v>
      </c>
      <c r="F127" s="209" t="s">
        <v>163</v>
      </c>
      <c r="G127" s="210" t="s">
        <v>164</v>
      </c>
      <c r="H127" s="211">
        <v>5.672</v>
      </c>
      <c r="I127" s="212"/>
      <c r="J127" s="213">
        <f>ROUND(I127*H127,2)</f>
        <v>0</v>
      </c>
      <c r="K127" s="209" t="s">
        <v>1</v>
      </c>
      <c r="L127" s="40"/>
      <c r="M127" s="214" t="s">
        <v>1</v>
      </c>
      <c r="N127" s="215" t="s">
        <v>43</v>
      </c>
      <c r="O127" s="72"/>
      <c r="P127" s="216">
        <f>O127*H127</f>
        <v>0</v>
      </c>
      <c r="Q127" s="216">
        <v>0</v>
      </c>
      <c r="R127" s="216">
        <f>Q127*H127</f>
        <v>0</v>
      </c>
      <c r="S127" s="216">
        <v>0</v>
      </c>
      <c r="T127" s="217">
        <f>S127*H127</f>
        <v>0</v>
      </c>
      <c r="U127" s="35"/>
      <c r="V127" s="35"/>
      <c r="W127" s="35"/>
      <c r="X127" s="35"/>
      <c r="Y127" s="35"/>
      <c r="Z127" s="35"/>
      <c r="AA127" s="35"/>
      <c r="AB127" s="35"/>
      <c r="AC127" s="35"/>
      <c r="AD127" s="35"/>
      <c r="AE127" s="35"/>
      <c r="AR127" s="218" t="s">
        <v>159</v>
      </c>
      <c r="AT127" s="218" t="s">
        <v>155</v>
      </c>
      <c r="AU127" s="218" t="s">
        <v>86</v>
      </c>
      <c r="AY127" s="18" t="s">
        <v>154</v>
      </c>
      <c r="BE127" s="219">
        <f>IF(N127="základní",J127,0)</f>
        <v>0</v>
      </c>
      <c r="BF127" s="219">
        <f>IF(N127="snížená",J127,0)</f>
        <v>0</v>
      </c>
      <c r="BG127" s="219">
        <f>IF(N127="zákl. přenesená",J127,0)</f>
        <v>0</v>
      </c>
      <c r="BH127" s="219">
        <f>IF(N127="sníž. přenesená",J127,0)</f>
        <v>0</v>
      </c>
      <c r="BI127" s="219">
        <f>IF(N127="nulová",J127,0)</f>
        <v>0</v>
      </c>
      <c r="BJ127" s="18" t="s">
        <v>86</v>
      </c>
      <c r="BK127" s="219">
        <f>ROUND(I127*H127,2)</f>
        <v>0</v>
      </c>
      <c r="BL127" s="18" t="s">
        <v>159</v>
      </c>
      <c r="BM127" s="218" t="s">
        <v>165</v>
      </c>
    </row>
    <row r="128" spans="1:47" s="2" customFormat="1" ht="19.5">
      <c r="A128" s="35"/>
      <c r="B128" s="36"/>
      <c r="C128" s="37"/>
      <c r="D128" s="220" t="s">
        <v>161</v>
      </c>
      <c r="E128" s="37"/>
      <c r="F128" s="221" t="s">
        <v>163</v>
      </c>
      <c r="G128" s="37"/>
      <c r="H128" s="37"/>
      <c r="I128" s="123"/>
      <c r="J128" s="37"/>
      <c r="K128" s="37"/>
      <c r="L128" s="40"/>
      <c r="M128" s="222"/>
      <c r="N128" s="223"/>
      <c r="O128" s="72"/>
      <c r="P128" s="72"/>
      <c r="Q128" s="72"/>
      <c r="R128" s="72"/>
      <c r="S128" s="72"/>
      <c r="T128" s="73"/>
      <c r="U128" s="35"/>
      <c r="V128" s="35"/>
      <c r="W128" s="35"/>
      <c r="X128" s="35"/>
      <c r="Y128" s="35"/>
      <c r="Z128" s="35"/>
      <c r="AA128" s="35"/>
      <c r="AB128" s="35"/>
      <c r="AC128" s="35"/>
      <c r="AD128" s="35"/>
      <c r="AE128" s="35"/>
      <c r="AT128" s="18" t="s">
        <v>161</v>
      </c>
      <c r="AU128" s="18" t="s">
        <v>86</v>
      </c>
    </row>
    <row r="129" spans="2:63" s="12" customFormat="1" ht="25.9" customHeight="1">
      <c r="B129" s="193"/>
      <c r="C129" s="194"/>
      <c r="D129" s="195" t="s">
        <v>77</v>
      </c>
      <c r="E129" s="196" t="s">
        <v>166</v>
      </c>
      <c r="F129" s="196" t="s">
        <v>167</v>
      </c>
      <c r="G129" s="194"/>
      <c r="H129" s="194"/>
      <c r="I129" s="197"/>
      <c r="J129" s="198">
        <f>BK129</f>
        <v>0</v>
      </c>
      <c r="K129" s="194"/>
      <c r="L129" s="199"/>
      <c r="M129" s="200"/>
      <c r="N129" s="201"/>
      <c r="O129" s="201"/>
      <c r="P129" s="202">
        <f>P130+P173+P180+P205+P210</f>
        <v>0</v>
      </c>
      <c r="Q129" s="201"/>
      <c r="R129" s="202">
        <f>R130+R173+R180+R205+R210</f>
        <v>0</v>
      </c>
      <c r="S129" s="201"/>
      <c r="T129" s="203">
        <f>T130+T173+T180+T205+T210</f>
        <v>0</v>
      </c>
      <c r="AR129" s="204" t="s">
        <v>86</v>
      </c>
      <c r="AT129" s="205" t="s">
        <v>77</v>
      </c>
      <c r="AU129" s="205" t="s">
        <v>78</v>
      </c>
      <c r="AY129" s="204" t="s">
        <v>154</v>
      </c>
      <c r="BK129" s="206">
        <f>BK130+BK173+BK180+BK205+BK210</f>
        <v>0</v>
      </c>
    </row>
    <row r="130" spans="2:63" s="12" customFormat="1" ht="22.9" customHeight="1">
      <c r="B130" s="193"/>
      <c r="C130" s="194"/>
      <c r="D130" s="195" t="s">
        <v>77</v>
      </c>
      <c r="E130" s="224" t="s">
        <v>86</v>
      </c>
      <c r="F130" s="224" t="s">
        <v>168</v>
      </c>
      <c r="G130" s="194"/>
      <c r="H130" s="194"/>
      <c r="I130" s="197"/>
      <c r="J130" s="225">
        <f>BK130</f>
        <v>0</v>
      </c>
      <c r="K130" s="194"/>
      <c r="L130" s="199"/>
      <c r="M130" s="200"/>
      <c r="N130" s="201"/>
      <c r="O130" s="201"/>
      <c r="P130" s="202">
        <f>SUM(P131:P172)</f>
        <v>0</v>
      </c>
      <c r="Q130" s="201"/>
      <c r="R130" s="202">
        <f>SUM(R131:R172)</f>
        <v>0</v>
      </c>
      <c r="S130" s="201"/>
      <c r="T130" s="203">
        <f>SUM(T131:T172)</f>
        <v>0</v>
      </c>
      <c r="AR130" s="204" t="s">
        <v>86</v>
      </c>
      <c r="AT130" s="205" t="s">
        <v>77</v>
      </c>
      <c r="AU130" s="205" t="s">
        <v>86</v>
      </c>
      <c r="AY130" s="204" t="s">
        <v>154</v>
      </c>
      <c r="BK130" s="206">
        <f>SUM(BK131:BK172)</f>
        <v>0</v>
      </c>
    </row>
    <row r="131" spans="1:65" s="2" customFormat="1" ht="48" customHeight="1">
      <c r="A131" s="35"/>
      <c r="B131" s="36"/>
      <c r="C131" s="207" t="s">
        <v>169</v>
      </c>
      <c r="D131" s="207" t="s">
        <v>155</v>
      </c>
      <c r="E131" s="208" t="s">
        <v>170</v>
      </c>
      <c r="F131" s="209" t="s">
        <v>171</v>
      </c>
      <c r="G131" s="210" t="s">
        <v>158</v>
      </c>
      <c r="H131" s="211">
        <v>197.483</v>
      </c>
      <c r="I131" s="212"/>
      <c r="J131" s="213">
        <f>ROUND(I131*H131,2)</f>
        <v>0</v>
      </c>
      <c r="K131" s="209" t="s">
        <v>1</v>
      </c>
      <c r="L131" s="40"/>
      <c r="M131" s="214" t="s">
        <v>1</v>
      </c>
      <c r="N131" s="215" t="s">
        <v>43</v>
      </c>
      <c r="O131" s="72"/>
      <c r="P131" s="216">
        <f>O131*H131</f>
        <v>0</v>
      </c>
      <c r="Q131" s="216">
        <v>0</v>
      </c>
      <c r="R131" s="216">
        <f>Q131*H131</f>
        <v>0</v>
      </c>
      <c r="S131" s="216">
        <v>0</v>
      </c>
      <c r="T131" s="217">
        <f>S131*H131</f>
        <v>0</v>
      </c>
      <c r="U131" s="35"/>
      <c r="V131" s="35"/>
      <c r="W131" s="35"/>
      <c r="X131" s="35"/>
      <c r="Y131" s="35"/>
      <c r="Z131" s="35"/>
      <c r="AA131" s="35"/>
      <c r="AB131" s="35"/>
      <c r="AC131" s="35"/>
      <c r="AD131" s="35"/>
      <c r="AE131" s="35"/>
      <c r="AR131" s="218" t="s">
        <v>159</v>
      </c>
      <c r="AT131" s="218" t="s">
        <v>155</v>
      </c>
      <c r="AU131" s="218" t="s">
        <v>88</v>
      </c>
      <c r="AY131" s="18" t="s">
        <v>154</v>
      </c>
      <c r="BE131" s="219">
        <f>IF(N131="základní",J131,0)</f>
        <v>0</v>
      </c>
      <c r="BF131" s="219">
        <f>IF(N131="snížená",J131,0)</f>
        <v>0</v>
      </c>
      <c r="BG131" s="219">
        <f>IF(N131="zákl. přenesená",J131,0)</f>
        <v>0</v>
      </c>
      <c r="BH131" s="219">
        <f>IF(N131="sníž. přenesená",J131,0)</f>
        <v>0</v>
      </c>
      <c r="BI131" s="219">
        <f>IF(N131="nulová",J131,0)</f>
        <v>0</v>
      </c>
      <c r="BJ131" s="18" t="s">
        <v>86</v>
      </c>
      <c r="BK131" s="219">
        <f>ROUND(I131*H131,2)</f>
        <v>0</v>
      </c>
      <c r="BL131" s="18" t="s">
        <v>159</v>
      </c>
      <c r="BM131" s="218" t="s">
        <v>172</v>
      </c>
    </row>
    <row r="132" spans="1:47" s="2" customFormat="1" ht="29.25">
      <c r="A132" s="35"/>
      <c r="B132" s="36"/>
      <c r="C132" s="37"/>
      <c r="D132" s="220" t="s">
        <v>161</v>
      </c>
      <c r="E132" s="37"/>
      <c r="F132" s="221" t="s">
        <v>171</v>
      </c>
      <c r="G132" s="37"/>
      <c r="H132" s="37"/>
      <c r="I132" s="123"/>
      <c r="J132" s="37"/>
      <c r="K132" s="37"/>
      <c r="L132" s="40"/>
      <c r="M132" s="222"/>
      <c r="N132" s="223"/>
      <c r="O132" s="72"/>
      <c r="P132" s="72"/>
      <c r="Q132" s="72"/>
      <c r="R132" s="72"/>
      <c r="S132" s="72"/>
      <c r="T132" s="73"/>
      <c r="U132" s="35"/>
      <c r="V132" s="35"/>
      <c r="W132" s="35"/>
      <c r="X132" s="35"/>
      <c r="Y132" s="35"/>
      <c r="Z132" s="35"/>
      <c r="AA132" s="35"/>
      <c r="AB132" s="35"/>
      <c r="AC132" s="35"/>
      <c r="AD132" s="35"/>
      <c r="AE132" s="35"/>
      <c r="AT132" s="18" t="s">
        <v>161</v>
      </c>
      <c r="AU132" s="18" t="s">
        <v>88</v>
      </c>
    </row>
    <row r="133" spans="1:65" s="2" customFormat="1" ht="36" customHeight="1">
      <c r="A133" s="35"/>
      <c r="B133" s="36"/>
      <c r="C133" s="207" t="s">
        <v>159</v>
      </c>
      <c r="D133" s="207" t="s">
        <v>155</v>
      </c>
      <c r="E133" s="208" t="s">
        <v>173</v>
      </c>
      <c r="F133" s="209" t="s">
        <v>174</v>
      </c>
      <c r="G133" s="210" t="s">
        <v>158</v>
      </c>
      <c r="H133" s="211">
        <v>197.483</v>
      </c>
      <c r="I133" s="212"/>
      <c r="J133" s="213">
        <f>ROUND(I133*H133,2)</f>
        <v>0</v>
      </c>
      <c r="K133" s="209" t="s">
        <v>1</v>
      </c>
      <c r="L133" s="40"/>
      <c r="M133" s="214" t="s">
        <v>1</v>
      </c>
      <c r="N133" s="215" t="s">
        <v>43</v>
      </c>
      <c r="O133" s="72"/>
      <c r="P133" s="216">
        <f>O133*H133</f>
        <v>0</v>
      </c>
      <c r="Q133" s="216">
        <v>0</v>
      </c>
      <c r="R133" s="216">
        <f>Q133*H133</f>
        <v>0</v>
      </c>
      <c r="S133" s="216">
        <v>0</v>
      </c>
      <c r="T133" s="217">
        <f>S133*H133</f>
        <v>0</v>
      </c>
      <c r="U133" s="35"/>
      <c r="V133" s="35"/>
      <c r="W133" s="35"/>
      <c r="X133" s="35"/>
      <c r="Y133" s="35"/>
      <c r="Z133" s="35"/>
      <c r="AA133" s="35"/>
      <c r="AB133" s="35"/>
      <c r="AC133" s="35"/>
      <c r="AD133" s="35"/>
      <c r="AE133" s="35"/>
      <c r="AR133" s="218" t="s">
        <v>159</v>
      </c>
      <c r="AT133" s="218" t="s">
        <v>155</v>
      </c>
      <c r="AU133" s="218" t="s">
        <v>88</v>
      </c>
      <c r="AY133" s="18" t="s">
        <v>154</v>
      </c>
      <c r="BE133" s="219">
        <f>IF(N133="základní",J133,0)</f>
        <v>0</v>
      </c>
      <c r="BF133" s="219">
        <f>IF(N133="snížená",J133,0)</f>
        <v>0</v>
      </c>
      <c r="BG133" s="219">
        <f>IF(N133="zákl. přenesená",J133,0)</f>
        <v>0</v>
      </c>
      <c r="BH133" s="219">
        <f>IF(N133="sníž. přenesená",J133,0)</f>
        <v>0</v>
      </c>
      <c r="BI133" s="219">
        <f>IF(N133="nulová",J133,0)</f>
        <v>0</v>
      </c>
      <c r="BJ133" s="18" t="s">
        <v>86</v>
      </c>
      <c r="BK133" s="219">
        <f>ROUND(I133*H133,2)</f>
        <v>0</v>
      </c>
      <c r="BL133" s="18" t="s">
        <v>159</v>
      </c>
      <c r="BM133" s="218" t="s">
        <v>175</v>
      </c>
    </row>
    <row r="134" spans="1:47" s="2" customFormat="1" ht="29.25">
      <c r="A134" s="35"/>
      <c r="B134" s="36"/>
      <c r="C134" s="37"/>
      <c r="D134" s="220" t="s">
        <v>161</v>
      </c>
      <c r="E134" s="37"/>
      <c r="F134" s="221" t="s">
        <v>174</v>
      </c>
      <c r="G134" s="37"/>
      <c r="H134" s="37"/>
      <c r="I134" s="123"/>
      <c r="J134" s="37"/>
      <c r="K134" s="37"/>
      <c r="L134" s="40"/>
      <c r="M134" s="222"/>
      <c r="N134" s="223"/>
      <c r="O134" s="72"/>
      <c r="P134" s="72"/>
      <c r="Q134" s="72"/>
      <c r="R134" s="72"/>
      <c r="S134" s="72"/>
      <c r="T134" s="73"/>
      <c r="U134" s="35"/>
      <c r="V134" s="35"/>
      <c r="W134" s="35"/>
      <c r="X134" s="35"/>
      <c r="Y134" s="35"/>
      <c r="Z134" s="35"/>
      <c r="AA134" s="35"/>
      <c r="AB134" s="35"/>
      <c r="AC134" s="35"/>
      <c r="AD134" s="35"/>
      <c r="AE134" s="35"/>
      <c r="AT134" s="18" t="s">
        <v>161</v>
      </c>
      <c r="AU134" s="18" t="s">
        <v>88</v>
      </c>
    </row>
    <row r="135" spans="1:65" s="2" customFormat="1" ht="36" customHeight="1">
      <c r="A135" s="35"/>
      <c r="B135" s="36"/>
      <c r="C135" s="207" t="s">
        <v>176</v>
      </c>
      <c r="D135" s="207" t="s">
        <v>155</v>
      </c>
      <c r="E135" s="208" t="s">
        <v>177</v>
      </c>
      <c r="F135" s="209" t="s">
        <v>178</v>
      </c>
      <c r="G135" s="210" t="s">
        <v>179</v>
      </c>
      <c r="H135" s="211">
        <v>30.61</v>
      </c>
      <c r="I135" s="212"/>
      <c r="J135" s="213">
        <f>ROUND(I135*H135,2)</f>
        <v>0</v>
      </c>
      <c r="K135" s="209" t="s">
        <v>1</v>
      </c>
      <c r="L135" s="40"/>
      <c r="M135" s="214" t="s">
        <v>1</v>
      </c>
      <c r="N135" s="215" t="s">
        <v>43</v>
      </c>
      <c r="O135" s="72"/>
      <c r="P135" s="216">
        <f>O135*H135</f>
        <v>0</v>
      </c>
      <c r="Q135" s="216">
        <v>0</v>
      </c>
      <c r="R135" s="216">
        <f>Q135*H135</f>
        <v>0</v>
      </c>
      <c r="S135" s="216">
        <v>0</v>
      </c>
      <c r="T135" s="217">
        <f>S135*H135</f>
        <v>0</v>
      </c>
      <c r="U135" s="35"/>
      <c r="V135" s="35"/>
      <c r="W135" s="35"/>
      <c r="X135" s="35"/>
      <c r="Y135" s="35"/>
      <c r="Z135" s="35"/>
      <c r="AA135" s="35"/>
      <c r="AB135" s="35"/>
      <c r="AC135" s="35"/>
      <c r="AD135" s="35"/>
      <c r="AE135" s="35"/>
      <c r="AR135" s="218" t="s">
        <v>159</v>
      </c>
      <c r="AT135" s="218" t="s">
        <v>155</v>
      </c>
      <c r="AU135" s="218" t="s">
        <v>88</v>
      </c>
      <c r="AY135" s="18" t="s">
        <v>154</v>
      </c>
      <c r="BE135" s="219">
        <f>IF(N135="základní",J135,0)</f>
        <v>0</v>
      </c>
      <c r="BF135" s="219">
        <f>IF(N135="snížená",J135,0)</f>
        <v>0</v>
      </c>
      <c r="BG135" s="219">
        <f>IF(N135="zákl. přenesená",J135,0)</f>
        <v>0</v>
      </c>
      <c r="BH135" s="219">
        <f>IF(N135="sníž. přenesená",J135,0)</f>
        <v>0</v>
      </c>
      <c r="BI135" s="219">
        <f>IF(N135="nulová",J135,0)</f>
        <v>0</v>
      </c>
      <c r="BJ135" s="18" t="s">
        <v>86</v>
      </c>
      <c r="BK135" s="219">
        <f>ROUND(I135*H135,2)</f>
        <v>0</v>
      </c>
      <c r="BL135" s="18" t="s">
        <v>159</v>
      </c>
      <c r="BM135" s="218" t="s">
        <v>180</v>
      </c>
    </row>
    <row r="136" spans="1:47" s="2" customFormat="1" ht="29.25">
      <c r="A136" s="35"/>
      <c r="B136" s="36"/>
      <c r="C136" s="37"/>
      <c r="D136" s="220" t="s">
        <v>161</v>
      </c>
      <c r="E136" s="37"/>
      <c r="F136" s="221" t="s">
        <v>178</v>
      </c>
      <c r="G136" s="37"/>
      <c r="H136" s="37"/>
      <c r="I136" s="123"/>
      <c r="J136" s="37"/>
      <c r="K136" s="37"/>
      <c r="L136" s="40"/>
      <c r="M136" s="222"/>
      <c r="N136" s="223"/>
      <c r="O136" s="72"/>
      <c r="P136" s="72"/>
      <c r="Q136" s="72"/>
      <c r="R136" s="72"/>
      <c r="S136" s="72"/>
      <c r="T136" s="73"/>
      <c r="U136" s="35"/>
      <c r="V136" s="35"/>
      <c r="W136" s="35"/>
      <c r="X136" s="35"/>
      <c r="Y136" s="35"/>
      <c r="Z136" s="35"/>
      <c r="AA136" s="35"/>
      <c r="AB136" s="35"/>
      <c r="AC136" s="35"/>
      <c r="AD136" s="35"/>
      <c r="AE136" s="35"/>
      <c r="AT136" s="18" t="s">
        <v>161</v>
      </c>
      <c r="AU136" s="18" t="s">
        <v>88</v>
      </c>
    </row>
    <row r="137" spans="1:65" s="2" customFormat="1" ht="36" customHeight="1">
      <c r="A137" s="35"/>
      <c r="B137" s="36"/>
      <c r="C137" s="207" t="s">
        <v>181</v>
      </c>
      <c r="D137" s="207" t="s">
        <v>155</v>
      </c>
      <c r="E137" s="208" t="s">
        <v>182</v>
      </c>
      <c r="F137" s="209" t="s">
        <v>183</v>
      </c>
      <c r="G137" s="210" t="s">
        <v>184</v>
      </c>
      <c r="H137" s="211">
        <v>66.959</v>
      </c>
      <c r="I137" s="212"/>
      <c r="J137" s="213">
        <f>ROUND(I137*H137,2)</f>
        <v>0</v>
      </c>
      <c r="K137" s="209" t="s">
        <v>1</v>
      </c>
      <c r="L137" s="40"/>
      <c r="M137" s="214" t="s">
        <v>1</v>
      </c>
      <c r="N137" s="215" t="s">
        <v>43</v>
      </c>
      <c r="O137" s="72"/>
      <c r="P137" s="216">
        <f>O137*H137</f>
        <v>0</v>
      </c>
      <c r="Q137" s="216">
        <v>0</v>
      </c>
      <c r="R137" s="216">
        <f>Q137*H137</f>
        <v>0</v>
      </c>
      <c r="S137" s="216">
        <v>0</v>
      </c>
      <c r="T137" s="217">
        <f>S137*H137</f>
        <v>0</v>
      </c>
      <c r="U137" s="35"/>
      <c r="V137" s="35"/>
      <c r="W137" s="35"/>
      <c r="X137" s="35"/>
      <c r="Y137" s="35"/>
      <c r="Z137" s="35"/>
      <c r="AA137" s="35"/>
      <c r="AB137" s="35"/>
      <c r="AC137" s="35"/>
      <c r="AD137" s="35"/>
      <c r="AE137" s="35"/>
      <c r="AR137" s="218" t="s">
        <v>159</v>
      </c>
      <c r="AT137" s="218" t="s">
        <v>155</v>
      </c>
      <c r="AU137" s="218" t="s">
        <v>88</v>
      </c>
      <c r="AY137" s="18" t="s">
        <v>154</v>
      </c>
      <c r="BE137" s="219">
        <f>IF(N137="základní",J137,0)</f>
        <v>0</v>
      </c>
      <c r="BF137" s="219">
        <f>IF(N137="snížená",J137,0)</f>
        <v>0</v>
      </c>
      <c r="BG137" s="219">
        <f>IF(N137="zákl. přenesená",J137,0)</f>
        <v>0</v>
      </c>
      <c r="BH137" s="219">
        <f>IF(N137="sníž. přenesená",J137,0)</f>
        <v>0</v>
      </c>
      <c r="BI137" s="219">
        <f>IF(N137="nulová",J137,0)</f>
        <v>0</v>
      </c>
      <c r="BJ137" s="18" t="s">
        <v>86</v>
      </c>
      <c r="BK137" s="219">
        <f>ROUND(I137*H137,2)</f>
        <v>0</v>
      </c>
      <c r="BL137" s="18" t="s">
        <v>159</v>
      </c>
      <c r="BM137" s="218" t="s">
        <v>185</v>
      </c>
    </row>
    <row r="138" spans="1:47" s="2" customFormat="1" ht="29.25">
      <c r="A138" s="35"/>
      <c r="B138" s="36"/>
      <c r="C138" s="37"/>
      <c r="D138" s="220" t="s">
        <v>161</v>
      </c>
      <c r="E138" s="37"/>
      <c r="F138" s="221" t="s">
        <v>183</v>
      </c>
      <c r="G138" s="37"/>
      <c r="H138" s="37"/>
      <c r="I138" s="123"/>
      <c r="J138" s="37"/>
      <c r="K138" s="37"/>
      <c r="L138" s="40"/>
      <c r="M138" s="222"/>
      <c r="N138" s="223"/>
      <c r="O138" s="72"/>
      <c r="P138" s="72"/>
      <c r="Q138" s="72"/>
      <c r="R138" s="72"/>
      <c r="S138" s="72"/>
      <c r="T138" s="73"/>
      <c r="U138" s="35"/>
      <c r="V138" s="35"/>
      <c r="W138" s="35"/>
      <c r="X138" s="35"/>
      <c r="Y138" s="35"/>
      <c r="Z138" s="35"/>
      <c r="AA138" s="35"/>
      <c r="AB138" s="35"/>
      <c r="AC138" s="35"/>
      <c r="AD138" s="35"/>
      <c r="AE138" s="35"/>
      <c r="AT138" s="18" t="s">
        <v>161</v>
      </c>
      <c r="AU138" s="18" t="s">
        <v>88</v>
      </c>
    </row>
    <row r="139" spans="1:65" s="2" customFormat="1" ht="24" customHeight="1">
      <c r="A139" s="35"/>
      <c r="B139" s="36"/>
      <c r="C139" s="207" t="s">
        <v>186</v>
      </c>
      <c r="D139" s="207" t="s">
        <v>155</v>
      </c>
      <c r="E139" s="208" t="s">
        <v>187</v>
      </c>
      <c r="F139" s="209" t="s">
        <v>188</v>
      </c>
      <c r="G139" s="210" t="s">
        <v>179</v>
      </c>
      <c r="H139" s="211">
        <v>262.12</v>
      </c>
      <c r="I139" s="212"/>
      <c r="J139" s="213">
        <f>ROUND(I139*H139,2)</f>
        <v>0</v>
      </c>
      <c r="K139" s="209" t="s">
        <v>1</v>
      </c>
      <c r="L139" s="40"/>
      <c r="M139" s="214" t="s">
        <v>1</v>
      </c>
      <c r="N139" s="215" t="s">
        <v>43</v>
      </c>
      <c r="O139" s="72"/>
      <c r="P139" s="216">
        <f>O139*H139</f>
        <v>0</v>
      </c>
      <c r="Q139" s="216">
        <v>0</v>
      </c>
      <c r="R139" s="216">
        <f>Q139*H139</f>
        <v>0</v>
      </c>
      <c r="S139" s="216">
        <v>0</v>
      </c>
      <c r="T139" s="217">
        <f>S139*H139</f>
        <v>0</v>
      </c>
      <c r="U139" s="35"/>
      <c r="V139" s="35"/>
      <c r="W139" s="35"/>
      <c r="X139" s="35"/>
      <c r="Y139" s="35"/>
      <c r="Z139" s="35"/>
      <c r="AA139" s="35"/>
      <c r="AB139" s="35"/>
      <c r="AC139" s="35"/>
      <c r="AD139" s="35"/>
      <c r="AE139" s="35"/>
      <c r="AR139" s="218" t="s">
        <v>159</v>
      </c>
      <c r="AT139" s="218" t="s">
        <v>155</v>
      </c>
      <c r="AU139" s="218" t="s">
        <v>88</v>
      </c>
      <c r="AY139" s="18" t="s">
        <v>154</v>
      </c>
      <c r="BE139" s="219">
        <f>IF(N139="základní",J139,0)</f>
        <v>0</v>
      </c>
      <c r="BF139" s="219">
        <f>IF(N139="snížená",J139,0)</f>
        <v>0</v>
      </c>
      <c r="BG139" s="219">
        <f>IF(N139="zákl. přenesená",J139,0)</f>
        <v>0</v>
      </c>
      <c r="BH139" s="219">
        <f>IF(N139="sníž. přenesená",J139,0)</f>
        <v>0</v>
      </c>
      <c r="BI139" s="219">
        <f>IF(N139="nulová",J139,0)</f>
        <v>0</v>
      </c>
      <c r="BJ139" s="18" t="s">
        <v>86</v>
      </c>
      <c r="BK139" s="219">
        <f>ROUND(I139*H139,2)</f>
        <v>0</v>
      </c>
      <c r="BL139" s="18" t="s">
        <v>159</v>
      </c>
      <c r="BM139" s="218" t="s">
        <v>189</v>
      </c>
    </row>
    <row r="140" spans="1:47" s="2" customFormat="1" ht="19.5">
      <c r="A140" s="35"/>
      <c r="B140" s="36"/>
      <c r="C140" s="37"/>
      <c r="D140" s="220" t="s">
        <v>161</v>
      </c>
      <c r="E140" s="37"/>
      <c r="F140" s="221" t="s">
        <v>188</v>
      </c>
      <c r="G140" s="37"/>
      <c r="H140" s="37"/>
      <c r="I140" s="123"/>
      <c r="J140" s="37"/>
      <c r="K140" s="37"/>
      <c r="L140" s="40"/>
      <c r="M140" s="222"/>
      <c r="N140" s="223"/>
      <c r="O140" s="72"/>
      <c r="P140" s="72"/>
      <c r="Q140" s="72"/>
      <c r="R140" s="72"/>
      <c r="S140" s="72"/>
      <c r="T140" s="73"/>
      <c r="U140" s="35"/>
      <c r="V140" s="35"/>
      <c r="W140" s="35"/>
      <c r="X140" s="35"/>
      <c r="Y140" s="35"/>
      <c r="Z140" s="35"/>
      <c r="AA140" s="35"/>
      <c r="AB140" s="35"/>
      <c r="AC140" s="35"/>
      <c r="AD140" s="35"/>
      <c r="AE140" s="35"/>
      <c r="AT140" s="18" t="s">
        <v>161</v>
      </c>
      <c r="AU140" s="18" t="s">
        <v>88</v>
      </c>
    </row>
    <row r="141" spans="1:65" s="2" customFormat="1" ht="24" customHeight="1">
      <c r="A141" s="35"/>
      <c r="B141" s="36"/>
      <c r="C141" s="207" t="s">
        <v>190</v>
      </c>
      <c r="D141" s="207" t="s">
        <v>155</v>
      </c>
      <c r="E141" s="208" t="s">
        <v>191</v>
      </c>
      <c r="F141" s="209" t="s">
        <v>192</v>
      </c>
      <c r="G141" s="210" t="s">
        <v>184</v>
      </c>
      <c r="H141" s="211">
        <v>596.323</v>
      </c>
      <c r="I141" s="212"/>
      <c r="J141" s="213">
        <f>ROUND(I141*H141,2)</f>
        <v>0</v>
      </c>
      <c r="K141" s="209" t="s">
        <v>1</v>
      </c>
      <c r="L141" s="40"/>
      <c r="M141" s="214" t="s">
        <v>1</v>
      </c>
      <c r="N141" s="215" t="s">
        <v>43</v>
      </c>
      <c r="O141" s="72"/>
      <c r="P141" s="216">
        <f>O141*H141</f>
        <v>0</v>
      </c>
      <c r="Q141" s="216">
        <v>0</v>
      </c>
      <c r="R141" s="216">
        <f>Q141*H141</f>
        <v>0</v>
      </c>
      <c r="S141" s="216">
        <v>0</v>
      </c>
      <c r="T141" s="217">
        <f>S141*H141</f>
        <v>0</v>
      </c>
      <c r="U141" s="35"/>
      <c r="V141" s="35"/>
      <c r="W141" s="35"/>
      <c r="X141" s="35"/>
      <c r="Y141" s="35"/>
      <c r="Z141" s="35"/>
      <c r="AA141" s="35"/>
      <c r="AB141" s="35"/>
      <c r="AC141" s="35"/>
      <c r="AD141" s="35"/>
      <c r="AE141" s="35"/>
      <c r="AR141" s="218" t="s">
        <v>159</v>
      </c>
      <c r="AT141" s="218" t="s">
        <v>155</v>
      </c>
      <c r="AU141" s="218" t="s">
        <v>88</v>
      </c>
      <c r="AY141" s="18" t="s">
        <v>154</v>
      </c>
      <c r="BE141" s="219">
        <f>IF(N141="základní",J141,0)</f>
        <v>0</v>
      </c>
      <c r="BF141" s="219">
        <f>IF(N141="snížená",J141,0)</f>
        <v>0</v>
      </c>
      <c r="BG141" s="219">
        <f>IF(N141="zákl. přenesená",J141,0)</f>
        <v>0</v>
      </c>
      <c r="BH141" s="219">
        <f>IF(N141="sníž. přenesená",J141,0)</f>
        <v>0</v>
      </c>
      <c r="BI141" s="219">
        <f>IF(N141="nulová",J141,0)</f>
        <v>0</v>
      </c>
      <c r="BJ141" s="18" t="s">
        <v>86</v>
      </c>
      <c r="BK141" s="219">
        <f>ROUND(I141*H141,2)</f>
        <v>0</v>
      </c>
      <c r="BL141" s="18" t="s">
        <v>159</v>
      </c>
      <c r="BM141" s="218" t="s">
        <v>193</v>
      </c>
    </row>
    <row r="142" spans="1:47" s="2" customFormat="1" ht="19.5">
      <c r="A142" s="35"/>
      <c r="B142" s="36"/>
      <c r="C142" s="37"/>
      <c r="D142" s="220" t="s">
        <v>161</v>
      </c>
      <c r="E142" s="37"/>
      <c r="F142" s="221" t="s">
        <v>192</v>
      </c>
      <c r="G142" s="37"/>
      <c r="H142" s="37"/>
      <c r="I142" s="123"/>
      <c r="J142" s="37"/>
      <c r="K142" s="37"/>
      <c r="L142" s="40"/>
      <c r="M142" s="222"/>
      <c r="N142" s="223"/>
      <c r="O142" s="72"/>
      <c r="P142" s="72"/>
      <c r="Q142" s="72"/>
      <c r="R142" s="72"/>
      <c r="S142" s="72"/>
      <c r="T142" s="73"/>
      <c r="U142" s="35"/>
      <c r="V142" s="35"/>
      <c r="W142" s="35"/>
      <c r="X142" s="35"/>
      <c r="Y142" s="35"/>
      <c r="Z142" s="35"/>
      <c r="AA142" s="35"/>
      <c r="AB142" s="35"/>
      <c r="AC142" s="35"/>
      <c r="AD142" s="35"/>
      <c r="AE142" s="35"/>
      <c r="AT142" s="18" t="s">
        <v>161</v>
      </c>
      <c r="AU142" s="18" t="s">
        <v>88</v>
      </c>
    </row>
    <row r="143" spans="1:65" s="2" customFormat="1" ht="36" customHeight="1">
      <c r="A143" s="35"/>
      <c r="B143" s="36"/>
      <c r="C143" s="207" t="s">
        <v>194</v>
      </c>
      <c r="D143" s="207" t="s">
        <v>155</v>
      </c>
      <c r="E143" s="208" t="s">
        <v>195</v>
      </c>
      <c r="F143" s="209" t="s">
        <v>196</v>
      </c>
      <c r="G143" s="210" t="s">
        <v>158</v>
      </c>
      <c r="H143" s="211">
        <v>99.79</v>
      </c>
      <c r="I143" s="212"/>
      <c r="J143" s="213">
        <f>ROUND(I143*H143,2)</f>
        <v>0</v>
      </c>
      <c r="K143" s="209" t="s">
        <v>1</v>
      </c>
      <c r="L143" s="40"/>
      <c r="M143" s="214" t="s">
        <v>1</v>
      </c>
      <c r="N143" s="215" t="s">
        <v>43</v>
      </c>
      <c r="O143" s="72"/>
      <c r="P143" s="216">
        <f>O143*H143</f>
        <v>0</v>
      </c>
      <c r="Q143" s="216">
        <v>0</v>
      </c>
      <c r="R143" s="216">
        <f>Q143*H143</f>
        <v>0</v>
      </c>
      <c r="S143" s="216">
        <v>0</v>
      </c>
      <c r="T143" s="217">
        <f>S143*H143</f>
        <v>0</v>
      </c>
      <c r="U143" s="35"/>
      <c r="V143" s="35"/>
      <c r="W143" s="35"/>
      <c r="X143" s="35"/>
      <c r="Y143" s="35"/>
      <c r="Z143" s="35"/>
      <c r="AA143" s="35"/>
      <c r="AB143" s="35"/>
      <c r="AC143" s="35"/>
      <c r="AD143" s="35"/>
      <c r="AE143" s="35"/>
      <c r="AR143" s="218" t="s">
        <v>159</v>
      </c>
      <c r="AT143" s="218" t="s">
        <v>155</v>
      </c>
      <c r="AU143" s="218" t="s">
        <v>88</v>
      </c>
      <c r="AY143" s="18" t="s">
        <v>154</v>
      </c>
      <c r="BE143" s="219">
        <f>IF(N143="základní",J143,0)</f>
        <v>0</v>
      </c>
      <c r="BF143" s="219">
        <f>IF(N143="snížená",J143,0)</f>
        <v>0</v>
      </c>
      <c r="BG143" s="219">
        <f>IF(N143="zákl. přenesená",J143,0)</f>
        <v>0</v>
      </c>
      <c r="BH143" s="219">
        <f>IF(N143="sníž. přenesená",J143,0)</f>
        <v>0</v>
      </c>
      <c r="BI143" s="219">
        <f>IF(N143="nulová",J143,0)</f>
        <v>0</v>
      </c>
      <c r="BJ143" s="18" t="s">
        <v>86</v>
      </c>
      <c r="BK143" s="219">
        <f>ROUND(I143*H143,2)</f>
        <v>0</v>
      </c>
      <c r="BL143" s="18" t="s">
        <v>159</v>
      </c>
      <c r="BM143" s="218" t="s">
        <v>197</v>
      </c>
    </row>
    <row r="144" spans="1:47" s="2" customFormat="1" ht="19.5">
      <c r="A144" s="35"/>
      <c r="B144" s="36"/>
      <c r="C144" s="37"/>
      <c r="D144" s="220" t="s">
        <v>161</v>
      </c>
      <c r="E144" s="37"/>
      <c r="F144" s="221" t="s">
        <v>196</v>
      </c>
      <c r="G144" s="37"/>
      <c r="H144" s="37"/>
      <c r="I144" s="123"/>
      <c r="J144" s="37"/>
      <c r="K144" s="37"/>
      <c r="L144" s="40"/>
      <c r="M144" s="222"/>
      <c r="N144" s="223"/>
      <c r="O144" s="72"/>
      <c r="P144" s="72"/>
      <c r="Q144" s="72"/>
      <c r="R144" s="72"/>
      <c r="S144" s="72"/>
      <c r="T144" s="73"/>
      <c r="U144" s="35"/>
      <c r="V144" s="35"/>
      <c r="W144" s="35"/>
      <c r="X144" s="35"/>
      <c r="Y144" s="35"/>
      <c r="Z144" s="35"/>
      <c r="AA144" s="35"/>
      <c r="AB144" s="35"/>
      <c r="AC144" s="35"/>
      <c r="AD144" s="35"/>
      <c r="AE144" s="35"/>
      <c r="AT144" s="18" t="s">
        <v>161</v>
      </c>
      <c r="AU144" s="18" t="s">
        <v>88</v>
      </c>
    </row>
    <row r="145" spans="1:65" s="2" customFormat="1" ht="24" customHeight="1">
      <c r="A145" s="35"/>
      <c r="B145" s="36"/>
      <c r="C145" s="207" t="s">
        <v>198</v>
      </c>
      <c r="D145" s="207" t="s">
        <v>155</v>
      </c>
      <c r="E145" s="208" t="s">
        <v>199</v>
      </c>
      <c r="F145" s="209" t="s">
        <v>200</v>
      </c>
      <c r="G145" s="210" t="s">
        <v>158</v>
      </c>
      <c r="H145" s="211">
        <v>1.945</v>
      </c>
      <c r="I145" s="212"/>
      <c r="J145" s="213">
        <f>ROUND(I145*H145,2)</f>
        <v>0</v>
      </c>
      <c r="K145" s="209" t="s">
        <v>1</v>
      </c>
      <c r="L145" s="40"/>
      <c r="M145" s="214" t="s">
        <v>1</v>
      </c>
      <c r="N145" s="215" t="s">
        <v>43</v>
      </c>
      <c r="O145" s="72"/>
      <c r="P145" s="216">
        <f>O145*H145</f>
        <v>0</v>
      </c>
      <c r="Q145" s="216">
        <v>0</v>
      </c>
      <c r="R145" s="216">
        <f>Q145*H145</f>
        <v>0</v>
      </c>
      <c r="S145" s="216">
        <v>0</v>
      </c>
      <c r="T145" s="217">
        <f>S145*H145</f>
        <v>0</v>
      </c>
      <c r="U145" s="35"/>
      <c r="V145" s="35"/>
      <c r="W145" s="35"/>
      <c r="X145" s="35"/>
      <c r="Y145" s="35"/>
      <c r="Z145" s="35"/>
      <c r="AA145" s="35"/>
      <c r="AB145" s="35"/>
      <c r="AC145" s="35"/>
      <c r="AD145" s="35"/>
      <c r="AE145" s="35"/>
      <c r="AR145" s="218" t="s">
        <v>159</v>
      </c>
      <c r="AT145" s="218" t="s">
        <v>155</v>
      </c>
      <c r="AU145" s="218" t="s">
        <v>88</v>
      </c>
      <c r="AY145" s="18" t="s">
        <v>154</v>
      </c>
      <c r="BE145" s="219">
        <f>IF(N145="základní",J145,0)</f>
        <v>0</v>
      </c>
      <c r="BF145" s="219">
        <f>IF(N145="snížená",J145,0)</f>
        <v>0</v>
      </c>
      <c r="BG145" s="219">
        <f>IF(N145="zákl. přenesená",J145,0)</f>
        <v>0</v>
      </c>
      <c r="BH145" s="219">
        <f>IF(N145="sníž. přenesená",J145,0)</f>
        <v>0</v>
      </c>
      <c r="BI145" s="219">
        <f>IF(N145="nulová",J145,0)</f>
        <v>0</v>
      </c>
      <c r="BJ145" s="18" t="s">
        <v>86</v>
      </c>
      <c r="BK145" s="219">
        <f>ROUND(I145*H145,2)</f>
        <v>0</v>
      </c>
      <c r="BL145" s="18" t="s">
        <v>159</v>
      </c>
      <c r="BM145" s="218" t="s">
        <v>201</v>
      </c>
    </row>
    <row r="146" spans="1:47" s="2" customFormat="1" ht="19.5">
      <c r="A146" s="35"/>
      <c r="B146" s="36"/>
      <c r="C146" s="37"/>
      <c r="D146" s="220" t="s">
        <v>161</v>
      </c>
      <c r="E146" s="37"/>
      <c r="F146" s="221" t="s">
        <v>200</v>
      </c>
      <c r="G146" s="37"/>
      <c r="H146" s="37"/>
      <c r="I146" s="123"/>
      <c r="J146" s="37"/>
      <c r="K146" s="37"/>
      <c r="L146" s="40"/>
      <c r="M146" s="222"/>
      <c r="N146" s="223"/>
      <c r="O146" s="72"/>
      <c r="P146" s="72"/>
      <c r="Q146" s="72"/>
      <c r="R146" s="72"/>
      <c r="S146" s="72"/>
      <c r="T146" s="73"/>
      <c r="U146" s="35"/>
      <c r="V146" s="35"/>
      <c r="W146" s="35"/>
      <c r="X146" s="35"/>
      <c r="Y146" s="35"/>
      <c r="Z146" s="35"/>
      <c r="AA146" s="35"/>
      <c r="AB146" s="35"/>
      <c r="AC146" s="35"/>
      <c r="AD146" s="35"/>
      <c r="AE146" s="35"/>
      <c r="AT146" s="18" t="s">
        <v>161</v>
      </c>
      <c r="AU146" s="18" t="s">
        <v>88</v>
      </c>
    </row>
    <row r="147" spans="1:65" s="2" customFormat="1" ht="24" customHeight="1">
      <c r="A147" s="35"/>
      <c r="B147" s="36"/>
      <c r="C147" s="207" t="s">
        <v>202</v>
      </c>
      <c r="D147" s="207" t="s">
        <v>155</v>
      </c>
      <c r="E147" s="208" t="s">
        <v>203</v>
      </c>
      <c r="F147" s="209" t="s">
        <v>204</v>
      </c>
      <c r="G147" s="210" t="s">
        <v>158</v>
      </c>
      <c r="H147" s="211">
        <v>777.17</v>
      </c>
      <c r="I147" s="212"/>
      <c r="J147" s="213">
        <f>ROUND(I147*H147,2)</f>
        <v>0</v>
      </c>
      <c r="K147" s="209" t="s">
        <v>1</v>
      </c>
      <c r="L147" s="40"/>
      <c r="M147" s="214" t="s">
        <v>1</v>
      </c>
      <c r="N147" s="215" t="s">
        <v>43</v>
      </c>
      <c r="O147" s="72"/>
      <c r="P147" s="216">
        <f>O147*H147</f>
        <v>0</v>
      </c>
      <c r="Q147" s="216">
        <v>0</v>
      </c>
      <c r="R147" s="216">
        <f>Q147*H147</f>
        <v>0</v>
      </c>
      <c r="S147" s="216">
        <v>0</v>
      </c>
      <c r="T147" s="217">
        <f>S147*H147</f>
        <v>0</v>
      </c>
      <c r="U147" s="35"/>
      <c r="V147" s="35"/>
      <c r="W147" s="35"/>
      <c r="X147" s="35"/>
      <c r="Y147" s="35"/>
      <c r="Z147" s="35"/>
      <c r="AA147" s="35"/>
      <c r="AB147" s="35"/>
      <c r="AC147" s="35"/>
      <c r="AD147" s="35"/>
      <c r="AE147" s="35"/>
      <c r="AR147" s="218" t="s">
        <v>159</v>
      </c>
      <c r="AT147" s="218" t="s">
        <v>155</v>
      </c>
      <c r="AU147" s="218" t="s">
        <v>88</v>
      </c>
      <c r="AY147" s="18" t="s">
        <v>154</v>
      </c>
      <c r="BE147" s="219">
        <f>IF(N147="základní",J147,0)</f>
        <v>0</v>
      </c>
      <c r="BF147" s="219">
        <f>IF(N147="snížená",J147,0)</f>
        <v>0</v>
      </c>
      <c r="BG147" s="219">
        <f>IF(N147="zákl. přenesená",J147,0)</f>
        <v>0</v>
      </c>
      <c r="BH147" s="219">
        <f>IF(N147="sníž. přenesená",J147,0)</f>
        <v>0</v>
      </c>
      <c r="BI147" s="219">
        <f>IF(N147="nulová",J147,0)</f>
        <v>0</v>
      </c>
      <c r="BJ147" s="18" t="s">
        <v>86</v>
      </c>
      <c r="BK147" s="219">
        <f>ROUND(I147*H147,2)</f>
        <v>0</v>
      </c>
      <c r="BL147" s="18" t="s">
        <v>159</v>
      </c>
      <c r="BM147" s="218" t="s">
        <v>205</v>
      </c>
    </row>
    <row r="148" spans="1:47" s="2" customFormat="1" ht="19.5">
      <c r="A148" s="35"/>
      <c r="B148" s="36"/>
      <c r="C148" s="37"/>
      <c r="D148" s="220" t="s">
        <v>161</v>
      </c>
      <c r="E148" s="37"/>
      <c r="F148" s="221" t="s">
        <v>204</v>
      </c>
      <c r="G148" s="37"/>
      <c r="H148" s="37"/>
      <c r="I148" s="123"/>
      <c r="J148" s="37"/>
      <c r="K148" s="37"/>
      <c r="L148" s="40"/>
      <c r="M148" s="222"/>
      <c r="N148" s="223"/>
      <c r="O148" s="72"/>
      <c r="P148" s="72"/>
      <c r="Q148" s="72"/>
      <c r="R148" s="72"/>
      <c r="S148" s="72"/>
      <c r="T148" s="73"/>
      <c r="U148" s="35"/>
      <c r="V148" s="35"/>
      <c r="W148" s="35"/>
      <c r="X148" s="35"/>
      <c r="Y148" s="35"/>
      <c r="Z148" s="35"/>
      <c r="AA148" s="35"/>
      <c r="AB148" s="35"/>
      <c r="AC148" s="35"/>
      <c r="AD148" s="35"/>
      <c r="AE148" s="35"/>
      <c r="AT148" s="18" t="s">
        <v>161</v>
      </c>
      <c r="AU148" s="18" t="s">
        <v>88</v>
      </c>
    </row>
    <row r="149" spans="1:65" s="2" customFormat="1" ht="24" customHeight="1">
      <c r="A149" s="35"/>
      <c r="B149" s="36"/>
      <c r="C149" s="207" t="s">
        <v>206</v>
      </c>
      <c r="D149" s="207" t="s">
        <v>155</v>
      </c>
      <c r="E149" s="208" t="s">
        <v>207</v>
      </c>
      <c r="F149" s="209" t="s">
        <v>208</v>
      </c>
      <c r="G149" s="210" t="s">
        <v>158</v>
      </c>
      <c r="H149" s="211">
        <v>15543.4</v>
      </c>
      <c r="I149" s="212"/>
      <c r="J149" s="213">
        <f>ROUND(I149*H149,2)</f>
        <v>0</v>
      </c>
      <c r="K149" s="209" t="s">
        <v>1</v>
      </c>
      <c r="L149" s="40"/>
      <c r="M149" s="214" t="s">
        <v>1</v>
      </c>
      <c r="N149" s="215" t="s">
        <v>43</v>
      </c>
      <c r="O149" s="72"/>
      <c r="P149" s="216">
        <f>O149*H149</f>
        <v>0</v>
      </c>
      <c r="Q149" s="216">
        <v>0</v>
      </c>
      <c r="R149" s="216">
        <f>Q149*H149</f>
        <v>0</v>
      </c>
      <c r="S149" s="216">
        <v>0</v>
      </c>
      <c r="T149" s="217">
        <f>S149*H149</f>
        <v>0</v>
      </c>
      <c r="U149" s="35"/>
      <c r="V149" s="35"/>
      <c r="W149" s="35"/>
      <c r="X149" s="35"/>
      <c r="Y149" s="35"/>
      <c r="Z149" s="35"/>
      <c r="AA149" s="35"/>
      <c r="AB149" s="35"/>
      <c r="AC149" s="35"/>
      <c r="AD149" s="35"/>
      <c r="AE149" s="35"/>
      <c r="AR149" s="218" t="s">
        <v>159</v>
      </c>
      <c r="AT149" s="218" t="s">
        <v>155</v>
      </c>
      <c r="AU149" s="218" t="s">
        <v>88</v>
      </c>
      <c r="AY149" s="18" t="s">
        <v>154</v>
      </c>
      <c r="BE149" s="219">
        <f>IF(N149="základní",J149,0)</f>
        <v>0</v>
      </c>
      <c r="BF149" s="219">
        <f>IF(N149="snížená",J149,0)</f>
        <v>0</v>
      </c>
      <c r="BG149" s="219">
        <f>IF(N149="zákl. přenesená",J149,0)</f>
        <v>0</v>
      </c>
      <c r="BH149" s="219">
        <f>IF(N149="sníž. přenesená",J149,0)</f>
        <v>0</v>
      </c>
      <c r="BI149" s="219">
        <f>IF(N149="nulová",J149,0)</f>
        <v>0</v>
      </c>
      <c r="BJ149" s="18" t="s">
        <v>86</v>
      </c>
      <c r="BK149" s="219">
        <f>ROUND(I149*H149,2)</f>
        <v>0</v>
      </c>
      <c r="BL149" s="18" t="s">
        <v>159</v>
      </c>
      <c r="BM149" s="218" t="s">
        <v>209</v>
      </c>
    </row>
    <row r="150" spans="1:47" s="2" customFormat="1" ht="19.5">
      <c r="A150" s="35"/>
      <c r="B150" s="36"/>
      <c r="C150" s="37"/>
      <c r="D150" s="220" t="s">
        <v>161</v>
      </c>
      <c r="E150" s="37"/>
      <c r="F150" s="221" t="s">
        <v>208</v>
      </c>
      <c r="G150" s="37"/>
      <c r="H150" s="37"/>
      <c r="I150" s="123"/>
      <c r="J150" s="37"/>
      <c r="K150" s="37"/>
      <c r="L150" s="40"/>
      <c r="M150" s="222"/>
      <c r="N150" s="223"/>
      <c r="O150" s="72"/>
      <c r="P150" s="72"/>
      <c r="Q150" s="72"/>
      <c r="R150" s="72"/>
      <c r="S150" s="72"/>
      <c r="T150" s="73"/>
      <c r="U150" s="35"/>
      <c r="V150" s="35"/>
      <c r="W150" s="35"/>
      <c r="X150" s="35"/>
      <c r="Y150" s="35"/>
      <c r="Z150" s="35"/>
      <c r="AA150" s="35"/>
      <c r="AB150" s="35"/>
      <c r="AC150" s="35"/>
      <c r="AD150" s="35"/>
      <c r="AE150" s="35"/>
      <c r="AT150" s="18" t="s">
        <v>161</v>
      </c>
      <c r="AU150" s="18" t="s">
        <v>88</v>
      </c>
    </row>
    <row r="151" spans="1:65" s="2" customFormat="1" ht="24" customHeight="1">
      <c r="A151" s="35"/>
      <c r="B151" s="36"/>
      <c r="C151" s="207" t="s">
        <v>210</v>
      </c>
      <c r="D151" s="207" t="s">
        <v>155</v>
      </c>
      <c r="E151" s="208" t="s">
        <v>211</v>
      </c>
      <c r="F151" s="209" t="s">
        <v>212</v>
      </c>
      <c r="G151" s="210" t="s">
        <v>158</v>
      </c>
      <c r="H151" s="211">
        <v>1.945</v>
      </c>
      <c r="I151" s="212"/>
      <c r="J151" s="213">
        <f>ROUND(I151*H151,2)</f>
        <v>0</v>
      </c>
      <c r="K151" s="209" t="s">
        <v>1</v>
      </c>
      <c r="L151" s="40"/>
      <c r="M151" s="214" t="s">
        <v>1</v>
      </c>
      <c r="N151" s="215" t="s">
        <v>43</v>
      </c>
      <c r="O151" s="72"/>
      <c r="P151" s="216">
        <f>O151*H151</f>
        <v>0</v>
      </c>
      <c r="Q151" s="216">
        <v>0</v>
      </c>
      <c r="R151" s="216">
        <f>Q151*H151</f>
        <v>0</v>
      </c>
      <c r="S151" s="216">
        <v>0</v>
      </c>
      <c r="T151" s="217">
        <f>S151*H151</f>
        <v>0</v>
      </c>
      <c r="U151" s="35"/>
      <c r="V151" s="35"/>
      <c r="W151" s="35"/>
      <c r="X151" s="35"/>
      <c r="Y151" s="35"/>
      <c r="Z151" s="35"/>
      <c r="AA151" s="35"/>
      <c r="AB151" s="35"/>
      <c r="AC151" s="35"/>
      <c r="AD151" s="35"/>
      <c r="AE151" s="35"/>
      <c r="AR151" s="218" t="s">
        <v>159</v>
      </c>
      <c r="AT151" s="218" t="s">
        <v>155</v>
      </c>
      <c r="AU151" s="218" t="s">
        <v>88</v>
      </c>
      <c r="AY151" s="18" t="s">
        <v>154</v>
      </c>
      <c r="BE151" s="219">
        <f>IF(N151="základní",J151,0)</f>
        <v>0</v>
      </c>
      <c r="BF151" s="219">
        <f>IF(N151="snížená",J151,0)</f>
        <v>0</v>
      </c>
      <c r="BG151" s="219">
        <f>IF(N151="zákl. přenesená",J151,0)</f>
        <v>0</v>
      </c>
      <c r="BH151" s="219">
        <f>IF(N151="sníž. přenesená",J151,0)</f>
        <v>0</v>
      </c>
      <c r="BI151" s="219">
        <f>IF(N151="nulová",J151,0)</f>
        <v>0</v>
      </c>
      <c r="BJ151" s="18" t="s">
        <v>86</v>
      </c>
      <c r="BK151" s="219">
        <f>ROUND(I151*H151,2)</f>
        <v>0</v>
      </c>
      <c r="BL151" s="18" t="s">
        <v>159</v>
      </c>
      <c r="BM151" s="218" t="s">
        <v>213</v>
      </c>
    </row>
    <row r="152" spans="1:47" s="2" customFormat="1" ht="19.5">
      <c r="A152" s="35"/>
      <c r="B152" s="36"/>
      <c r="C152" s="37"/>
      <c r="D152" s="220" t="s">
        <v>161</v>
      </c>
      <c r="E152" s="37"/>
      <c r="F152" s="221" t="s">
        <v>212</v>
      </c>
      <c r="G152" s="37"/>
      <c r="H152" s="37"/>
      <c r="I152" s="123"/>
      <c r="J152" s="37"/>
      <c r="K152" s="37"/>
      <c r="L152" s="40"/>
      <c r="M152" s="222"/>
      <c r="N152" s="223"/>
      <c r="O152" s="72"/>
      <c r="P152" s="72"/>
      <c r="Q152" s="72"/>
      <c r="R152" s="72"/>
      <c r="S152" s="72"/>
      <c r="T152" s="73"/>
      <c r="U152" s="35"/>
      <c r="V152" s="35"/>
      <c r="W152" s="35"/>
      <c r="X152" s="35"/>
      <c r="Y152" s="35"/>
      <c r="Z152" s="35"/>
      <c r="AA152" s="35"/>
      <c r="AB152" s="35"/>
      <c r="AC152" s="35"/>
      <c r="AD152" s="35"/>
      <c r="AE152" s="35"/>
      <c r="AT152" s="18" t="s">
        <v>161</v>
      </c>
      <c r="AU152" s="18" t="s">
        <v>88</v>
      </c>
    </row>
    <row r="153" spans="1:65" s="2" customFormat="1" ht="24" customHeight="1">
      <c r="A153" s="35"/>
      <c r="B153" s="36"/>
      <c r="C153" s="207" t="s">
        <v>214</v>
      </c>
      <c r="D153" s="207" t="s">
        <v>155</v>
      </c>
      <c r="E153" s="208" t="s">
        <v>215</v>
      </c>
      <c r="F153" s="209" t="s">
        <v>216</v>
      </c>
      <c r="G153" s="210" t="s">
        <v>158</v>
      </c>
      <c r="H153" s="211">
        <v>1.734</v>
      </c>
      <c r="I153" s="212"/>
      <c r="J153" s="213">
        <f>ROUND(I153*H153,2)</f>
        <v>0</v>
      </c>
      <c r="K153" s="209" t="s">
        <v>1</v>
      </c>
      <c r="L153" s="40"/>
      <c r="M153" s="214" t="s">
        <v>1</v>
      </c>
      <c r="N153" s="215" t="s">
        <v>43</v>
      </c>
      <c r="O153" s="72"/>
      <c r="P153" s="216">
        <f>O153*H153</f>
        <v>0</v>
      </c>
      <c r="Q153" s="216">
        <v>0</v>
      </c>
      <c r="R153" s="216">
        <f>Q153*H153</f>
        <v>0</v>
      </c>
      <c r="S153" s="216">
        <v>0</v>
      </c>
      <c r="T153" s="217">
        <f>S153*H153</f>
        <v>0</v>
      </c>
      <c r="U153" s="35"/>
      <c r="V153" s="35"/>
      <c r="W153" s="35"/>
      <c r="X153" s="35"/>
      <c r="Y153" s="35"/>
      <c r="Z153" s="35"/>
      <c r="AA153" s="35"/>
      <c r="AB153" s="35"/>
      <c r="AC153" s="35"/>
      <c r="AD153" s="35"/>
      <c r="AE153" s="35"/>
      <c r="AR153" s="218" t="s">
        <v>159</v>
      </c>
      <c r="AT153" s="218" t="s">
        <v>155</v>
      </c>
      <c r="AU153" s="218" t="s">
        <v>88</v>
      </c>
      <c r="AY153" s="18" t="s">
        <v>154</v>
      </c>
      <c r="BE153" s="219">
        <f>IF(N153="základní",J153,0)</f>
        <v>0</v>
      </c>
      <c r="BF153" s="219">
        <f>IF(N153="snížená",J153,0)</f>
        <v>0</v>
      </c>
      <c r="BG153" s="219">
        <f>IF(N153="zákl. přenesená",J153,0)</f>
        <v>0</v>
      </c>
      <c r="BH153" s="219">
        <f>IF(N153="sníž. přenesená",J153,0)</f>
        <v>0</v>
      </c>
      <c r="BI153" s="219">
        <f>IF(N153="nulová",J153,0)</f>
        <v>0</v>
      </c>
      <c r="BJ153" s="18" t="s">
        <v>86</v>
      </c>
      <c r="BK153" s="219">
        <f>ROUND(I153*H153,2)</f>
        <v>0</v>
      </c>
      <c r="BL153" s="18" t="s">
        <v>159</v>
      </c>
      <c r="BM153" s="218" t="s">
        <v>217</v>
      </c>
    </row>
    <row r="154" spans="1:47" s="2" customFormat="1" ht="19.5">
      <c r="A154" s="35"/>
      <c r="B154" s="36"/>
      <c r="C154" s="37"/>
      <c r="D154" s="220" t="s">
        <v>161</v>
      </c>
      <c r="E154" s="37"/>
      <c r="F154" s="221" t="s">
        <v>216</v>
      </c>
      <c r="G154" s="37"/>
      <c r="H154" s="37"/>
      <c r="I154" s="123"/>
      <c r="J154" s="37"/>
      <c r="K154" s="37"/>
      <c r="L154" s="40"/>
      <c r="M154" s="222"/>
      <c r="N154" s="223"/>
      <c r="O154" s="72"/>
      <c r="P154" s="72"/>
      <c r="Q154" s="72"/>
      <c r="R154" s="72"/>
      <c r="S154" s="72"/>
      <c r="T154" s="73"/>
      <c r="U154" s="35"/>
      <c r="V154" s="35"/>
      <c r="W154" s="35"/>
      <c r="X154" s="35"/>
      <c r="Y154" s="35"/>
      <c r="Z154" s="35"/>
      <c r="AA154" s="35"/>
      <c r="AB154" s="35"/>
      <c r="AC154" s="35"/>
      <c r="AD154" s="35"/>
      <c r="AE154" s="35"/>
      <c r="AT154" s="18" t="s">
        <v>161</v>
      </c>
      <c r="AU154" s="18" t="s">
        <v>88</v>
      </c>
    </row>
    <row r="155" spans="1:65" s="2" customFormat="1" ht="24" customHeight="1">
      <c r="A155" s="35"/>
      <c r="B155" s="36"/>
      <c r="C155" s="207" t="s">
        <v>8</v>
      </c>
      <c r="D155" s="207" t="s">
        <v>155</v>
      </c>
      <c r="E155" s="208" t="s">
        <v>218</v>
      </c>
      <c r="F155" s="209" t="s">
        <v>219</v>
      </c>
      <c r="G155" s="210" t="s">
        <v>158</v>
      </c>
      <c r="H155" s="211">
        <v>34.68</v>
      </c>
      <c r="I155" s="212"/>
      <c r="J155" s="213">
        <f>ROUND(I155*H155,2)</f>
        <v>0</v>
      </c>
      <c r="K155" s="209" t="s">
        <v>1</v>
      </c>
      <c r="L155" s="40"/>
      <c r="M155" s="214" t="s">
        <v>1</v>
      </c>
      <c r="N155" s="215" t="s">
        <v>43</v>
      </c>
      <c r="O155" s="72"/>
      <c r="P155" s="216">
        <f>O155*H155</f>
        <v>0</v>
      </c>
      <c r="Q155" s="216">
        <v>0</v>
      </c>
      <c r="R155" s="216">
        <f>Q155*H155</f>
        <v>0</v>
      </c>
      <c r="S155" s="216">
        <v>0</v>
      </c>
      <c r="T155" s="217">
        <f>S155*H155</f>
        <v>0</v>
      </c>
      <c r="U155" s="35"/>
      <c r="V155" s="35"/>
      <c r="W155" s="35"/>
      <c r="X155" s="35"/>
      <c r="Y155" s="35"/>
      <c r="Z155" s="35"/>
      <c r="AA155" s="35"/>
      <c r="AB155" s="35"/>
      <c r="AC155" s="35"/>
      <c r="AD155" s="35"/>
      <c r="AE155" s="35"/>
      <c r="AR155" s="218" t="s">
        <v>159</v>
      </c>
      <c r="AT155" s="218" t="s">
        <v>155</v>
      </c>
      <c r="AU155" s="218" t="s">
        <v>88</v>
      </c>
      <c r="AY155" s="18" t="s">
        <v>154</v>
      </c>
      <c r="BE155" s="219">
        <f>IF(N155="základní",J155,0)</f>
        <v>0</v>
      </c>
      <c r="BF155" s="219">
        <f>IF(N155="snížená",J155,0)</f>
        <v>0</v>
      </c>
      <c r="BG155" s="219">
        <f>IF(N155="zákl. přenesená",J155,0)</f>
        <v>0</v>
      </c>
      <c r="BH155" s="219">
        <f>IF(N155="sníž. přenesená",J155,0)</f>
        <v>0</v>
      </c>
      <c r="BI155" s="219">
        <f>IF(N155="nulová",J155,0)</f>
        <v>0</v>
      </c>
      <c r="BJ155" s="18" t="s">
        <v>86</v>
      </c>
      <c r="BK155" s="219">
        <f>ROUND(I155*H155,2)</f>
        <v>0</v>
      </c>
      <c r="BL155" s="18" t="s">
        <v>159</v>
      </c>
      <c r="BM155" s="218" t="s">
        <v>220</v>
      </c>
    </row>
    <row r="156" spans="1:47" s="2" customFormat="1" ht="11.25">
      <c r="A156" s="35"/>
      <c r="B156" s="36"/>
      <c r="C156" s="37"/>
      <c r="D156" s="220" t="s">
        <v>161</v>
      </c>
      <c r="E156" s="37"/>
      <c r="F156" s="221" t="s">
        <v>219</v>
      </c>
      <c r="G156" s="37"/>
      <c r="H156" s="37"/>
      <c r="I156" s="123"/>
      <c r="J156" s="37"/>
      <c r="K156" s="37"/>
      <c r="L156" s="40"/>
      <c r="M156" s="222"/>
      <c r="N156" s="223"/>
      <c r="O156" s="72"/>
      <c r="P156" s="72"/>
      <c r="Q156" s="72"/>
      <c r="R156" s="72"/>
      <c r="S156" s="72"/>
      <c r="T156" s="73"/>
      <c r="U156" s="35"/>
      <c r="V156" s="35"/>
      <c r="W156" s="35"/>
      <c r="X156" s="35"/>
      <c r="Y156" s="35"/>
      <c r="Z156" s="35"/>
      <c r="AA156" s="35"/>
      <c r="AB156" s="35"/>
      <c r="AC156" s="35"/>
      <c r="AD156" s="35"/>
      <c r="AE156" s="35"/>
      <c r="AT156" s="18" t="s">
        <v>161</v>
      </c>
      <c r="AU156" s="18" t="s">
        <v>88</v>
      </c>
    </row>
    <row r="157" spans="1:65" s="2" customFormat="1" ht="24" customHeight="1">
      <c r="A157" s="35"/>
      <c r="B157" s="36"/>
      <c r="C157" s="207" t="s">
        <v>221</v>
      </c>
      <c r="D157" s="207" t="s">
        <v>155</v>
      </c>
      <c r="E157" s="208" t="s">
        <v>222</v>
      </c>
      <c r="F157" s="209" t="s">
        <v>223</v>
      </c>
      <c r="G157" s="210" t="s">
        <v>158</v>
      </c>
      <c r="H157" s="211">
        <v>780.849</v>
      </c>
      <c r="I157" s="212"/>
      <c r="J157" s="213">
        <f>ROUND(I157*H157,2)</f>
        <v>0</v>
      </c>
      <c r="K157" s="209" t="s">
        <v>1</v>
      </c>
      <c r="L157" s="40"/>
      <c r="M157" s="214" t="s">
        <v>1</v>
      </c>
      <c r="N157" s="215" t="s">
        <v>43</v>
      </c>
      <c r="O157" s="72"/>
      <c r="P157" s="216">
        <f>O157*H157</f>
        <v>0</v>
      </c>
      <c r="Q157" s="216">
        <v>0</v>
      </c>
      <c r="R157" s="216">
        <f>Q157*H157</f>
        <v>0</v>
      </c>
      <c r="S157" s="216">
        <v>0</v>
      </c>
      <c r="T157" s="217">
        <f>S157*H157</f>
        <v>0</v>
      </c>
      <c r="U157" s="35"/>
      <c r="V157" s="35"/>
      <c r="W157" s="35"/>
      <c r="X157" s="35"/>
      <c r="Y157" s="35"/>
      <c r="Z157" s="35"/>
      <c r="AA157" s="35"/>
      <c r="AB157" s="35"/>
      <c r="AC157" s="35"/>
      <c r="AD157" s="35"/>
      <c r="AE157" s="35"/>
      <c r="AR157" s="218" t="s">
        <v>159</v>
      </c>
      <c r="AT157" s="218" t="s">
        <v>155</v>
      </c>
      <c r="AU157" s="218" t="s">
        <v>88</v>
      </c>
      <c r="AY157" s="18" t="s">
        <v>154</v>
      </c>
      <c r="BE157" s="219">
        <f>IF(N157="základní",J157,0)</f>
        <v>0</v>
      </c>
      <c r="BF157" s="219">
        <f>IF(N157="snížená",J157,0)</f>
        <v>0</v>
      </c>
      <c r="BG157" s="219">
        <f>IF(N157="zákl. přenesená",J157,0)</f>
        <v>0</v>
      </c>
      <c r="BH157" s="219">
        <f>IF(N157="sníž. přenesená",J157,0)</f>
        <v>0</v>
      </c>
      <c r="BI157" s="219">
        <f>IF(N157="nulová",J157,0)</f>
        <v>0</v>
      </c>
      <c r="BJ157" s="18" t="s">
        <v>86</v>
      </c>
      <c r="BK157" s="219">
        <f>ROUND(I157*H157,2)</f>
        <v>0</v>
      </c>
      <c r="BL157" s="18" t="s">
        <v>159</v>
      </c>
      <c r="BM157" s="218" t="s">
        <v>224</v>
      </c>
    </row>
    <row r="158" spans="1:47" s="2" customFormat="1" ht="19.5">
      <c r="A158" s="35"/>
      <c r="B158" s="36"/>
      <c r="C158" s="37"/>
      <c r="D158" s="220" t="s">
        <v>161</v>
      </c>
      <c r="E158" s="37"/>
      <c r="F158" s="221" t="s">
        <v>223</v>
      </c>
      <c r="G158" s="37"/>
      <c r="H158" s="37"/>
      <c r="I158" s="123"/>
      <c r="J158" s="37"/>
      <c r="K158" s="37"/>
      <c r="L158" s="40"/>
      <c r="M158" s="222"/>
      <c r="N158" s="223"/>
      <c r="O158" s="72"/>
      <c r="P158" s="72"/>
      <c r="Q158" s="72"/>
      <c r="R158" s="72"/>
      <c r="S158" s="72"/>
      <c r="T158" s="73"/>
      <c r="U158" s="35"/>
      <c r="V158" s="35"/>
      <c r="W158" s="35"/>
      <c r="X158" s="35"/>
      <c r="Y158" s="35"/>
      <c r="Z158" s="35"/>
      <c r="AA158" s="35"/>
      <c r="AB158" s="35"/>
      <c r="AC158" s="35"/>
      <c r="AD158" s="35"/>
      <c r="AE158" s="35"/>
      <c r="AT158" s="18" t="s">
        <v>161</v>
      </c>
      <c r="AU158" s="18" t="s">
        <v>88</v>
      </c>
    </row>
    <row r="159" spans="1:65" s="2" customFormat="1" ht="16.5" customHeight="1">
      <c r="A159" s="35"/>
      <c r="B159" s="36"/>
      <c r="C159" s="207" t="s">
        <v>225</v>
      </c>
      <c r="D159" s="207" t="s">
        <v>155</v>
      </c>
      <c r="E159" s="208" t="s">
        <v>226</v>
      </c>
      <c r="F159" s="209" t="s">
        <v>227</v>
      </c>
      <c r="G159" s="210" t="s">
        <v>228</v>
      </c>
      <c r="H159" s="211">
        <v>1935.09</v>
      </c>
      <c r="I159" s="212"/>
      <c r="J159" s="213">
        <f>ROUND(I159*H159,2)</f>
        <v>0</v>
      </c>
      <c r="K159" s="209" t="s">
        <v>1</v>
      </c>
      <c r="L159" s="40"/>
      <c r="M159" s="214" t="s">
        <v>1</v>
      </c>
      <c r="N159" s="215" t="s">
        <v>43</v>
      </c>
      <c r="O159" s="72"/>
      <c r="P159" s="216">
        <f>O159*H159</f>
        <v>0</v>
      </c>
      <c r="Q159" s="216">
        <v>0</v>
      </c>
      <c r="R159" s="216">
        <f>Q159*H159</f>
        <v>0</v>
      </c>
      <c r="S159" s="216">
        <v>0</v>
      </c>
      <c r="T159" s="217">
        <f>S159*H159</f>
        <v>0</v>
      </c>
      <c r="U159" s="35"/>
      <c r="V159" s="35"/>
      <c r="W159" s="35"/>
      <c r="X159" s="35"/>
      <c r="Y159" s="35"/>
      <c r="Z159" s="35"/>
      <c r="AA159" s="35"/>
      <c r="AB159" s="35"/>
      <c r="AC159" s="35"/>
      <c r="AD159" s="35"/>
      <c r="AE159" s="35"/>
      <c r="AR159" s="218" t="s">
        <v>159</v>
      </c>
      <c r="AT159" s="218" t="s">
        <v>155</v>
      </c>
      <c r="AU159" s="218" t="s">
        <v>88</v>
      </c>
      <c r="AY159" s="18" t="s">
        <v>154</v>
      </c>
      <c r="BE159" s="219">
        <f>IF(N159="základní",J159,0)</f>
        <v>0</v>
      </c>
      <c r="BF159" s="219">
        <f>IF(N159="snížená",J159,0)</f>
        <v>0</v>
      </c>
      <c r="BG159" s="219">
        <f>IF(N159="zákl. přenesená",J159,0)</f>
        <v>0</v>
      </c>
      <c r="BH159" s="219">
        <f>IF(N159="sníž. přenesená",J159,0)</f>
        <v>0</v>
      </c>
      <c r="BI159" s="219">
        <f>IF(N159="nulová",J159,0)</f>
        <v>0</v>
      </c>
      <c r="BJ159" s="18" t="s">
        <v>86</v>
      </c>
      <c r="BK159" s="219">
        <f>ROUND(I159*H159,2)</f>
        <v>0</v>
      </c>
      <c r="BL159" s="18" t="s">
        <v>159</v>
      </c>
      <c r="BM159" s="218" t="s">
        <v>229</v>
      </c>
    </row>
    <row r="160" spans="1:47" s="2" customFormat="1" ht="11.25">
      <c r="A160" s="35"/>
      <c r="B160" s="36"/>
      <c r="C160" s="37"/>
      <c r="D160" s="220" t="s">
        <v>161</v>
      </c>
      <c r="E160" s="37"/>
      <c r="F160" s="221" t="s">
        <v>227</v>
      </c>
      <c r="G160" s="37"/>
      <c r="H160" s="37"/>
      <c r="I160" s="123"/>
      <c r="J160" s="37"/>
      <c r="K160" s="37"/>
      <c r="L160" s="40"/>
      <c r="M160" s="222"/>
      <c r="N160" s="223"/>
      <c r="O160" s="72"/>
      <c r="P160" s="72"/>
      <c r="Q160" s="72"/>
      <c r="R160" s="72"/>
      <c r="S160" s="72"/>
      <c r="T160" s="73"/>
      <c r="U160" s="35"/>
      <c r="V160" s="35"/>
      <c r="W160" s="35"/>
      <c r="X160" s="35"/>
      <c r="Y160" s="35"/>
      <c r="Z160" s="35"/>
      <c r="AA160" s="35"/>
      <c r="AB160" s="35"/>
      <c r="AC160" s="35"/>
      <c r="AD160" s="35"/>
      <c r="AE160" s="35"/>
      <c r="AT160" s="18" t="s">
        <v>161</v>
      </c>
      <c r="AU160" s="18" t="s">
        <v>88</v>
      </c>
    </row>
    <row r="161" spans="1:65" s="2" customFormat="1" ht="36" customHeight="1">
      <c r="A161" s="35"/>
      <c r="B161" s="36"/>
      <c r="C161" s="207" t="s">
        <v>230</v>
      </c>
      <c r="D161" s="207" t="s">
        <v>155</v>
      </c>
      <c r="E161" s="208" t="s">
        <v>231</v>
      </c>
      <c r="F161" s="209" t="s">
        <v>232</v>
      </c>
      <c r="G161" s="210" t="s">
        <v>228</v>
      </c>
      <c r="H161" s="211">
        <v>19.45</v>
      </c>
      <c r="I161" s="212"/>
      <c r="J161" s="213">
        <f>ROUND(I161*H161,2)</f>
        <v>0</v>
      </c>
      <c r="K161" s="209" t="s">
        <v>1</v>
      </c>
      <c r="L161" s="40"/>
      <c r="M161" s="214" t="s">
        <v>1</v>
      </c>
      <c r="N161" s="215" t="s">
        <v>43</v>
      </c>
      <c r="O161" s="72"/>
      <c r="P161" s="216">
        <f>O161*H161</f>
        <v>0</v>
      </c>
      <c r="Q161" s="216">
        <v>0</v>
      </c>
      <c r="R161" s="216">
        <f>Q161*H161</f>
        <v>0</v>
      </c>
      <c r="S161" s="216">
        <v>0</v>
      </c>
      <c r="T161" s="217">
        <f>S161*H161</f>
        <v>0</v>
      </c>
      <c r="U161" s="35"/>
      <c r="V161" s="35"/>
      <c r="W161" s="35"/>
      <c r="X161" s="35"/>
      <c r="Y161" s="35"/>
      <c r="Z161" s="35"/>
      <c r="AA161" s="35"/>
      <c r="AB161" s="35"/>
      <c r="AC161" s="35"/>
      <c r="AD161" s="35"/>
      <c r="AE161" s="35"/>
      <c r="AR161" s="218" t="s">
        <v>159</v>
      </c>
      <c r="AT161" s="218" t="s">
        <v>155</v>
      </c>
      <c r="AU161" s="218" t="s">
        <v>88</v>
      </c>
      <c r="AY161" s="18" t="s">
        <v>154</v>
      </c>
      <c r="BE161" s="219">
        <f>IF(N161="základní",J161,0)</f>
        <v>0</v>
      </c>
      <c r="BF161" s="219">
        <f>IF(N161="snížená",J161,0)</f>
        <v>0</v>
      </c>
      <c r="BG161" s="219">
        <f>IF(N161="zákl. přenesená",J161,0)</f>
        <v>0</v>
      </c>
      <c r="BH161" s="219">
        <f>IF(N161="sníž. přenesená",J161,0)</f>
        <v>0</v>
      </c>
      <c r="BI161" s="219">
        <f>IF(N161="nulová",J161,0)</f>
        <v>0</v>
      </c>
      <c r="BJ161" s="18" t="s">
        <v>86</v>
      </c>
      <c r="BK161" s="219">
        <f>ROUND(I161*H161,2)</f>
        <v>0</v>
      </c>
      <c r="BL161" s="18" t="s">
        <v>159</v>
      </c>
      <c r="BM161" s="218" t="s">
        <v>233</v>
      </c>
    </row>
    <row r="162" spans="1:47" s="2" customFormat="1" ht="29.25">
      <c r="A162" s="35"/>
      <c r="B162" s="36"/>
      <c r="C162" s="37"/>
      <c r="D162" s="220" t="s">
        <v>161</v>
      </c>
      <c r="E162" s="37"/>
      <c r="F162" s="221" t="s">
        <v>232</v>
      </c>
      <c r="G162" s="37"/>
      <c r="H162" s="37"/>
      <c r="I162" s="123"/>
      <c r="J162" s="37"/>
      <c r="K162" s="37"/>
      <c r="L162" s="40"/>
      <c r="M162" s="222"/>
      <c r="N162" s="223"/>
      <c r="O162" s="72"/>
      <c r="P162" s="72"/>
      <c r="Q162" s="72"/>
      <c r="R162" s="72"/>
      <c r="S162" s="72"/>
      <c r="T162" s="73"/>
      <c r="U162" s="35"/>
      <c r="V162" s="35"/>
      <c r="W162" s="35"/>
      <c r="X162" s="35"/>
      <c r="Y162" s="35"/>
      <c r="Z162" s="35"/>
      <c r="AA162" s="35"/>
      <c r="AB162" s="35"/>
      <c r="AC162" s="35"/>
      <c r="AD162" s="35"/>
      <c r="AE162" s="35"/>
      <c r="AT162" s="18" t="s">
        <v>161</v>
      </c>
      <c r="AU162" s="18" t="s">
        <v>88</v>
      </c>
    </row>
    <row r="163" spans="1:65" s="2" customFormat="1" ht="16.5" customHeight="1">
      <c r="A163" s="35"/>
      <c r="B163" s="36"/>
      <c r="C163" s="207" t="s">
        <v>234</v>
      </c>
      <c r="D163" s="207" t="s">
        <v>155</v>
      </c>
      <c r="E163" s="208" t="s">
        <v>235</v>
      </c>
      <c r="F163" s="209" t="s">
        <v>236</v>
      </c>
      <c r="G163" s="210" t="s">
        <v>158</v>
      </c>
      <c r="H163" s="211">
        <v>1.945</v>
      </c>
      <c r="I163" s="212"/>
      <c r="J163" s="213">
        <f>ROUND(I163*H163,2)</f>
        <v>0</v>
      </c>
      <c r="K163" s="209" t="s">
        <v>1</v>
      </c>
      <c r="L163" s="40"/>
      <c r="M163" s="214" t="s">
        <v>1</v>
      </c>
      <c r="N163" s="215" t="s">
        <v>43</v>
      </c>
      <c r="O163" s="72"/>
      <c r="P163" s="216">
        <f>O163*H163</f>
        <v>0</v>
      </c>
      <c r="Q163" s="216">
        <v>0</v>
      </c>
      <c r="R163" s="216">
        <f>Q163*H163</f>
        <v>0</v>
      </c>
      <c r="S163" s="216">
        <v>0</v>
      </c>
      <c r="T163" s="217">
        <f>S163*H163</f>
        <v>0</v>
      </c>
      <c r="U163" s="35"/>
      <c r="V163" s="35"/>
      <c r="W163" s="35"/>
      <c r="X163" s="35"/>
      <c r="Y163" s="35"/>
      <c r="Z163" s="35"/>
      <c r="AA163" s="35"/>
      <c r="AB163" s="35"/>
      <c r="AC163" s="35"/>
      <c r="AD163" s="35"/>
      <c r="AE163" s="35"/>
      <c r="AR163" s="218" t="s">
        <v>159</v>
      </c>
      <c r="AT163" s="218" t="s">
        <v>155</v>
      </c>
      <c r="AU163" s="218" t="s">
        <v>88</v>
      </c>
      <c r="AY163" s="18" t="s">
        <v>154</v>
      </c>
      <c r="BE163" s="219">
        <f>IF(N163="základní",J163,0)</f>
        <v>0</v>
      </c>
      <c r="BF163" s="219">
        <f>IF(N163="snížená",J163,0)</f>
        <v>0</v>
      </c>
      <c r="BG163" s="219">
        <f>IF(N163="zákl. přenesená",J163,0)</f>
        <v>0</v>
      </c>
      <c r="BH163" s="219">
        <f>IF(N163="sníž. přenesená",J163,0)</f>
        <v>0</v>
      </c>
      <c r="BI163" s="219">
        <f>IF(N163="nulová",J163,0)</f>
        <v>0</v>
      </c>
      <c r="BJ163" s="18" t="s">
        <v>86</v>
      </c>
      <c r="BK163" s="219">
        <f>ROUND(I163*H163,2)</f>
        <v>0</v>
      </c>
      <c r="BL163" s="18" t="s">
        <v>159</v>
      </c>
      <c r="BM163" s="218" t="s">
        <v>237</v>
      </c>
    </row>
    <row r="164" spans="1:47" s="2" customFormat="1" ht="11.25">
      <c r="A164" s="35"/>
      <c r="B164" s="36"/>
      <c r="C164" s="37"/>
      <c r="D164" s="220" t="s">
        <v>161</v>
      </c>
      <c r="E164" s="37"/>
      <c r="F164" s="221" t="s">
        <v>236</v>
      </c>
      <c r="G164" s="37"/>
      <c r="H164" s="37"/>
      <c r="I164" s="123"/>
      <c r="J164" s="37"/>
      <c r="K164" s="37"/>
      <c r="L164" s="40"/>
      <c r="M164" s="222"/>
      <c r="N164" s="223"/>
      <c r="O164" s="72"/>
      <c r="P164" s="72"/>
      <c r="Q164" s="72"/>
      <c r="R164" s="72"/>
      <c r="S164" s="72"/>
      <c r="T164" s="73"/>
      <c r="U164" s="35"/>
      <c r="V164" s="35"/>
      <c r="W164" s="35"/>
      <c r="X164" s="35"/>
      <c r="Y164" s="35"/>
      <c r="Z164" s="35"/>
      <c r="AA164" s="35"/>
      <c r="AB164" s="35"/>
      <c r="AC164" s="35"/>
      <c r="AD164" s="35"/>
      <c r="AE164" s="35"/>
      <c r="AT164" s="18" t="s">
        <v>161</v>
      </c>
      <c r="AU164" s="18" t="s">
        <v>88</v>
      </c>
    </row>
    <row r="165" spans="1:65" s="2" customFormat="1" ht="16.5" customHeight="1">
      <c r="A165" s="35"/>
      <c r="B165" s="36"/>
      <c r="C165" s="207" t="s">
        <v>238</v>
      </c>
      <c r="D165" s="207" t="s">
        <v>155</v>
      </c>
      <c r="E165" s="208" t="s">
        <v>239</v>
      </c>
      <c r="F165" s="209" t="s">
        <v>240</v>
      </c>
      <c r="G165" s="210" t="s">
        <v>228</v>
      </c>
      <c r="H165" s="211">
        <v>19.45</v>
      </c>
      <c r="I165" s="212"/>
      <c r="J165" s="213">
        <f>ROUND(I165*H165,2)</f>
        <v>0</v>
      </c>
      <c r="K165" s="209" t="s">
        <v>1</v>
      </c>
      <c r="L165" s="40"/>
      <c r="M165" s="214" t="s">
        <v>1</v>
      </c>
      <c r="N165" s="215" t="s">
        <v>43</v>
      </c>
      <c r="O165" s="72"/>
      <c r="P165" s="216">
        <f>O165*H165</f>
        <v>0</v>
      </c>
      <c r="Q165" s="216">
        <v>0</v>
      </c>
      <c r="R165" s="216">
        <f>Q165*H165</f>
        <v>0</v>
      </c>
      <c r="S165" s="216">
        <v>0</v>
      </c>
      <c r="T165" s="217">
        <f>S165*H165</f>
        <v>0</v>
      </c>
      <c r="U165" s="35"/>
      <c r="V165" s="35"/>
      <c r="W165" s="35"/>
      <c r="X165" s="35"/>
      <c r="Y165" s="35"/>
      <c r="Z165" s="35"/>
      <c r="AA165" s="35"/>
      <c r="AB165" s="35"/>
      <c r="AC165" s="35"/>
      <c r="AD165" s="35"/>
      <c r="AE165" s="35"/>
      <c r="AR165" s="218" t="s">
        <v>159</v>
      </c>
      <c r="AT165" s="218" t="s">
        <v>155</v>
      </c>
      <c r="AU165" s="218" t="s">
        <v>88</v>
      </c>
      <c r="AY165" s="18" t="s">
        <v>154</v>
      </c>
      <c r="BE165" s="219">
        <f>IF(N165="základní",J165,0)</f>
        <v>0</v>
      </c>
      <c r="BF165" s="219">
        <f>IF(N165="snížená",J165,0)</f>
        <v>0</v>
      </c>
      <c r="BG165" s="219">
        <f>IF(N165="zákl. přenesená",J165,0)</f>
        <v>0</v>
      </c>
      <c r="BH165" s="219">
        <f>IF(N165="sníž. přenesená",J165,0)</f>
        <v>0</v>
      </c>
      <c r="BI165" s="219">
        <f>IF(N165="nulová",J165,0)</f>
        <v>0</v>
      </c>
      <c r="BJ165" s="18" t="s">
        <v>86</v>
      </c>
      <c r="BK165" s="219">
        <f>ROUND(I165*H165,2)</f>
        <v>0</v>
      </c>
      <c r="BL165" s="18" t="s">
        <v>159</v>
      </c>
      <c r="BM165" s="218" t="s">
        <v>241</v>
      </c>
    </row>
    <row r="166" spans="1:47" s="2" customFormat="1" ht="11.25">
      <c r="A166" s="35"/>
      <c r="B166" s="36"/>
      <c r="C166" s="37"/>
      <c r="D166" s="220" t="s">
        <v>161</v>
      </c>
      <c r="E166" s="37"/>
      <c r="F166" s="221" t="s">
        <v>240</v>
      </c>
      <c r="G166" s="37"/>
      <c r="H166" s="37"/>
      <c r="I166" s="123"/>
      <c r="J166" s="37"/>
      <c r="K166" s="37"/>
      <c r="L166" s="40"/>
      <c r="M166" s="222"/>
      <c r="N166" s="223"/>
      <c r="O166" s="72"/>
      <c r="P166" s="72"/>
      <c r="Q166" s="72"/>
      <c r="R166" s="72"/>
      <c r="S166" s="72"/>
      <c r="T166" s="73"/>
      <c r="U166" s="35"/>
      <c r="V166" s="35"/>
      <c r="W166" s="35"/>
      <c r="X166" s="35"/>
      <c r="Y166" s="35"/>
      <c r="Z166" s="35"/>
      <c r="AA166" s="35"/>
      <c r="AB166" s="35"/>
      <c r="AC166" s="35"/>
      <c r="AD166" s="35"/>
      <c r="AE166" s="35"/>
      <c r="AT166" s="18" t="s">
        <v>161</v>
      </c>
      <c r="AU166" s="18" t="s">
        <v>88</v>
      </c>
    </row>
    <row r="167" spans="1:65" s="2" customFormat="1" ht="16.5" customHeight="1">
      <c r="A167" s="35"/>
      <c r="B167" s="36"/>
      <c r="C167" s="207" t="s">
        <v>7</v>
      </c>
      <c r="D167" s="207" t="s">
        <v>155</v>
      </c>
      <c r="E167" s="208" t="s">
        <v>242</v>
      </c>
      <c r="F167" s="209" t="s">
        <v>243</v>
      </c>
      <c r="G167" s="210" t="s">
        <v>228</v>
      </c>
      <c r="H167" s="211">
        <v>19.45</v>
      </c>
      <c r="I167" s="212"/>
      <c r="J167" s="213">
        <f>ROUND(I167*H167,2)</f>
        <v>0</v>
      </c>
      <c r="K167" s="209" t="s">
        <v>1</v>
      </c>
      <c r="L167" s="40"/>
      <c r="M167" s="214" t="s">
        <v>1</v>
      </c>
      <c r="N167" s="215" t="s">
        <v>43</v>
      </c>
      <c r="O167" s="72"/>
      <c r="P167" s="216">
        <f>O167*H167</f>
        <v>0</v>
      </c>
      <c r="Q167" s="216">
        <v>0</v>
      </c>
      <c r="R167" s="216">
        <f>Q167*H167</f>
        <v>0</v>
      </c>
      <c r="S167" s="216">
        <v>0</v>
      </c>
      <c r="T167" s="217">
        <f>S167*H167</f>
        <v>0</v>
      </c>
      <c r="U167" s="35"/>
      <c r="V167" s="35"/>
      <c r="W167" s="35"/>
      <c r="X167" s="35"/>
      <c r="Y167" s="35"/>
      <c r="Z167" s="35"/>
      <c r="AA167" s="35"/>
      <c r="AB167" s="35"/>
      <c r="AC167" s="35"/>
      <c r="AD167" s="35"/>
      <c r="AE167" s="35"/>
      <c r="AR167" s="218" t="s">
        <v>159</v>
      </c>
      <c r="AT167" s="218" t="s">
        <v>155</v>
      </c>
      <c r="AU167" s="218" t="s">
        <v>88</v>
      </c>
      <c r="AY167" s="18" t="s">
        <v>154</v>
      </c>
      <c r="BE167" s="219">
        <f>IF(N167="základní",J167,0)</f>
        <v>0</v>
      </c>
      <c r="BF167" s="219">
        <f>IF(N167="snížená",J167,0)</f>
        <v>0</v>
      </c>
      <c r="BG167" s="219">
        <f>IF(N167="zákl. přenesená",J167,0)</f>
        <v>0</v>
      </c>
      <c r="BH167" s="219">
        <f>IF(N167="sníž. přenesená",J167,0)</f>
        <v>0</v>
      </c>
      <c r="BI167" s="219">
        <f>IF(N167="nulová",J167,0)</f>
        <v>0</v>
      </c>
      <c r="BJ167" s="18" t="s">
        <v>86</v>
      </c>
      <c r="BK167" s="219">
        <f>ROUND(I167*H167,2)</f>
        <v>0</v>
      </c>
      <c r="BL167" s="18" t="s">
        <v>159</v>
      </c>
      <c r="BM167" s="218" t="s">
        <v>244</v>
      </c>
    </row>
    <row r="168" spans="1:47" s="2" customFormat="1" ht="11.25">
      <c r="A168" s="35"/>
      <c r="B168" s="36"/>
      <c r="C168" s="37"/>
      <c r="D168" s="220" t="s">
        <v>161</v>
      </c>
      <c r="E168" s="37"/>
      <c r="F168" s="221" t="s">
        <v>243</v>
      </c>
      <c r="G168" s="37"/>
      <c r="H168" s="37"/>
      <c r="I168" s="123"/>
      <c r="J168" s="37"/>
      <c r="K168" s="37"/>
      <c r="L168" s="40"/>
      <c r="M168" s="222"/>
      <c r="N168" s="223"/>
      <c r="O168" s="72"/>
      <c r="P168" s="72"/>
      <c r="Q168" s="72"/>
      <c r="R168" s="72"/>
      <c r="S168" s="72"/>
      <c r="T168" s="73"/>
      <c r="U168" s="35"/>
      <c r="V168" s="35"/>
      <c r="W168" s="35"/>
      <c r="X168" s="35"/>
      <c r="Y168" s="35"/>
      <c r="Z168" s="35"/>
      <c r="AA168" s="35"/>
      <c r="AB168" s="35"/>
      <c r="AC168" s="35"/>
      <c r="AD168" s="35"/>
      <c r="AE168" s="35"/>
      <c r="AT168" s="18" t="s">
        <v>161</v>
      </c>
      <c r="AU168" s="18" t="s">
        <v>88</v>
      </c>
    </row>
    <row r="169" spans="1:65" s="2" customFormat="1" ht="16.5" customHeight="1">
      <c r="A169" s="35"/>
      <c r="B169" s="36"/>
      <c r="C169" s="207" t="s">
        <v>245</v>
      </c>
      <c r="D169" s="207" t="s">
        <v>155</v>
      </c>
      <c r="E169" s="208" t="s">
        <v>246</v>
      </c>
      <c r="F169" s="209" t="s">
        <v>247</v>
      </c>
      <c r="G169" s="210" t="s">
        <v>228</v>
      </c>
      <c r="H169" s="211">
        <v>19.45</v>
      </c>
      <c r="I169" s="212"/>
      <c r="J169" s="213">
        <f>ROUND(I169*H169,2)</f>
        <v>0</v>
      </c>
      <c r="K169" s="209" t="s">
        <v>1</v>
      </c>
      <c r="L169" s="40"/>
      <c r="M169" s="214" t="s">
        <v>1</v>
      </c>
      <c r="N169" s="215" t="s">
        <v>43</v>
      </c>
      <c r="O169" s="72"/>
      <c r="P169" s="216">
        <f>O169*H169</f>
        <v>0</v>
      </c>
      <c r="Q169" s="216">
        <v>0</v>
      </c>
      <c r="R169" s="216">
        <f>Q169*H169</f>
        <v>0</v>
      </c>
      <c r="S169" s="216">
        <v>0</v>
      </c>
      <c r="T169" s="217">
        <f>S169*H169</f>
        <v>0</v>
      </c>
      <c r="U169" s="35"/>
      <c r="V169" s="35"/>
      <c r="W169" s="35"/>
      <c r="X169" s="35"/>
      <c r="Y169" s="35"/>
      <c r="Z169" s="35"/>
      <c r="AA169" s="35"/>
      <c r="AB169" s="35"/>
      <c r="AC169" s="35"/>
      <c r="AD169" s="35"/>
      <c r="AE169" s="35"/>
      <c r="AR169" s="218" t="s">
        <v>159</v>
      </c>
      <c r="AT169" s="218" t="s">
        <v>155</v>
      </c>
      <c r="AU169" s="218" t="s">
        <v>88</v>
      </c>
      <c r="AY169" s="18" t="s">
        <v>154</v>
      </c>
      <c r="BE169" s="219">
        <f>IF(N169="základní",J169,0)</f>
        <v>0</v>
      </c>
      <c r="BF169" s="219">
        <f>IF(N169="snížená",J169,0)</f>
        <v>0</v>
      </c>
      <c r="BG169" s="219">
        <f>IF(N169="zákl. přenesená",J169,0)</f>
        <v>0</v>
      </c>
      <c r="BH169" s="219">
        <f>IF(N169="sníž. přenesená",J169,0)</f>
        <v>0</v>
      </c>
      <c r="BI169" s="219">
        <f>IF(N169="nulová",J169,0)</f>
        <v>0</v>
      </c>
      <c r="BJ169" s="18" t="s">
        <v>86</v>
      </c>
      <c r="BK169" s="219">
        <f>ROUND(I169*H169,2)</f>
        <v>0</v>
      </c>
      <c r="BL169" s="18" t="s">
        <v>159</v>
      </c>
      <c r="BM169" s="218" t="s">
        <v>248</v>
      </c>
    </row>
    <row r="170" spans="1:47" s="2" customFormat="1" ht="11.25">
      <c r="A170" s="35"/>
      <c r="B170" s="36"/>
      <c r="C170" s="37"/>
      <c r="D170" s="220" t="s">
        <v>161</v>
      </c>
      <c r="E170" s="37"/>
      <c r="F170" s="221" t="s">
        <v>247</v>
      </c>
      <c r="G170" s="37"/>
      <c r="H170" s="37"/>
      <c r="I170" s="123"/>
      <c r="J170" s="37"/>
      <c r="K170" s="37"/>
      <c r="L170" s="40"/>
      <c r="M170" s="222"/>
      <c r="N170" s="223"/>
      <c r="O170" s="72"/>
      <c r="P170" s="72"/>
      <c r="Q170" s="72"/>
      <c r="R170" s="72"/>
      <c r="S170" s="72"/>
      <c r="T170" s="73"/>
      <c r="U170" s="35"/>
      <c r="V170" s="35"/>
      <c r="W170" s="35"/>
      <c r="X170" s="35"/>
      <c r="Y170" s="35"/>
      <c r="Z170" s="35"/>
      <c r="AA170" s="35"/>
      <c r="AB170" s="35"/>
      <c r="AC170" s="35"/>
      <c r="AD170" s="35"/>
      <c r="AE170" s="35"/>
      <c r="AT170" s="18" t="s">
        <v>161</v>
      </c>
      <c r="AU170" s="18" t="s">
        <v>88</v>
      </c>
    </row>
    <row r="171" spans="1:65" s="2" customFormat="1" ht="48" customHeight="1">
      <c r="A171" s="35"/>
      <c r="B171" s="36"/>
      <c r="C171" s="207" t="s">
        <v>249</v>
      </c>
      <c r="D171" s="207" t="s">
        <v>155</v>
      </c>
      <c r="E171" s="208" t="s">
        <v>250</v>
      </c>
      <c r="F171" s="209" t="s">
        <v>251</v>
      </c>
      <c r="G171" s="210" t="s">
        <v>228</v>
      </c>
      <c r="H171" s="211">
        <v>8</v>
      </c>
      <c r="I171" s="212"/>
      <c r="J171" s="213">
        <f>ROUND(I171*H171,2)</f>
        <v>0</v>
      </c>
      <c r="K171" s="209" t="s">
        <v>1</v>
      </c>
      <c r="L171" s="40"/>
      <c r="M171" s="214" t="s">
        <v>1</v>
      </c>
      <c r="N171" s="215" t="s">
        <v>43</v>
      </c>
      <c r="O171" s="72"/>
      <c r="P171" s="216">
        <f>O171*H171</f>
        <v>0</v>
      </c>
      <c r="Q171" s="216">
        <v>0</v>
      </c>
      <c r="R171" s="216">
        <f>Q171*H171</f>
        <v>0</v>
      </c>
      <c r="S171" s="216">
        <v>0</v>
      </c>
      <c r="T171" s="217">
        <f>S171*H171</f>
        <v>0</v>
      </c>
      <c r="U171" s="35"/>
      <c r="V171" s="35"/>
      <c r="W171" s="35"/>
      <c r="X171" s="35"/>
      <c r="Y171" s="35"/>
      <c r="Z171" s="35"/>
      <c r="AA171" s="35"/>
      <c r="AB171" s="35"/>
      <c r="AC171" s="35"/>
      <c r="AD171" s="35"/>
      <c r="AE171" s="35"/>
      <c r="AR171" s="218" t="s">
        <v>159</v>
      </c>
      <c r="AT171" s="218" t="s">
        <v>155</v>
      </c>
      <c r="AU171" s="218" t="s">
        <v>88</v>
      </c>
      <c r="AY171" s="18" t="s">
        <v>154</v>
      </c>
      <c r="BE171" s="219">
        <f>IF(N171="základní",J171,0)</f>
        <v>0</v>
      </c>
      <c r="BF171" s="219">
        <f>IF(N171="snížená",J171,0)</f>
        <v>0</v>
      </c>
      <c r="BG171" s="219">
        <f>IF(N171="zákl. přenesená",J171,0)</f>
        <v>0</v>
      </c>
      <c r="BH171" s="219">
        <f>IF(N171="sníž. přenesená",J171,0)</f>
        <v>0</v>
      </c>
      <c r="BI171" s="219">
        <f>IF(N171="nulová",J171,0)</f>
        <v>0</v>
      </c>
      <c r="BJ171" s="18" t="s">
        <v>86</v>
      </c>
      <c r="BK171" s="219">
        <f>ROUND(I171*H171,2)</f>
        <v>0</v>
      </c>
      <c r="BL171" s="18" t="s">
        <v>159</v>
      </c>
      <c r="BM171" s="218" t="s">
        <v>252</v>
      </c>
    </row>
    <row r="172" spans="1:47" s="2" customFormat="1" ht="29.25">
      <c r="A172" s="35"/>
      <c r="B172" s="36"/>
      <c r="C172" s="37"/>
      <c r="D172" s="220" t="s">
        <v>161</v>
      </c>
      <c r="E172" s="37"/>
      <c r="F172" s="221" t="s">
        <v>251</v>
      </c>
      <c r="G172" s="37"/>
      <c r="H172" s="37"/>
      <c r="I172" s="123"/>
      <c r="J172" s="37"/>
      <c r="K172" s="37"/>
      <c r="L172" s="40"/>
      <c r="M172" s="222"/>
      <c r="N172" s="223"/>
      <c r="O172" s="72"/>
      <c r="P172" s="72"/>
      <c r="Q172" s="72"/>
      <c r="R172" s="72"/>
      <c r="S172" s="72"/>
      <c r="T172" s="73"/>
      <c r="U172" s="35"/>
      <c r="V172" s="35"/>
      <c r="W172" s="35"/>
      <c r="X172" s="35"/>
      <c r="Y172" s="35"/>
      <c r="Z172" s="35"/>
      <c r="AA172" s="35"/>
      <c r="AB172" s="35"/>
      <c r="AC172" s="35"/>
      <c r="AD172" s="35"/>
      <c r="AE172" s="35"/>
      <c r="AT172" s="18" t="s">
        <v>161</v>
      </c>
      <c r="AU172" s="18" t="s">
        <v>88</v>
      </c>
    </row>
    <row r="173" spans="2:63" s="12" customFormat="1" ht="22.9" customHeight="1">
      <c r="B173" s="193"/>
      <c r="C173" s="194"/>
      <c r="D173" s="195" t="s">
        <v>77</v>
      </c>
      <c r="E173" s="224" t="s">
        <v>88</v>
      </c>
      <c r="F173" s="224" t="s">
        <v>253</v>
      </c>
      <c r="G173" s="194"/>
      <c r="H173" s="194"/>
      <c r="I173" s="197"/>
      <c r="J173" s="225">
        <f>BK173</f>
        <v>0</v>
      </c>
      <c r="K173" s="194"/>
      <c r="L173" s="199"/>
      <c r="M173" s="200"/>
      <c r="N173" s="201"/>
      <c r="O173" s="201"/>
      <c r="P173" s="202">
        <f>SUM(P174:P179)</f>
        <v>0</v>
      </c>
      <c r="Q173" s="201"/>
      <c r="R173" s="202">
        <f>SUM(R174:R179)</f>
        <v>0</v>
      </c>
      <c r="S173" s="201"/>
      <c r="T173" s="203">
        <f>SUM(T174:T179)</f>
        <v>0</v>
      </c>
      <c r="AR173" s="204" t="s">
        <v>86</v>
      </c>
      <c r="AT173" s="205" t="s">
        <v>77</v>
      </c>
      <c r="AU173" s="205" t="s">
        <v>86</v>
      </c>
      <c r="AY173" s="204" t="s">
        <v>154</v>
      </c>
      <c r="BK173" s="206">
        <f>SUM(BK174:BK179)</f>
        <v>0</v>
      </c>
    </row>
    <row r="174" spans="1:65" s="2" customFormat="1" ht="24" customHeight="1">
      <c r="A174" s="35"/>
      <c r="B174" s="36"/>
      <c r="C174" s="207" t="s">
        <v>254</v>
      </c>
      <c r="D174" s="207" t="s">
        <v>155</v>
      </c>
      <c r="E174" s="208" t="s">
        <v>255</v>
      </c>
      <c r="F174" s="209" t="s">
        <v>256</v>
      </c>
      <c r="G174" s="210" t="s">
        <v>228</v>
      </c>
      <c r="H174" s="211">
        <v>720.871</v>
      </c>
      <c r="I174" s="212"/>
      <c r="J174" s="213">
        <f>ROUND(I174*H174,2)</f>
        <v>0</v>
      </c>
      <c r="K174" s="209" t="s">
        <v>1</v>
      </c>
      <c r="L174" s="40"/>
      <c r="M174" s="214" t="s">
        <v>1</v>
      </c>
      <c r="N174" s="215" t="s">
        <v>43</v>
      </c>
      <c r="O174" s="72"/>
      <c r="P174" s="216">
        <f>O174*H174</f>
        <v>0</v>
      </c>
      <c r="Q174" s="216">
        <v>0</v>
      </c>
      <c r="R174" s="216">
        <f>Q174*H174</f>
        <v>0</v>
      </c>
      <c r="S174" s="216">
        <v>0</v>
      </c>
      <c r="T174" s="217">
        <f>S174*H174</f>
        <v>0</v>
      </c>
      <c r="U174" s="35"/>
      <c r="V174" s="35"/>
      <c r="W174" s="35"/>
      <c r="X174" s="35"/>
      <c r="Y174" s="35"/>
      <c r="Z174" s="35"/>
      <c r="AA174" s="35"/>
      <c r="AB174" s="35"/>
      <c r="AC174" s="35"/>
      <c r="AD174" s="35"/>
      <c r="AE174" s="35"/>
      <c r="AR174" s="218" t="s">
        <v>159</v>
      </c>
      <c r="AT174" s="218" t="s">
        <v>155</v>
      </c>
      <c r="AU174" s="218" t="s">
        <v>88</v>
      </c>
      <c r="AY174" s="18" t="s">
        <v>154</v>
      </c>
      <c r="BE174" s="219">
        <f>IF(N174="základní",J174,0)</f>
        <v>0</v>
      </c>
      <c r="BF174" s="219">
        <f>IF(N174="snížená",J174,0)</f>
        <v>0</v>
      </c>
      <c r="BG174" s="219">
        <f>IF(N174="zákl. přenesená",J174,0)</f>
        <v>0</v>
      </c>
      <c r="BH174" s="219">
        <f>IF(N174="sníž. přenesená",J174,0)</f>
        <v>0</v>
      </c>
      <c r="BI174" s="219">
        <f>IF(N174="nulová",J174,0)</f>
        <v>0</v>
      </c>
      <c r="BJ174" s="18" t="s">
        <v>86</v>
      </c>
      <c r="BK174" s="219">
        <f>ROUND(I174*H174,2)</f>
        <v>0</v>
      </c>
      <c r="BL174" s="18" t="s">
        <v>159</v>
      </c>
      <c r="BM174" s="218" t="s">
        <v>257</v>
      </c>
    </row>
    <row r="175" spans="1:47" s="2" customFormat="1" ht="11.25">
      <c r="A175" s="35"/>
      <c r="B175" s="36"/>
      <c r="C175" s="37"/>
      <c r="D175" s="220" t="s">
        <v>161</v>
      </c>
      <c r="E175" s="37"/>
      <c r="F175" s="221" t="s">
        <v>256</v>
      </c>
      <c r="G175" s="37"/>
      <c r="H175" s="37"/>
      <c r="I175" s="123"/>
      <c r="J175" s="37"/>
      <c r="K175" s="37"/>
      <c r="L175" s="40"/>
      <c r="M175" s="222"/>
      <c r="N175" s="223"/>
      <c r="O175" s="72"/>
      <c r="P175" s="72"/>
      <c r="Q175" s="72"/>
      <c r="R175" s="72"/>
      <c r="S175" s="72"/>
      <c r="T175" s="73"/>
      <c r="U175" s="35"/>
      <c r="V175" s="35"/>
      <c r="W175" s="35"/>
      <c r="X175" s="35"/>
      <c r="Y175" s="35"/>
      <c r="Z175" s="35"/>
      <c r="AA175" s="35"/>
      <c r="AB175" s="35"/>
      <c r="AC175" s="35"/>
      <c r="AD175" s="35"/>
      <c r="AE175" s="35"/>
      <c r="AT175" s="18" t="s">
        <v>161</v>
      </c>
      <c r="AU175" s="18" t="s">
        <v>88</v>
      </c>
    </row>
    <row r="176" spans="1:65" s="2" customFormat="1" ht="24" customHeight="1">
      <c r="A176" s="35"/>
      <c r="B176" s="36"/>
      <c r="C176" s="207" t="s">
        <v>258</v>
      </c>
      <c r="D176" s="207" t="s">
        <v>155</v>
      </c>
      <c r="E176" s="208" t="s">
        <v>259</v>
      </c>
      <c r="F176" s="209" t="s">
        <v>260</v>
      </c>
      <c r="G176" s="210" t="s">
        <v>179</v>
      </c>
      <c r="H176" s="211">
        <v>389.66</v>
      </c>
      <c r="I176" s="212"/>
      <c r="J176" s="213">
        <f>ROUND(I176*H176,2)</f>
        <v>0</v>
      </c>
      <c r="K176" s="209" t="s">
        <v>1</v>
      </c>
      <c r="L176" s="40"/>
      <c r="M176" s="214" t="s">
        <v>1</v>
      </c>
      <c r="N176" s="215" t="s">
        <v>43</v>
      </c>
      <c r="O176" s="72"/>
      <c r="P176" s="216">
        <f>O176*H176</f>
        <v>0</v>
      </c>
      <c r="Q176" s="216">
        <v>0</v>
      </c>
      <c r="R176" s="216">
        <f>Q176*H176</f>
        <v>0</v>
      </c>
      <c r="S176" s="216">
        <v>0</v>
      </c>
      <c r="T176" s="217">
        <f>S176*H176</f>
        <v>0</v>
      </c>
      <c r="U176" s="35"/>
      <c r="V176" s="35"/>
      <c r="W176" s="35"/>
      <c r="X176" s="35"/>
      <c r="Y176" s="35"/>
      <c r="Z176" s="35"/>
      <c r="AA176" s="35"/>
      <c r="AB176" s="35"/>
      <c r="AC176" s="35"/>
      <c r="AD176" s="35"/>
      <c r="AE176" s="35"/>
      <c r="AR176" s="218" t="s">
        <v>159</v>
      </c>
      <c r="AT176" s="218" t="s">
        <v>155</v>
      </c>
      <c r="AU176" s="218" t="s">
        <v>88</v>
      </c>
      <c r="AY176" s="18" t="s">
        <v>154</v>
      </c>
      <c r="BE176" s="219">
        <f>IF(N176="základní",J176,0)</f>
        <v>0</v>
      </c>
      <c r="BF176" s="219">
        <f>IF(N176="snížená",J176,0)</f>
        <v>0</v>
      </c>
      <c r="BG176" s="219">
        <f>IF(N176="zákl. přenesená",J176,0)</f>
        <v>0</v>
      </c>
      <c r="BH176" s="219">
        <f>IF(N176="sníž. přenesená",J176,0)</f>
        <v>0</v>
      </c>
      <c r="BI176" s="219">
        <f>IF(N176="nulová",J176,0)</f>
        <v>0</v>
      </c>
      <c r="BJ176" s="18" t="s">
        <v>86</v>
      </c>
      <c r="BK176" s="219">
        <f>ROUND(I176*H176,2)</f>
        <v>0</v>
      </c>
      <c r="BL176" s="18" t="s">
        <v>159</v>
      </c>
      <c r="BM176" s="218" t="s">
        <v>261</v>
      </c>
    </row>
    <row r="177" spans="1:47" s="2" customFormat="1" ht="19.5">
      <c r="A177" s="35"/>
      <c r="B177" s="36"/>
      <c r="C177" s="37"/>
      <c r="D177" s="220" t="s">
        <v>161</v>
      </c>
      <c r="E177" s="37"/>
      <c r="F177" s="221" t="s">
        <v>260</v>
      </c>
      <c r="G177" s="37"/>
      <c r="H177" s="37"/>
      <c r="I177" s="123"/>
      <c r="J177" s="37"/>
      <c r="K177" s="37"/>
      <c r="L177" s="40"/>
      <c r="M177" s="222"/>
      <c r="N177" s="223"/>
      <c r="O177" s="72"/>
      <c r="P177" s="72"/>
      <c r="Q177" s="72"/>
      <c r="R177" s="72"/>
      <c r="S177" s="72"/>
      <c r="T177" s="73"/>
      <c r="U177" s="35"/>
      <c r="V177" s="35"/>
      <c r="W177" s="35"/>
      <c r="X177" s="35"/>
      <c r="Y177" s="35"/>
      <c r="Z177" s="35"/>
      <c r="AA177" s="35"/>
      <c r="AB177" s="35"/>
      <c r="AC177" s="35"/>
      <c r="AD177" s="35"/>
      <c r="AE177" s="35"/>
      <c r="AT177" s="18" t="s">
        <v>161</v>
      </c>
      <c r="AU177" s="18" t="s">
        <v>88</v>
      </c>
    </row>
    <row r="178" spans="1:65" s="2" customFormat="1" ht="36" customHeight="1">
      <c r="A178" s="35"/>
      <c r="B178" s="36"/>
      <c r="C178" s="207" t="s">
        <v>262</v>
      </c>
      <c r="D178" s="207" t="s">
        <v>155</v>
      </c>
      <c r="E178" s="208" t="s">
        <v>263</v>
      </c>
      <c r="F178" s="209" t="s">
        <v>264</v>
      </c>
      <c r="G178" s="210" t="s">
        <v>158</v>
      </c>
      <c r="H178" s="211">
        <v>0.694</v>
      </c>
      <c r="I178" s="212"/>
      <c r="J178" s="213">
        <f>ROUND(I178*H178,2)</f>
        <v>0</v>
      </c>
      <c r="K178" s="209" t="s">
        <v>1</v>
      </c>
      <c r="L178" s="40"/>
      <c r="M178" s="214" t="s">
        <v>1</v>
      </c>
      <c r="N178" s="215" t="s">
        <v>43</v>
      </c>
      <c r="O178" s="72"/>
      <c r="P178" s="216">
        <f>O178*H178</f>
        <v>0</v>
      </c>
      <c r="Q178" s="216">
        <v>0</v>
      </c>
      <c r="R178" s="216">
        <f>Q178*H178</f>
        <v>0</v>
      </c>
      <c r="S178" s="216">
        <v>0</v>
      </c>
      <c r="T178" s="217">
        <f>S178*H178</f>
        <v>0</v>
      </c>
      <c r="U178" s="35"/>
      <c r="V178" s="35"/>
      <c r="W178" s="35"/>
      <c r="X178" s="35"/>
      <c r="Y178" s="35"/>
      <c r="Z178" s="35"/>
      <c r="AA178" s="35"/>
      <c r="AB178" s="35"/>
      <c r="AC178" s="35"/>
      <c r="AD178" s="35"/>
      <c r="AE178" s="35"/>
      <c r="AR178" s="218" t="s">
        <v>159</v>
      </c>
      <c r="AT178" s="218" t="s">
        <v>155</v>
      </c>
      <c r="AU178" s="218" t="s">
        <v>88</v>
      </c>
      <c r="AY178" s="18" t="s">
        <v>154</v>
      </c>
      <c r="BE178" s="219">
        <f>IF(N178="základní",J178,0)</f>
        <v>0</v>
      </c>
      <c r="BF178" s="219">
        <f>IF(N178="snížená",J178,0)</f>
        <v>0</v>
      </c>
      <c r="BG178" s="219">
        <f>IF(N178="zákl. přenesená",J178,0)</f>
        <v>0</v>
      </c>
      <c r="BH178" s="219">
        <f>IF(N178="sníž. přenesená",J178,0)</f>
        <v>0</v>
      </c>
      <c r="BI178" s="219">
        <f>IF(N178="nulová",J178,0)</f>
        <v>0</v>
      </c>
      <c r="BJ178" s="18" t="s">
        <v>86</v>
      </c>
      <c r="BK178" s="219">
        <f>ROUND(I178*H178,2)</f>
        <v>0</v>
      </c>
      <c r="BL178" s="18" t="s">
        <v>159</v>
      </c>
      <c r="BM178" s="218" t="s">
        <v>265</v>
      </c>
    </row>
    <row r="179" spans="1:47" s="2" customFormat="1" ht="29.25">
      <c r="A179" s="35"/>
      <c r="B179" s="36"/>
      <c r="C179" s="37"/>
      <c r="D179" s="220" t="s">
        <v>161</v>
      </c>
      <c r="E179" s="37"/>
      <c r="F179" s="221" t="s">
        <v>264</v>
      </c>
      <c r="G179" s="37"/>
      <c r="H179" s="37"/>
      <c r="I179" s="123"/>
      <c r="J179" s="37"/>
      <c r="K179" s="37"/>
      <c r="L179" s="40"/>
      <c r="M179" s="222"/>
      <c r="N179" s="223"/>
      <c r="O179" s="72"/>
      <c r="P179" s="72"/>
      <c r="Q179" s="72"/>
      <c r="R179" s="72"/>
      <c r="S179" s="72"/>
      <c r="T179" s="73"/>
      <c r="U179" s="35"/>
      <c r="V179" s="35"/>
      <c r="W179" s="35"/>
      <c r="X179" s="35"/>
      <c r="Y179" s="35"/>
      <c r="Z179" s="35"/>
      <c r="AA179" s="35"/>
      <c r="AB179" s="35"/>
      <c r="AC179" s="35"/>
      <c r="AD179" s="35"/>
      <c r="AE179" s="35"/>
      <c r="AT179" s="18" t="s">
        <v>161</v>
      </c>
      <c r="AU179" s="18" t="s">
        <v>88</v>
      </c>
    </row>
    <row r="180" spans="2:63" s="12" customFormat="1" ht="22.9" customHeight="1">
      <c r="B180" s="193"/>
      <c r="C180" s="194"/>
      <c r="D180" s="195" t="s">
        <v>77</v>
      </c>
      <c r="E180" s="224" t="s">
        <v>176</v>
      </c>
      <c r="F180" s="224" t="s">
        <v>266</v>
      </c>
      <c r="G180" s="194"/>
      <c r="H180" s="194"/>
      <c r="I180" s="197"/>
      <c r="J180" s="225">
        <f>BK180</f>
        <v>0</v>
      </c>
      <c r="K180" s="194"/>
      <c r="L180" s="199"/>
      <c r="M180" s="200"/>
      <c r="N180" s="201"/>
      <c r="O180" s="201"/>
      <c r="P180" s="202">
        <f>SUM(P181:P204)</f>
        <v>0</v>
      </c>
      <c r="Q180" s="201"/>
      <c r="R180" s="202">
        <f>SUM(R181:R204)</f>
        <v>0</v>
      </c>
      <c r="S180" s="201"/>
      <c r="T180" s="203">
        <f>SUM(T181:T204)</f>
        <v>0</v>
      </c>
      <c r="AR180" s="204" t="s">
        <v>86</v>
      </c>
      <c r="AT180" s="205" t="s">
        <v>77</v>
      </c>
      <c r="AU180" s="205" t="s">
        <v>86</v>
      </c>
      <c r="AY180" s="204" t="s">
        <v>154</v>
      </c>
      <c r="BK180" s="206">
        <f>SUM(BK181:BK204)</f>
        <v>0</v>
      </c>
    </row>
    <row r="181" spans="1:65" s="2" customFormat="1" ht="24" customHeight="1">
      <c r="A181" s="35"/>
      <c r="B181" s="36"/>
      <c r="C181" s="207" t="s">
        <v>267</v>
      </c>
      <c r="D181" s="207" t="s">
        <v>155</v>
      </c>
      <c r="E181" s="208" t="s">
        <v>268</v>
      </c>
      <c r="F181" s="209" t="s">
        <v>269</v>
      </c>
      <c r="G181" s="210" t="s">
        <v>158</v>
      </c>
      <c r="H181" s="211">
        <v>10.437</v>
      </c>
      <c r="I181" s="212"/>
      <c r="J181" s="213">
        <f>ROUND(I181*H181,2)</f>
        <v>0</v>
      </c>
      <c r="K181" s="209" t="s">
        <v>1</v>
      </c>
      <c r="L181" s="40"/>
      <c r="M181" s="214" t="s">
        <v>1</v>
      </c>
      <c r="N181" s="215" t="s">
        <v>43</v>
      </c>
      <c r="O181" s="72"/>
      <c r="P181" s="216">
        <f>O181*H181</f>
        <v>0</v>
      </c>
      <c r="Q181" s="216">
        <v>0</v>
      </c>
      <c r="R181" s="216">
        <f>Q181*H181</f>
        <v>0</v>
      </c>
      <c r="S181" s="216">
        <v>0</v>
      </c>
      <c r="T181" s="217">
        <f>S181*H181</f>
        <v>0</v>
      </c>
      <c r="U181" s="35"/>
      <c r="V181" s="35"/>
      <c r="W181" s="35"/>
      <c r="X181" s="35"/>
      <c r="Y181" s="35"/>
      <c r="Z181" s="35"/>
      <c r="AA181" s="35"/>
      <c r="AB181" s="35"/>
      <c r="AC181" s="35"/>
      <c r="AD181" s="35"/>
      <c r="AE181" s="35"/>
      <c r="AR181" s="218" t="s">
        <v>159</v>
      </c>
      <c r="AT181" s="218" t="s">
        <v>155</v>
      </c>
      <c r="AU181" s="218" t="s">
        <v>88</v>
      </c>
      <c r="AY181" s="18" t="s">
        <v>154</v>
      </c>
      <c r="BE181" s="219">
        <f>IF(N181="základní",J181,0)</f>
        <v>0</v>
      </c>
      <c r="BF181" s="219">
        <f>IF(N181="snížená",J181,0)</f>
        <v>0</v>
      </c>
      <c r="BG181" s="219">
        <f>IF(N181="zákl. přenesená",J181,0)</f>
        <v>0</v>
      </c>
      <c r="BH181" s="219">
        <f>IF(N181="sníž. přenesená",J181,0)</f>
        <v>0</v>
      </c>
      <c r="BI181" s="219">
        <f>IF(N181="nulová",J181,0)</f>
        <v>0</v>
      </c>
      <c r="BJ181" s="18" t="s">
        <v>86</v>
      </c>
      <c r="BK181" s="219">
        <f>ROUND(I181*H181,2)</f>
        <v>0</v>
      </c>
      <c r="BL181" s="18" t="s">
        <v>159</v>
      </c>
      <c r="BM181" s="218" t="s">
        <v>270</v>
      </c>
    </row>
    <row r="182" spans="1:47" s="2" customFormat="1" ht="19.5">
      <c r="A182" s="35"/>
      <c r="B182" s="36"/>
      <c r="C182" s="37"/>
      <c r="D182" s="220" t="s">
        <v>161</v>
      </c>
      <c r="E182" s="37"/>
      <c r="F182" s="221" t="s">
        <v>269</v>
      </c>
      <c r="G182" s="37"/>
      <c r="H182" s="37"/>
      <c r="I182" s="123"/>
      <c r="J182" s="37"/>
      <c r="K182" s="37"/>
      <c r="L182" s="40"/>
      <c r="M182" s="222"/>
      <c r="N182" s="223"/>
      <c r="O182" s="72"/>
      <c r="P182" s="72"/>
      <c r="Q182" s="72"/>
      <c r="R182" s="72"/>
      <c r="S182" s="72"/>
      <c r="T182" s="73"/>
      <c r="U182" s="35"/>
      <c r="V182" s="35"/>
      <c r="W182" s="35"/>
      <c r="X182" s="35"/>
      <c r="Y182" s="35"/>
      <c r="Z182" s="35"/>
      <c r="AA182" s="35"/>
      <c r="AB182" s="35"/>
      <c r="AC182" s="35"/>
      <c r="AD182" s="35"/>
      <c r="AE182" s="35"/>
      <c r="AT182" s="18" t="s">
        <v>161</v>
      </c>
      <c r="AU182" s="18" t="s">
        <v>88</v>
      </c>
    </row>
    <row r="183" spans="1:65" s="2" customFormat="1" ht="16.5" customHeight="1">
      <c r="A183" s="35"/>
      <c r="B183" s="36"/>
      <c r="C183" s="207" t="s">
        <v>271</v>
      </c>
      <c r="D183" s="207" t="s">
        <v>155</v>
      </c>
      <c r="E183" s="208" t="s">
        <v>272</v>
      </c>
      <c r="F183" s="209" t="s">
        <v>273</v>
      </c>
      <c r="G183" s="210" t="s">
        <v>158</v>
      </c>
      <c r="H183" s="211">
        <v>604.621</v>
      </c>
      <c r="I183" s="212"/>
      <c r="J183" s="213">
        <f>ROUND(I183*H183,2)</f>
        <v>0</v>
      </c>
      <c r="K183" s="209" t="s">
        <v>1</v>
      </c>
      <c r="L183" s="40"/>
      <c r="M183" s="214" t="s">
        <v>1</v>
      </c>
      <c r="N183" s="215" t="s">
        <v>43</v>
      </c>
      <c r="O183" s="72"/>
      <c r="P183" s="216">
        <f>O183*H183</f>
        <v>0</v>
      </c>
      <c r="Q183" s="216">
        <v>0</v>
      </c>
      <c r="R183" s="216">
        <f>Q183*H183</f>
        <v>0</v>
      </c>
      <c r="S183" s="216">
        <v>0</v>
      </c>
      <c r="T183" s="217">
        <f>S183*H183</f>
        <v>0</v>
      </c>
      <c r="U183" s="35"/>
      <c r="V183" s="35"/>
      <c r="W183" s="35"/>
      <c r="X183" s="35"/>
      <c r="Y183" s="35"/>
      <c r="Z183" s="35"/>
      <c r="AA183" s="35"/>
      <c r="AB183" s="35"/>
      <c r="AC183" s="35"/>
      <c r="AD183" s="35"/>
      <c r="AE183" s="35"/>
      <c r="AR183" s="218" t="s">
        <v>159</v>
      </c>
      <c r="AT183" s="218" t="s">
        <v>155</v>
      </c>
      <c r="AU183" s="218" t="s">
        <v>88</v>
      </c>
      <c r="AY183" s="18" t="s">
        <v>154</v>
      </c>
      <c r="BE183" s="219">
        <f>IF(N183="základní",J183,0)</f>
        <v>0</v>
      </c>
      <c r="BF183" s="219">
        <f>IF(N183="snížená",J183,0)</f>
        <v>0</v>
      </c>
      <c r="BG183" s="219">
        <f>IF(N183="zákl. přenesená",J183,0)</f>
        <v>0</v>
      </c>
      <c r="BH183" s="219">
        <f>IF(N183="sníž. přenesená",J183,0)</f>
        <v>0</v>
      </c>
      <c r="BI183" s="219">
        <f>IF(N183="nulová",J183,0)</f>
        <v>0</v>
      </c>
      <c r="BJ183" s="18" t="s">
        <v>86</v>
      </c>
      <c r="BK183" s="219">
        <f>ROUND(I183*H183,2)</f>
        <v>0</v>
      </c>
      <c r="BL183" s="18" t="s">
        <v>159</v>
      </c>
      <c r="BM183" s="218" t="s">
        <v>274</v>
      </c>
    </row>
    <row r="184" spans="1:47" s="2" customFormat="1" ht="11.25">
      <c r="A184" s="35"/>
      <c r="B184" s="36"/>
      <c r="C184" s="37"/>
      <c r="D184" s="220" t="s">
        <v>161</v>
      </c>
      <c r="E184" s="37"/>
      <c r="F184" s="221" t="s">
        <v>273</v>
      </c>
      <c r="G184" s="37"/>
      <c r="H184" s="37"/>
      <c r="I184" s="123"/>
      <c r="J184" s="37"/>
      <c r="K184" s="37"/>
      <c r="L184" s="40"/>
      <c r="M184" s="222"/>
      <c r="N184" s="223"/>
      <c r="O184" s="72"/>
      <c r="P184" s="72"/>
      <c r="Q184" s="72"/>
      <c r="R184" s="72"/>
      <c r="S184" s="72"/>
      <c r="T184" s="73"/>
      <c r="U184" s="35"/>
      <c r="V184" s="35"/>
      <c r="W184" s="35"/>
      <c r="X184" s="35"/>
      <c r="Y184" s="35"/>
      <c r="Z184" s="35"/>
      <c r="AA184" s="35"/>
      <c r="AB184" s="35"/>
      <c r="AC184" s="35"/>
      <c r="AD184" s="35"/>
      <c r="AE184" s="35"/>
      <c r="AT184" s="18" t="s">
        <v>161</v>
      </c>
      <c r="AU184" s="18" t="s">
        <v>88</v>
      </c>
    </row>
    <row r="185" spans="1:65" s="2" customFormat="1" ht="24" customHeight="1">
      <c r="A185" s="35"/>
      <c r="B185" s="36"/>
      <c r="C185" s="207" t="s">
        <v>275</v>
      </c>
      <c r="D185" s="207" t="s">
        <v>155</v>
      </c>
      <c r="E185" s="208" t="s">
        <v>276</v>
      </c>
      <c r="F185" s="209" t="s">
        <v>277</v>
      </c>
      <c r="G185" s="210" t="s">
        <v>228</v>
      </c>
      <c r="H185" s="211">
        <v>1705</v>
      </c>
      <c r="I185" s="212"/>
      <c r="J185" s="213">
        <f>ROUND(I185*H185,2)</f>
        <v>0</v>
      </c>
      <c r="K185" s="209" t="s">
        <v>1</v>
      </c>
      <c r="L185" s="40"/>
      <c r="M185" s="214" t="s">
        <v>1</v>
      </c>
      <c r="N185" s="215" t="s">
        <v>43</v>
      </c>
      <c r="O185" s="72"/>
      <c r="P185" s="216">
        <f>O185*H185</f>
        <v>0</v>
      </c>
      <c r="Q185" s="216">
        <v>0</v>
      </c>
      <c r="R185" s="216">
        <f>Q185*H185</f>
        <v>0</v>
      </c>
      <c r="S185" s="216">
        <v>0</v>
      </c>
      <c r="T185" s="217">
        <f>S185*H185</f>
        <v>0</v>
      </c>
      <c r="U185" s="35"/>
      <c r="V185" s="35"/>
      <c r="W185" s="35"/>
      <c r="X185" s="35"/>
      <c r="Y185" s="35"/>
      <c r="Z185" s="35"/>
      <c r="AA185" s="35"/>
      <c r="AB185" s="35"/>
      <c r="AC185" s="35"/>
      <c r="AD185" s="35"/>
      <c r="AE185" s="35"/>
      <c r="AR185" s="218" t="s">
        <v>159</v>
      </c>
      <c r="AT185" s="218" t="s">
        <v>155</v>
      </c>
      <c r="AU185" s="218" t="s">
        <v>88</v>
      </c>
      <c r="AY185" s="18" t="s">
        <v>154</v>
      </c>
      <c r="BE185" s="219">
        <f>IF(N185="základní",J185,0)</f>
        <v>0</v>
      </c>
      <c r="BF185" s="219">
        <f>IF(N185="snížená",J185,0)</f>
        <v>0</v>
      </c>
      <c r="BG185" s="219">
        <f>IF(N185="zákl. přenesená",J185,0)</f>
        <v>0</v>
      </c>
      <c r="BH185" s="219">
        <f>IF(N185="sníž. přenesená",J185,0)</f>
        <v>0</v>
      </c>
      <c r="BI185" s="219">
        <f>IF(N185="nulová",J185,0)</f>
        <v>0</v>
      </c>
      <c r="BJ185" s="18" t="s">
        <v>86</v>
      </c>
      <c r="BK185" s="219">
        <f>ROUND(I185*H185,2)</f>
        <v>0</v>
      </c>
      <c r="BL185" s="18" t="s">
        <v>159</v>
      </c>
      <c r="BM185" s="218" t="s">
        <v>278</v>
      </c>
    </row>
    <row r="186" spans="1:47" s="2" customFormat="1" ht="11.25">
      <c r="A186" s="35"/>
      <c r="B186" s="36"/>
      <c r="C186" s="37"/>
      <c r="D186" s="220" t="s">
        <v>161</v>
      </c>
      <c r="E186" s="37"/>
      <c r="F186" s="221" t="s">
        <v>277</v>
      </c>
      <c r="G186" s="37"/>
      <c r="H186" s="37"/>
      <c r="I186" s="123"/>
      <c r="J186" s="37"/>
      <c r="K186" s="37"/>
      <c r="L186" s="40"/>
      <c r="M186" s="222"/>
      <c r="N186" s="223"/>
      <c r="O186" s="72"/>
      <c r="P186" s="72"/>
      <c r="Q186" s="72"/>
      <c r="R186" s="72"/>
      <c r="S186" s="72"/>
      <c r="T186" s="73"/>
      <c r="U186" s="35"/>
      <c r="V186" s="35"/>
      <c r="W186" s="35"/>
      <c r="X186" s="35"/>
      <c r="Y186" s="35"/>
      <c r="Z186" s="35"/>
      <c r="AA186" s="35"/>
      <c r="AB186" s="35"/>
      <c r="AC186" s="35"/>
      <c r="AD186" s="35"/>
      <c r="AE186" s="35"/>
      <c r="AT186" s="18" t="s">
        <v>161</v>
      </c>
      <c r="AU186" s="18" t="s">
        <v>88</v>
      </c>
    </row>
    <row r="187" spans="1:65" s="2" customFormat="1" ht="24" customHeight="1">
      <c r="A187" s="35"/>
      <c r="B187" s="36"/>
      <c r="C187" s="207" t="s">
        <v>279</v>
      </c>
      <c r="D187" s="207" t="s">
        <v>155</v>
      </c>
      <c r="E187" s="208" t="s">
        <v>280</v>
      </c>
      <c r="F187" s="209" t="s">
        <v>281</v>
      </c>
      <c r="G187" s="210" t="s">
        <v>228</v>
      </c>
      <c r="H187" s="211">
        <v>1698.62</v>
      </c>
      <c r="I187" s="212"/>
      <c r="J187" s="213">
        <f>ROUND(I187*H187,2)</f>
        <v>0</v>
      </c>
      <c r="K187" s="209" t="s">
        <v>1</v>
      </c>
      <c r="L187" s="40"/>
      <c r="M187" s="214" t="s">
        <v>1</v>
      </c>
      <c r="N187" s="215" t="s">
        <v>43</v>
      </c>
      <c r="O187" s="72"/>
      <c r="P187" s="216">
        <f>O187*H187</f>
        <v>0</v>
      </c>
      <c r="Q187" s="216">
        <v>0</v>
      </c>
      <c r="R187" s="216">
        <f>Q187*H187</f>
        <v>0</v>
      </c>
      <c r="S187" s="216">
        <v>0</v>
      </c>
      <c r="T187" s="217">
        <f>S187*H187</f>
        <v>0</v>
      </c>
      <c r="U187" s="35"/>
      <c r="V187" s="35"/>
      <c r="W187" s="35"/>
      <c r="X187" s="35"/>
      <c r="Y187" s="35"/>
      <c r="Z187" s="35"/>
      <c r="AA187" s="35"/>
      <c r="AB187" s="35"/>
      <c r="AC187" s="35"/>
      <c r="AD187" s="35"/>
      <c r="AE187" s="35"/>
      <c r="AR187" s="218" t="s">
        <v>159</v>
      </c>
      <c r="AT187" s="218" t="s">
        <v>155</v>
      </c>
      <c r="AU187" s="218" t="s">
        <v>88</v>
      </c>
      <c r="AY187" s="18" t="s">
        <v>154</v>
      </c>
      <c r="BE187" s="219">
        <f>IF(N187="základní",J187,0)</f>
        <v>0</v>
      </c>
      <c r="BF187" s="219">
        <f>IF(N187="snížená",J187,0)</f>
        <v>0</v>
      </c>
      <c r="BG187" s="219">
        <f>IF(N187="zákl. přenesená",J187,0)</f>
        <v>0</v>
      </c>
      <c r="BH187" s="219">
        <f>IF(N187="sníž. přenesená",J187,0)</f>
        <v>0</v>
      </c>
      <c r="BI187" s="219">
        <f>IF(N187="nulová",J187,0)</f>
        <v>0</v>
      </c>
      <c r="BJ187" s="18" t="s">
        <v>86</v>
      </c>
      <c r="BK187" s="219">
        <f>ROUND(I187*H187,2)</f>
        <v>0</v>
      </c>
      <c r="BL187" s="18" t="s">
        <v>159</v>
      </c>
      <c r="BM187" s="218" t="s">
        <v>282</v>
      </c>
    </row>
    <row r="188" spans="1:47" s="2" customFormat="1" ht="11.25">
      <c r="A188" s="35"/>
      <c r="B188" s="36"/>
      <c r="C188" s="37"/>
      <c r="D188" s="220" t="s">
        <v>161</v>
      </c>
      <c r="E188" s="37"/>
      <c r="F188" s="221" t="s">
        <v>281</v>
      </c>
      <c r="G188" s="37"/>
      <c r="H188" s="37"/>
      <c r="I188" s="123"/>
      <c r="J188" s="37"/>
      <c r="K188" s="37"/>
      <c r="L188" s="40"/>
      <c r="M188" s="222"/>
      <c r="N188" s="223"/>
      <c r="O188" s="72"/>
      <c r="P188" s="72"/>
      <c r="Q188" s="72"/>
      <c r="R188" s="72"/>
      <c r="S188" s="72"/>
      <c r="T188" s="73"/>
      <c r="U188" s="35"/>
      <c r="V188" s="35"/>
      <c r="W188" s="35"/>
      <c r="X188" s="35"/>
      <c r="Y188" s="35"/>
      <c r="Z188" s="35"/>
      <c r="AA188" s="35"/>
      <c r="AB188" s="35"/>
      <c r="AC188" s="35"/>
      <c r="AD188" s="35"/>
      <c r="AE188" s="35"/>
      <c r="AT188" s="18" t="s">
        <v>161</v>
      </c>
      <c r="AU188" s="18" t="s">
        <v>88</v>
      </c>
    </row>
    <row r="189" spans="1:65" s="2" customFormat="1" ht="24" customHeight="1">
      <c r="A189" s="35"/>
      <c r="B189" s="36"/>
      <c r="C189" s="207" t="s">
        <v>283</v>
      </c>
      <c r="D189" s="207" t="s">
        <v>155</v>
      </c>
      <c r="E189" s="208" t="s">
        <v>284</v>
      </c>
      <c r="F189" s="209" t="s">
        <v>285</v>
      </c>
      <c r="G189" s="210" t="s">
        <v>228</v>
      </c>
      <c r="H189" s="211">
        <v>1705</v>
      </c>
      <c r="I189" s="212"/>
      <c r="J189" s="213">
        <f>ROUND(I189*H189,2)</f>
        <v>0</v>
      </c>
      <c r="K189" s="209" t="s">
        <v>1</v>
      </c>
      <c r="L189" s="40"/>
      <c r="M189" s="214" t="s">
        <v>1</v>
      </c>
      <c r="N189" s="215" t="s">
        <v>43</v>
      </c>
      <c r="O189" s="72"/>
      <c r="P189" s="216">
        <f>O189*H189</f>
        <v>0</v>
      </c>
      <c r="Q189" s="216">
        <v>0</v>
      </c>
      <c r="R189" s="216">
        <f>Q189*H189</f>
        <v>0</v>
      </c>
      <c r="S189" s="216">
        <v>0</v>
      </c>
      <c r="T189" s="217">
        <f>S189*H189</f>
        <v>0</v>
      </c>
      <c r="U189" s="35"/>
      <c r="V189" s="35"/>
      <c r="W189" s="35"/>
      <c r="X189" s="35"/>
      <c r="Y189" s="35"/>
      <c r="Z189" s="35"/>
      <c r="AA189" s="35"/>
      <c r="AB189" s="35"/>
      <c r="AC189" s="35"/>
      <c r="AD189" s="35"/>
      <c r="AE189" s="35"/>
      <c r="AR189" s="218" t="s">
        <v>159</v>
      </c>
      <c r="AT189" s="218" t="s">
        <v>155</v>
      </c>
      <c r="AU189" s="218" t="s">
        <v>88</v>
      </c>
      <c r="AY189" s="18" t="s">
        <v>154</v>
      </c>
      <c r="BE189" s="219">
        <f>IF(N189="základní",J189,0)</f>
        <v>0</v>
      </c>
      <c r="BF189" s="219">
        <f>IF(N189="snížená",J189,0)</f>
        <v>0</v>
      </c>
      <c r="BG189" s="219">
        <f>IF(N189="zákl. přenesená",J189,0)</f>
        <v>0</v>
      </c>
      <c r="BH189" s="219">
        <f>IF(N189="sníž. přenesená",J189,0)</f>
        <v>0</v>
      </c>
      <c r="BI189" s="219">
        <f>IF(N189="nulová",J189,0)</f>
        <v>0</v>
      </c>
      <c r="BJ189" s="18" t="s">
        <v>86</v>
      </c>
      <c r="BK189" s="219">
        <f>ROUND(I189*H189,2)</f>
        <v>0</v>
      </c>
      <c r="BL189" s="18" t="s">
        <v>159</v>
      </c>
      <c r="BM189" s="218" t="s">
        <v>286</v>
      </c>
    </row>
    <row r="190" spans="1:47" s="2" customFormat="1" ht="19.5">
      <c r="A190" s="35"/>
      <c r="B190" s="36"/>
      <c r="C190" s="37"/>
      <c r="D190" s="220" t="s">
        <v>161</v>
      </c>
      <c r="E190" s="37"/>
      <c r="F190" s="221" t="s">
        <v>285</v>
      </c>
      <c r="G190" s="37"/>
      <c r="H190" s="37"/>
      <c r="I190" s="123"/>
      <c r="J190" s="37"/>
      <c r="K190" s="37"/>
      <c r="L190" s="40"/>
      <c r="M190" s="222"/>
      <c r="N190" s="223"/>
      <c r="O190" s="72"/>
      <c r="P190" s="72"/>
      <c r="Q190" s="72"/>
      <c r="R190" s="72"/>
      <c r="S190" s="72"/>
      <c r="T190" s="73"/>
      <c r="U190" s="35"/>
      <c r="V190" s="35"/>
      <c r="W190" s="35"/>
      <c r="X190" s="35"/>
      <c r="Y190" s="35"/>
      <c r="Z190" s="35"/>
      <c r="AA190" s="35"/>
      <c r="AB190" s="35"/>
      <c r="AC190" s="35"/>
      <c r="AD190" s="35"/>
      <c r="AE190" s="35"/>
      <c r="AT190" s="18" t="s">
        <v>161</v>
      </c>
      <c r="AU190" s="18" t="s">
        <v>88</v>
      </c>
    </row>
    <row r="191" spans="1:65" s="2" customFormat="1" ht="24" customHeight="1">
      <c r="A191" s="35"/>
      <c r="B191" s="36"/>
      <c r="C191" s="207" t="s">
        <v>287</v>
      </c>
      <c r="D191" s="207" t="s">
        <v>155</v>
      </c>
      <c r="E191" s="208" t="s">
        <v>288</v>
      </c>
      <c r="F191" s="209" t="s">
        <v>289</v>
      </c>
      <c r="G191" s="210" t="s">
        <v>228</v>
      </c>
      <c r="H191" s="211">
        <v>1698.62</v>
      </c>
      <c r="I191" s="212"/>
      <c r="J191" s="213">
        <f>ROUND(I191*H191,2)</f>
        <v>0</v>
      </c>
      <c r="K191" s="209" t="s">
        <v>1</v>
      </c>
      <c r="L191" s="40"/>
      <c r="M191" s="214" t="s">
        <v>1</v>
      </c>
      <c r="N191" s="215" t="s">
        <v>43</v>
      </c>
      <c r="O191" s="72"/>
      <c r="P191" s="216">
        <f>O191*H191</f>
        <v>0</v>
      </c>
      <c r="Q191" s="216">
        <v>0</v>
      </c>
      <c r="R191" s="216">
        <f>Q191*H191</f>
        <v>0</v>
      </c>
      <c r="S191" s="216">
        <v>0</v>
      </c>
      <c r="T191" s="217">
        <f>S191*H191</f>
        <v>0</v>
      </c>
      <c r="U191" s="35"/>
      <c r="V191" s="35"/>
      <c r="W191" s="35"/>
      <c r="X191" s="35"/>
      <c r="Y191" s="35"/>
      <c r="Z191" s="35"/>
      <c r="AA191" s="35"/>
      <c r="AB191" s="35"/>
      <c r="AC191" s="35"/>
      <c r="AD191" s="35"/>
      <c r="AE191" s="35"/>
      <c r="AR191" s="218" t="s">
        <v>159</v>
      </c>
      <c r="AT191" s="218" t="s">
        <v>155</v>
      </c>
      <c r="AU191" s="218" t="s">
        <v>88</v>
      </c>
      <c r="AY191" s="18" t="s">
        <v>154</v>
      </c>
      <c r="BE191" s="219">
        <f>IF(N191="základní",J191,0)</f>
        <v>0</v>
      </c>
      <c r="BF191" s="219">
        <f>IF(N191="snížená",J191,0)</f>
        <v>0</v>
      </c>
      <c r="BG191" s="219">
        <f>IF(N191="zákl. přenesená",J191,0)</f>
        <v>0</v>
      </c>
      <c r="BH191" s="219">
        <f>IF(N191="sníž. přenesená",J191,0)</f>
        <v>0</v>
      </c>
      <c r="BI191" s="219">
        <f>IF(N191="nulová",J191,0)</f>
        <v>0</v>
      </c>
      <c r="BJ191" s="18" t="s">
        <v>86</v>
      </c>
      <c r="BK191" s="219">
        <f>ROUND(I191*H191,2)</f>
        <v>0</v>
      </c>
      <c r="BL191" s="18" t="s">
        <v>159</v>
      </c>
      <c r="BM191" s="218" t="s">
        <v>290</v>
      </c>
    </row>
    <row r="192" spans="1:47" s="2" customFormat="1" ht="19.5">
      <c r="A192" s="35"/>
      <c r="B192" s="36"/>
      <c r="C192" s="37"/>
      <c r="D192" s="220" t="s">
        <v>161</v>
      </c>
      <c r="E192" s="37"/>
      <c r="F192" s="221" t="s">
        <v>289</v>
      </c>
      <c r="G192" s="37"/>
      <c r="H192" s="37"/>
      <c r="I192" s="123"/>
      <c r="J192" s="37"/>
      <c r="K192" s="37"/>
      <c r="L192" s="40"/>
      <c r="M192" s="222"/>
      <c r="N192" s="223"/>
      <c r="O192" s="72"/>
      <c r="P192" s="72"/>
      <c r="Q192" s="72"/>
      <c r="R192" s="72"/>
      <c r="S192" s="72"/>
      <c r="T192" s="73"/>
      <c r="U192" s="35"/>
      <c r="V192" s="35"/>
      <c r="W192" s="35"/>
      <c r="X192" s="35"/>
      <c r="Y192" s="35"/>
      <c r="Z192" s="35"/>
      <c r="AA192" s="35"/>
      <c r="AB192" s="35"/>
      <c r="AC192" s="35"/>
      <c r="AD192" s="35"/>
      <c r="AE192" s="35"/>
      <c r="AT192" s="18" t="s">
        <v>161</v>
      </c>
      <c r="AU192" s="18" t="s">
        <v>88</v>
      </c>
    </row>
    <row r="193" spans="1:65" s="2" customFormat="1" ht="24" customHeight="1">
      <c r="A193" s="35"/>
      <c r="B193" s="36"/>
      <c r="C193" s="207" t="s">
        <v>291</v>
      </c>
      <c r="D193" s="207" t="s">
        <v>155</v>
      </c>
      <c r="E193" s="208" t="s">
        <v>292</v>
      </c>
      <c r="F193" s="209" t="s">
        <v>293</v>
      </c>
      <c r="G193" s="210" t="s">
        <v>158</v>
      </c>
      <c r="H193" s="211">
        <v>84.772</v>
      </c>
      <c r="I193" s="212"/>
      <c r="J193" s="213">
        <f>ROUND(I193*H193,2)</f>
        <v>0</v>
      </c>
      <c r="K193" s="209" t="s">
        <v>1</v>
      </c>
      <c r="L193" s="40"/>
      <c r="M193" s="214" t="s">
        <v>1</v>
      </c>
      <c r="N193" s="215" t="s">
        <v>43</v>
      </c>
      <c r="O193" s="72"/>
      <c r="P193" s="216">
        <f>O193*H193</f>
        <v>0</v>
      </c>
      <c r="Q193" s="216">
        <v>0</v>
      </c>
      <c r="R193" s="216">
        <f>Q193*H193</f>
        <v>0</v>
      </c>
      <c r="S193" s="216">
        <v>0</v>
      </c>
      <c r="T193" s="217">
        <f>S193*H193</f>
        <v>0</v>
      </c>
      <c r="U193" s="35"/>
      <c r="V193" s="35"/>
      <c r="W193" s="35"/>
      <c r="X193" s="35"/>
      <c r="Y193" s="35"/>
      <c r="Z193" s="35"/>
      <c r="AA193" s="35"/>
      <c r="AB193" s="35"/>
      <c r="AC193" s="35"/>
      <c r="AD193" s="35"/>
      <c r="AE193" s="35"/>
      <c r="AR193" s="218" t="s">
        <v>159</v>
      </c>
      <c r="AT193" s="218" t="s">
        <v>155</v>
      </c>
      <c r="AU193" s="218" t="s">
        <v>88</v>
      </c>
      <c r="AY193" s="18" t="s">
        <v>154</v>
      </c>
      <c r="BE193" s="219">
        <f>IF(N193="základní",J193,0)</f>
        <v>0</v>
      </c>
      <c r="BF193" s="219">
        <f>IF(N193="snížená",J193,0)</f>
        <v>0</v>
      </c>
      <c r="BG193" s="219">
        <f>IF(N193="zákl. přenesená",J193,0)</f>
        <v>0</v>
      </c>
      <c r="BH193" s="219">
        <f>IF(N193="sníž. přenesená",J193,0)</f>
        <v>0</v>
      </c>
      <c r="BI193" s="219">
        <f>IF(N193="nulová",J193,0)</f>
        <v>0</v>
      </c>
      <c r="BJ193" s="18" t="s">
        <v>86</v>
      </c>
      <c r="BK193" s="219">
        <f>ROUND(I193*H193,2)</f>
        <v>0</v>
      </c>
      <c r="BL193" s="18" t="s">
        <v>159</v>
      </c>
      <c r="BM193" s="218" t="s">
        <v>294</v>
      </c>
    </row>
    <row r="194" spans="1:47" s="2" customFormat="1" ht="19.5">
      <c r="A194" s="35"/>
      <c r="B194" s="36"/>
      <c r="C194" s="37"/>
      <c r="D194" s="220" t="s">
        <v>161</v>
      </c>
      <c r="E194" s="37"/>
      <c r="F194" s="221" t="s">
        <v>293</v>
      </c>
      <c r="G194" s="37"/>
      <c r="H194" s="37"/>
      <c r="I194" s="123"/>
      <c r="J194" s="37"/>
      <c r="K194" s="37"/>
      <c r="L194" s="40"/>
      <c r="M194" s="222"/>
      <c r="N194" s="223"/>
      <c r="O194" s="72"/>
      <c r="P194" s="72"/>
      <c r="Q194" s="72"/>
      <c r="R194" s="72"/>
      <c r="S194" s="72"/>
      <c r="T194" s="73"/>
      <c r="U194" s="35"/>
      <c r="V194" s="35"/>
      <c r="W194" s="35"/>
      <c r="X194" s="35"/>
      <c r="Y194" s="35"/>
      <c r="Z194" s="35"/>
      <c r="AA194" s="35"/>
      <c r="AB194" s="35"/>
      <c r="AC194" s="35"/>
      <c r="AD194" s="35"/>
      <c r="AE194" s="35"/>
      <c r="AT194" s="18" t="s">
        <v>161</v>
      </c>
      <c r="AU194" s="18" t="s">
        <v>88</v>
      </c>
    </row>
    <row r="195" spans="1:65" s="2" customFormat="1" ht="24" customHeight="1">
      <c r="A195" s="35"/>
      <c r="B195" s="36"/>
      <c r="C195" s="207" t="s">
        <v>295</v>
      </c>
      <c r="D195" s="207" t="s">
        <v>155</v>
      </c>
      <c r="E195" s="208" t="s">
        <v>296</v>
      </c>
      <c r="F195" s="209" t="s">
        <v>297</v>
      </c>
      <c r="G195" s="210" t="s">
        <v>228</v>
      </c>
      <c r="H195" s="211">
        <v>6.37</v>
      </c>
      <c r="I195" s="212"/>
      <c r="J195" s="213">
        <f>ROUND(I195*H195,2)</f>
        <v>0</v>
      </c>
      <c r="K195" s="209" t="s">
        <v>1</v>
      </c>
      <c r="L195" s="40"/>
      <c r="M195" s="214" t="s">
        <v>1</v>
      </c>
      <c r="N195" s="215" t="s">
        <v>43</v>
      </c>
      <c r="O195" s="72"/>
      <c r="P195" s="216">
        <f>O195*H195</f>
        <v>0</v>
      </c>
      <c r="Q195" s="216">
        <v>0</v>
      </c>
      <c r="R195" s="216">
        <f>Q195*H195</f>
        <v>0</v>
      </c>
      <c r="S195" s="216">
        <v>0</v>
      </c>
      <c r="T195" s="217">
        <f>S195*H195</f>
        <v>0</v>
      </c>
      <c r="U195" s="35"/>
      <c r="V195" s="35"/>
      <c r="W195" s="35"/>
      <c r="X195" s="35"/>
      <c r="Y195" s="35"/>
      <c r="Z195" s="35"/>
      <c r="AA195" s="35"/>
      <c r="AB195" s="35"/>
      <c r="AC195" s="35"/>
      <c r="AD195" s="35"/>
      <c r="AE195" s="35"/>
      <c r="AR195" s="218" t="s">
        <v>159</v>
      </c>
      <c r="AT195" s="218" t="s">
        <v>155</v>
      </c>
      <c r="AU195" s="218" t="s">
        <v>88</v>
      </c>
      <c r="AY195" s="18" t="s">
        <v>154</v>
      </c>
      <c r="BE195" s="219">
        <f>IF(N195="základní",J195,0)</f>
        <v>0</v>
      </c>
      <c r="BF195" s="219">
        <f>IF(N195="snížená",J195,0)</f>
        <v>0</v>
      </c>
      <c r="BG195" s="219">
        <f>IF(N195="zákl. přenesená",J195,0)</f>
        <v>0</v>
      </c>
      <c r="BH195" s="219">
        <f>IF(N195="sníž. přenesená",J195,0)</f>
        <v>0</v>
      </c>
      <c r="BI195" s="219">
        <f>IF(N195="nulová",J195,0)</f>
        <v>0</v>
      </c>
      <c r="BJ195" s="18" t="s">
        <v>86</v>
      </c>
      <c r="BK195" s="219">
        <f>ROUND(I195*H195,2)</f>
        <v>0</v>
      </c>
      <c r="BL195" s="18" t="s">
        <v>159</v>
      </c>
      <c r="BM195" s="218" t="s">
        <v>298</v>
      </c>
    </row>
    <row r="196" spans="1:47" s="2" customFormat="1" ht="19.5">
      <c r="A196" s="35"/>
      <c r="B196" s="36"/>
      <c r="C196" s="37"/>
      <c r="D196" s="220" t="s">
        <v>161</v>
      </c>
      <c r="E196" s="37"/>
      <c r="F196" s="221" t="s">
        <v>297</v>
      </c>
      <c r="G196" s="37"/>
      <c r="H196" s="37"/>
      <c r="I196" s="123"/>
      <c r="J196" s="37"/>
      <c r="K196" s="37"/>
      <c r="L196" s="40"/>
      <c r="M196" s="222"/>
      <c r="N196" s="223"/>
      <c r="O196" s="72"/>
      <c r="P196" s="72"/>
      <c r="Q196" s="72"/>
      <c r="R196" s="72"/>
      <c r="S196" s="72"/>
      <c r="T196" s="73"/>
      <c r="U196" s="35"/>
      <c r="V196" s="35"/>
      <c r="W196" s="35"/>
      <c r="X196" s="35"/>
      <c r="Y196" s="35"/>
      <c r="Z196" s="35"/>
      <c r="AA196" s="35"/>
      <c r="AB196" s="35"/>
      <c r="AC196" s="35"/>
      <c r="AD196" s="35"/>
      <c r="AE196" s="35"/>
      <c r="AT196" s="18" t="s">
        <v>161</v>
      </c>
      <c r="AU196" s="18" t="s">
        <v>88</v>
      </c>
    </row>
    <row r="197" spans="1:65" s="2" customFormat="1" ht="24" customHeight="1">
      <c r="A197" s="35"/>
      <c r="B197" s="36"/>
      <c r="C197" s="207" t="s">
        <v>299</v>
      </c>
      <c r="D197" s="207" t="s">
        <v>155</v>
      </c>
      <c r="E197" s="208" t="s">
        <v>300</v>
      </c>
      <c r="F197" s="209" t="s">
        <v>301</v>
      </c>
      <c r="G197" s="210" t="s">
        <v>228</v>
      </c>
      <c r="H197" s="211">
        <v>74.55</v>
      </c>
      <c r="I197" s="212"/>
      <c r="J197" s="213">
        <f>ROUND(I197*H197,2)</f>
        <v>0</v>
      </c>
      <c r="K197" s="209" t="s">
        <v>1</v>
      </c>
      <c r="L197" s="40"/>
      <c r="M197" s="214" t="s">
        <v>1</v>
      </c>
      <c r="N197" s="215" t="s">
        <v>43</v>
      </c>
      <c r="O197" s="72"/>
      <c r="P197" s="216">
        <f>O197*H197</f>
        <v>0</v>
      </c>
      <c r="Q197" s="216">
        <v>0</v>
      </c>
      <c r="R197" s="216">
        <f>Q197*H197</f>
        <v>0</v>
      </c>
      <c r="S197" s="216">
        <v>0</v>
      </c>
      <c r="T197" s="217">
        <f>S197*H197</f>
        <v>0</v>
      </c>
      <c r="U197" s="35"/>
      <c r="V197" s="35"/>
      <c r="W197" s="35"/>
      <c r="X197" s="35"/>
      <c r="Y197" s="35"/>
      <c r="Z197" s="35"/>
      <c r="AA197" s="35"/>
      <c r="AB197" s="35"/>
      <c r="AC197" s="35"/>
      <c r="AD197" s="35"/>
      <c r="AE197" s="35"/>
      <c r="AR197" s="218" t="s">
        <v>159</v>
      </c>
      <c r="AT197" s="218" t="s">
        <v>155</v>
      </c>
      <c r="AU197" s="218" t="s">
        <v>88</v>
      </c>
      <c r="AY197" s="18" t="s">
        <v>154</v>
      </c>
      <c r="BE197" s="219">
        <f>IF(N197="základní",J197,0)</f>
        <v>0</v>
      </c>
      <c r="BF197" s="219">
        <f>IF(N197="snížená",J197,0)</f>
        <v>0</v>
      </c>
      <c r="BG197" s="219">
        <f>IF(N197="zákl. přenesená",J197,0)</f>
        <v>0</v>
      </c>
      <c r="BH197" s="219">
        <f>IF(N197="sníž. přenesená",J197,0)</f>
        <v>0</v>
      </c>
      <c r="BI197" s="219">
        <f>IF(N197="nulová",J197,0)</f>
        <v>0</v>
      </c>
      <c r="BJ197" s="18" t="s">
        <v>86</v>
      </c>
      <c r="BK197" s="219">
        <f>ROUND(I197*H197,2)</f>
        <v>0</v>
      </c>
      <c r="BL197" s="18" t="s">
        <v>159</v>
      </c>
      <c r="BM197" s="218" t="s">
        <v>302</v>
      </c>
    </row>
    <row r="198" spans="1:47" s="2" customFormat="1" ht="11.25">
      <c r="A198" s="35"/>
      <c r="B198" s="36"/>
      <c r="C198" s="37"/>
      <c r="D198" s="220" t="s">
        <v>161</v>
      </c>
      <c r="E198" s="37"/>
      <c r="F198" s="221" t="s">
        <v>301</v>
      </c>
      <c r="G198" s="37"/>
      <c r="H198" s="37"/>
      <c r="I198" s="123"/>
      <c r="J198" s="37"/>
      <c r="K198" s="37"/>
      <c r="L198" s="40"/>
      <c r="M198" s="222"/>
      <c r="N198" s="223"/>
      <c r="O198" s="72"/>
      <c r="P198" s="72"/>
      <c r="Q198" s="72"/>
      <c r="R198" s="72"/>
      <c r="S198" s="72"/>
      <c r="T198" s="73"/>
      <c r="U198" s="35"/>
      <c r="V198" s="35"/>
      <c r="W198" s="35"/>
      <c r="X198" s="35"/>
      <c r="Y198" s="35"/>
      <c r="Z198" s="35"/>
      <c r="AA198" s="35"/>
      <c r="AB198" s="35"/>
      <c r="AC198" s="35"/>
      <c r="AD198" s="35"/>
      <c r="AE198" s="35"/>
      <c r="AT198" s="18" t="s">
        <v>161</v>
      </c>
      <c r="AU198" s="18" t="s">
        <v>88</v>
      </c>
    </row>
    <row r="199" spans="1:65" s="2" customFormat="1" ht="24" customHeight="1">
      <c r="A199" s="35"/>
      <c r="B199" s="36"/>
      <c r="C199" s="207" t="s">
        <v>303</v>
      </c>
      <c r="D199" s="207" t="s">
        <v>155</v>
      </c>
      <c r="E199" s="208" t="s">
        <v>304</v>
      </c>
      <c r="F199" s="209" t="s">
        <v>305</v>
      </c>
      <c r="G199" s="210" t="s">
        <v>228</v>
      </c>
      <c r="H199" s="211">
        <v>1.088</v>
      </c>
      <c r="I199" s="212"/>
      <c r="J199" s="213">
        <f>ROUND(I199*H199,2)</f>
        <v>0</v>
      </c>
      <c r="K199" s="209" t="s">
        <v>1</v>
      </c>
      <c r="L199" s="40"/>
      <c r="M199" s="214" t="s">
        <v>1</v>
      </c>
      <c r="N199" s="215" t="s">
        <v>43</v>
      </c>
      <c r="O199" s="72"/>
      <c r="P199" s="216">
        <f>O199*H199</f>
        <v>0</v>
      </c>
      <c r="Q199" s="216">
        <v>0</v>
      </c>
      <c r="R199" s="216">
        <f>Q199*H199</f>
        <v>0</v>
      </c>
      <c r="S199" s="216">
        <v>0</v>
      </c>
      <c r="T199" s="217">
        <f>S199*H199</f>
        <v>0</v>
      </c>
      <c r="U199" s="35"/>
      <c r="V199" s="35"/>
      <c r="W199" s="35"/>
      <c r="X199" s="35"/>
      <c r="Y199" s="35"/>
      <c r="Z199" s="35"/>
      <c r="AA199" s="35"/>
      <c r="AB199" s="35"/>
      <c r="AC199" s="35"/>
      <c r="AD199" s="35"/>
      <c r="AE199" s="35"/>
      <c r="AR199" s="218" t="s">
        <v>159</v>
      </c>
      <c r="AT199" s="218" t="s">
        <v>155</v>
      </c>
      <c r="AU199" s="218" t="s">
        <v>88</v>
      </c>
      <c r="AY199" s="18" t="s">
        <v>154</v>
      </c>
      <c r="BE199" s="219">
        <f>IF(N199="základní",J199,0)</f>
        <v>0</v>
      </c>
      <c r="BF199" s="219">
        <f>IF(N199="snížená",J199,0)</f>
        <v>0</v>
      </c>
      <c r="BG199" s="219">
        <f>IF(N199="zákl. přenesená",J199,0)</f>
        <v>0</v>
      </c>
      <c r="BH199" s="219">
        <f>IF(N199="sníž. přenesená",J199,0)</f>
        <v>0</v>
      </c>
      <c r="BI199" s="219">
        <f>IF(N199="nulová",J199,0)</f>
        <v>0</v>
      </c>
      <c r="BJ199" s="18" t="s">
        <v>86</v>
      </c>
      <c r="BK199" s="219">
        <f>ROUND(I199*H199,2)</f>
        <v>0</v>
      </c>
      <c r="BL199" s="18" t="s">
        <v>159</v>
      </c>
      <c r="BM199" s="218" t="s">
        <v>306</v>
      </c>
    </row>
    <row r="200" spans="1:47" s="2" customFormat="1" ht="19.5">
      <c r="A200" s="35"/>
      <c r="B200" s="36"/>
      <c r="C200" s="37"/>
      <c r="D200" s="220" t="s">
        <v>161</v>
      </c>
      <c r="E200" s="37"/>
      <c r="F200" s="221" t="s">
        <v>305</v>
      </c>
      <c r="G200" s="37"/>
      <c r="H200" s="37"/>
      <c r="I200" s="123"/>
      <c r="J200" s="37"/>
      <c r="K200" s="37"/>
      <c r="L200" s="40"/>
      <c r="M200" s="222"/>
      <c r="N200" s="223"/>
      <c r="O200" s="72"/>
      <c r="P200" s="72"/>
      <c r="Q200" s="72"/>
      <c r="R200" s="72"/>
      <c r="S200" s="72"/>
      <c r="T200" s="73"/>
      <c r="U200" s="35"/>
      <c r="V200" s="35"/>
      <c r="W200" s="35"/>
      <c r="X200" s="35"/>
      <c r="Y200" s="35"/>
      <c r="Z200" s="35"/>
      <c r="AA200" s="35"/>
      <c r="AB200" s="35"/>
      <c r="AC200" s="35"/>
      <c r="AD200" s="35"/>
      <c r="AE200" s="35"/>
      <c r="AT200" s="18" t="s">
        <v>161</v>
      </c>
      <c r="AU200" s="18" t="s">
        <v>88</v>
      </c>
    </row>
    <row r="201" spans="1:65" s="2" customFormat="1" ht="24" customHeight="1">
      <c r="A201" s="35"/>
      <c r="B201" s="36"/>
      <c r="C201" s="207" t="s">
        <v>307</v>
      </c>
      <c r="D201" s="207" t="s">
        <v>155</v>
      </c>
      <c r="E201" s="208" t="s">
        <v>308</v>
      </c>
      <c r="F201" s="209" t="s">
        <v>309</v>
      </c>
      <c r="G201" s="210" t="s">
        <v>228</v>
      </c>
      <c r="H201" s="211">
        <v>2.04</v>
      </c>
      <c r="I201" s="212"/>
      <c r="J201" s="213">
        <f>ROUND(I201*H201,2)</f>
        <v>0</v>
      </c>
      <c r="K201" s="209" t="s">
        <v>1</v>
      </c>
      <c r="L201" s="40"/>
      <c r="M201" s="214" t="s">
        <v>1</v>
      </c>
      <c r="N201" s="215" t="s">
        <v>43</v>
      </c>
      <c r="O201" s="72"/>
      <c r="P201" s="216">
        <f>O201*H201</f>
        <v>0</v>
      </c>
      <c r="Q201" s="216">
        <v>0</v>
      </c>
      <c r="R201" s="216">
        <f>Q201*H201</f>
        <v>0</v>
      </c>
      <c r="S201" s="216">
        <v>0</v>
      </c>
      <c r="T201" s="217">
        <f>S201*H201</f>
        <v>0</v>
      </c>
      <c r="U201" s="35"/>
      <c r="V201" s="35"/>
      <c r="W201" s="35"/>
      <c r="X201" s="35"/>
      <c r="Y201" s="35"/>
      <c r="Z201" s="35"/>
      <c r="AA201" s="35"/>
      <c r="AB201" s="35"/>
      <c r="AC201" s="35"/>
      <c r="AD201" s="35"/>
      <c r="AE201" s="35"/>
      <c r="AR201" s="218" t="s">
        <v>159</v>
      </c>
      <c r="AT201" s="218" t="s">
        <v>155</v>
      </c>
      <c r="AU201" s="218" t="s">
        <v>88</v>
      </c>
      <c r="AY201" s="18" t="s">
        <v>154</v>
      </c>
      <c r="BE201" s="219">
        <f>IF(N201="základní",J201,0)</f>
        <v>0</v>
      </c>
      <c r="BF201" s="219">
        <f>IF(N201="snížená",J201,0)</f>
        <v>0</v>
      </c>
      <c r="BG201" s="219">
        <f>IF(N201="zákl. přenesená",J201,0)</f>
        <v>0</v>
      </c>
      <c r="BH201" s="219">
        <f>IF(N201="sníž. přenesená",J201,0)</f>
        <v>0</v>
      </c>
      <c r="BI201" s="219">
        <f>IF(N201="nulová",J201,0)</f>
        <v>0</v>
      </c>
      <c r="BJ201" s="18" t="s">
        <v>86</v>
      </c>
      <c r="BK201" s="219">
        <f>ROUND(I201*H201,2)</f>
        <v>0</v>
      </c>
      <c r="BL201" s="18" t="s">
        <v>159</v>
      </c>
      <c r="BM201" s="218" t="s">
        <v>310</v>
      </c>
    </row>
    <row r="202" spans="1:47" s="2" customFormat="1" ht="19.5">
      <c r="A202" s="35"/>
      <c r="B202" s="36"/>
      <c r="C202" s="37"/>
      <c r="D202" s="220" t="s">
        <v>161</v>
      </c>
      <c r="E202" s="37"/>
      <c r="F202" s="221" t="s">
        <v>309</v>
      </c>
      <c r="G202" s="37"/>
      <c r="H202" s="37"/>
      <c r="I202" s="123"/>
      <c r="J202" s="37"/>
      <c r="K202" s="37"/>
      <c r="L202" s="40"/>
      <c r="M202" s="222"/>
      <c r="N202" s="223"/>
      <c r="O202" s="72"/>
      <c r="P202" s="72"/>
      <c r="Q202" s="72"/>
      <c r="R202" s="72"/>
      <c r="S202" s="72"/>
      <c r="T202" s="73"/>
      <c r="U202" s="35"/>
      <c r="V202" s="35"/>
      <c r="W202" s="35"/>
      <c r="X202" s="35"/>
      <c r="Y202" s="35"/>
      <c r="Z202" s="35"/>
      <c r="AA202" s="35"/>
      <c r="AB202" s="35"/>
      <c r="AC202" s="35"/>
      <c r="AD202" s="35"/>
      <c r="AE202" s="35"/>
      <c r="AT202" s="18" t="s">
        <v>161</v>
      </c>
      <c r="AU202" s="18" t="s">
        <v>88</v>
      </c>
    </row>
    <row r="203" spans="1:65" s="2" customFormat="1" ht="24" customHeight="1">
      <c r="A203" s="35"/>
      <c r="B203" s="36"/>
      <c r="C203" s="207" t="s">
        <v>311</v>
      </c>
      <c r="D203" s="207" t="s">
        <v>155</v>
      </c>
      <c r="E203" s="208" t="s">
        <v>312</v>
      </c>
      <c r="F203" s="209" t="s">
        <v>313</v>
      </c>
      <c r="G203" s="210" t="s">
        <v>228</v>
      </c>
      <c r="H203" s="211">
        <v>3.225</v>
      </c>
      <c r="I203" s="212"/>
      <c r="J203" s="213">
        <f>ROUND(I203*H203,2)</f>
        <v>0</v>
      </c>
      <c r="K203" s="209" t="s">
        <v>1</v>
      </c>
      <c r="L203" s="40"/>
      <c r="M203" s="214" t="s">
        <v>1</v>
      </c>
      <c r="N203" s="215" t="s">
        <v>43</v>
      </c>
      <c r="O203" s="72"/>
      <c r="P203" s="216">
        <f>O203*H203</f>
        <v>0</v>
      </c>
      <c r="Q203" s="216">
        <v>0</v>
      </c>
      <c r="R203" s="216">
        <f>Q203*H203</f>
        <v>0</v>
      </c>
      <c r="S203" s="216">
        <v>0</v>
      </c>
      <c r="T203" s="217">
        <f>S203*H203</f>
        <v>0</v>
      </c>
      <c r="U203" s="35"/>
      <c r="V203" s="35"/>
      <c r="W203" s="35"/>
      <c r="X203" s="35"/>
      <c r="Y203" s="35"/>
      <c r="Z203" s="35"/>
      <c r="AA203" s="35"/>
      <c r="AB203" s="35"/>
      <c r="AC203" s="35"/>
      <c r="AD203" s="35"/>
      <c r="AE203" s="35"/>
      <c r="AR203" s="218" t="s">
        <v>159</v>
      </c>
      <c r="AT203" s="218" t="s">
        <v>155</v>
      </c>
      <c r="AU203" s="218" t="s">
        <v>88</v>
      </c>
      <c r="AY203" s="18" t="s">
        <v>154</v>
      </c>
      <c r="BE203" s="219">
        <f>IF(N203="základní",J203,0)</f>
        <v>0</v>
      </c>
      <c r="BF203" s="219">
        <f>IF(N203="snížená",J203,0)</f>
        <v>0</v>
      </c>
      <c r="BG203" s="219">
        <f>IF(N203="zákl. přenesená",J203,0)</f>
        <v>0</v>
      </c>
      <c r="BH203" s="219">
        <f>IF(N203="sníž. přenesená",J203,0)</f>
        <v>0</v>
      </c>
      <c r="BI203" s="219">
        <f>IF(N203="nulová",J203,0)</f>
        <v>0</v>
      </c>
      <c r="BJ203" s="18" t="s">
        <v>86</v>
      </c>
      <c r="BK203" s="219">
        <f>ROUND(I203*H203,2)</f>
        <v>0</v>
      </c>
      <c r="BL203" s="18" t="s">
        <v>159</v>
      </c>
      <c r="BM203" s="218" t="s">
        <v>314</v>
      </c>
    </row>
    <row r="204" spans="1:47" s="2" customFormat="1" ht="19.5">
      <c r="A204" s="35"/>
      <c r="B204" s="36"/>
      <c r="C204" s="37"/>
      <c r="D204" s="220" t="s">
        <v>161</v>
      </c>
      <c r="E204" s="37"/>
      <c r="F204" s="221" t="s">
        <v>313</v>
      </c>
      <c r="G204" s="37"/>
      <c r="H204" s="37"/>
      <c r="I204" s="123"/>
      <c r="J204" s="37"/>
      <c r="K204" s="37"/>
      <c r="L204" s="40"/>
      <c r="M204" s="222"/>
      <c r="N204" s="223"/>
      <c r="O204" s="72"/>
      <c r="P204" s="72"/>
      <c r="Q204" s="72"/>
      <c r="R204" s="72"/>
      <c r="S204" s="72"/>
      <c r="T204" s="73"/>
      <c r="U204" s="35"/>
      <c r="V204" s="35"/>
      <c r="W204" s="35"/>
      <c r="X204" s="35"/>
      <c r="Y204" s="35"/>
      <c r="Z204" s="35"/>
      <c r="AA204" s="35"/>
      <c r="AB204" s="35"/>
      <c r="AC204" s="35"/>
      <c r="AD204" s="35"/>
      <c r="AE204" s="35"/>
      <c r="AT204" s="18" t="s">
        <v>161</v>
      </c>
      <c r="AU204" s="18" t="s">
        <v>88</v>
      </c>
    </row>
    <row r="205" spans="2:63" s="12" customFormat="1" ht="22.9" customHeight="1">
      <c r="B205" s="193"/>
      <c r="C205" s="194"/>
      <c r="D205" s="195" t="s">
        <v>77</v>
      </c>
      <c r="E205" s="224" t="s">
        <v>190</v>
      </c>
      <c r="F205" s="224" t="s">
        <v>315</v>
      </c>
      <c r="G205" s="194"/>
      <c r="H205" s="194"/>
      <c r="I205" s="197"/>
      <c r="J205" s="225">
        <f>BK205</f>
        <v>0</v>
      </c>
      <c r="K205" s="194"/>
      <c r="L205" s="199"/>
      <c r="M205" s="200"/>
      <c r="N205" s="201"/>
      <c r="O205" s="201"/>
      <c r="P205" s="202">
        <f>SUM(P206:P209)</f>
        <v>0</v>
      </c>
      <c r="Q205" s="201"/>
      <c r="R205" s="202">
        <f>SUM(R206:R209)</f>
        <v>0</v>
      </c>
      <c r="S205" s="201"/>
      <c r="T205" s="203">
        <f>SUM(T206:T209)</f>
        <v>0</v>
      </c>
      <c r="AR205" s="204" t="s">
        <v>86</v>
      </c>
      <c r="AT205" s="205" t="s">
        <v>77</v>
      </c>
      <c r="AU205" s="205" t="s">
        <v>86</v>
      </c>
      <c r="AY205" s="204" t="s">
        <v>154</v>
      </c>
      <c r="BK205" s="206">
        <f>SUM(BK206:BK209)</f>
        <v>0</v>
      </c>
    </row>
    <row r="206" spans="1:65" s="2" customFormat="1" ht="16.5" customHeight="1">
      <c r="A206" s="35"/>
      <c r="B206" s="36"/>
      <c r="C206" s="207" t="s">
        <v>316</v>
      </c>
      <c r="D206" s="207" t="s">
        <v>155</v>
      </c>
      <c r="E206" s="208" t="s">
        <v>317</v>
      </c>
      <c r="F206" s="209" t="s">
        <v>318</v>
      </c>
      <c r="G206" s="210" t="s">
        <v>319</v>
      </c>
      <c r="H206" s="211">
        <v>3</v>
      </c>
      <c r="I206" s="212"/>
      <c r="J206" s="213">
        <f>ROUND(I206*H206,2)</f>
        <v>0</v>
      </c>
      <c r="K206" s="209" t="s">
        <v>1</v>
      </c>
      <c r="L206" s="40"/>
      <c r="M206" s="214" t="s">
        <v>1</v>
      </c>
      <c r="N206" s="215" t="s">
        <v>43</v>
      </c>
      <c r="O206" s="72"/>
      <c r="P206" s="216">
        <f>O206*H206</f>
        <v>0</v>
      </c>
      <c r="Q206" s="216">
        <v>0</v>
      </c>
      <c r="R206" s="216">
        <f>Q206*H206</f>
        <v>0</v>
      </c>
      <c r="S206" s="216">
        <v>0</v>
      </c>
      <c r="T206" s="217">
        <f>S206*H206</f>
        <v>0</v>
      </c>
      <c r="U206" s="35"/>
      <c r="V206" s="35"/>
      <c r="W206" s="35"/>
      <c r="X206" s="35"/>
      <c r="Y206" s="35"/>
      <c r="Z206" s="35"/>
      <c r="AA206" s="35"/>
      <c r="AB206" s="35"/>
      <c r="AC206" s="35"/>
      <c r="AD206" s="35"/>
      <c r="AE206" s="35"/>
      <c r="AR206" s="218" t="s">
        <v>159</v>
      </c>
      <c r="AT206" s="218" t="s">
        <v>155</v>
      </c>
      <c r="AU206" s="218" t="s">
        <v>88</v>
      </c>
      <c r="AY206" s="18" t="s">
        <v>154</v>
      </c>
      <c r="BE206" s="219">
        <f>IF(N206="základní",J206,0)</f>
        <v>0</v>
      </c>
      <c r="BF206" s="219">
        <f>IF(N206="snížená",J206,0)</f>
        <v>0</v>
      </c>
      <c r="BG206" s="219">
        <f>IF(N206="zákl. přenesená",J206,0)</f>
        <v>0</v>
      </c>
      <c r="BH206" s="219">
        <f>IF(N206="sníž. přenesená",J206,0)</f>
        <v>0</v>
      </c>
      <c r="BI206" s="219">
        <f>IF(N206="nulová",J206,0)</f>
        <v>0</v>
      </c>
      <c r="BJ206" s="18" t="s">
        <v>86</v>
      </c>
      <c r="BK206" s="219">
        <f>ROUND(I206*H206,2)</f>
        <v>0</v>
      </c>
      <c r="BL206" s="18" t="s">
        <v>159</v>
      </c>
      <c r="BM206" s="218" t="s">
        <v>320</v>
      </c>
    </row>
    <row r="207" spans="1:47" s="2" customFormat="1" ht="11.25">
      <c r="A207" s="35"/>
      <c r="B207" s="36"/>
      <c r="C207" s="37"/>
      <c r="D207" s="220" t="s">
        <v>161</v>
      </c>
      <c r="E207" s="37"/>
      <c r="F207" s="221" t="s">
        <v>318</v>
      </c>
      <c r="G207" s="37"/>
      <c r="H207" s="37"/>
      <c r="I207" s="123"/>
      <c r="J207" s="37"/>
      <c r="K207" s="37"/>
      <c r="L207" s="40"/>
      <c r="M207" s="222"/>
      <c r="N207" s="223"/>
      <c r="O207" s="72"/>
      <c r="P207" s="72"/>
      <c r="Q207" s="72"/>
      <c r="R207" s="72"/>
      <c r="S207" s="72"/>
      <c r="T207" s="73"/>
      <c r="U207" s="35"/>
      <c r="V207" s="35"/>
      <c r="W207" s="35"/>
      <c r="X207" s="35"/>
      <c r="Y207" s="35"/>
      <c r="Z207" s="35"/>
      <c r="AA207" s="35"/>
      <c r="AB207" s="35"/>
      <c r="AC207" s="35"/>
      <c r="AD207" s="35"/>
      <c r="AE207" s="35"/>
      <c r="AT207" s="18" t="s">
        <v>161</v>
      </c>
      <c r="AU207" s="18" t="s">
        <v>88</v>
      </c>
    </row>
    <row r="208" spans="1:65" s="2" customFormat="1" ht="16.5" customHeight="1">
      <c r="A208" s="35"/>
      <c r="B208" s="36"/>
      <c r="C208" s="207" t="s">
        <v>321</v>
      </c>
      <c r="D208" s="207" t="s">
        <v>155</v>
      </c>
      <c r="E208" s="208" t="s">
        <v>322</v>
      </c>
      <c r="F208" s="209" t="s">
        <v>323</v>
      </c>
      <c r="G208" s="210" t="s">
        <v>319</v>
      </c>
      <c r="H208" s="211">
        <v>18</v>
      </c>
      <c r="I208" s="212"/>
      <c r="J208" s="213">
        <f>ROUND(I208*H208,2)</f>
        <v>0</v>
      </c>
      <c r="K208" s="209" t="s">
        <v>1</v>
      </c>
      <c r="L208" s="40"/>
      <c r="M208" s="214" t="s">
        <v>1</v>
      </c>
      <c r="N208" s="215" t="s">
        <v>43</v>
      </c>
      <c r="O208" s="72"/>
      <c r="P208" s="216">
        <f>O208*H208</f>
        <v>0</v>
      </c>
      <c r="Q208" s="216">
        <v>0</v>
      </c>
      <c r="R208" s="216">
        <f>Q208*H208</f>
        <v>0</v>
      </c>
      <c r="S208" s="216">
        <v>0</v>
      </c>
      <c r="T208" s="217">
        <f>S208*H208</f>
        <v>0</v>
      </c>
      <c r="U208" s="35"/>
      <c r="V208" s="35"/>
      <c r="W208" s="35"/>
      <c r="X208" s="35"/>
      <c r="Y208" s="35"/>
      <c r="Z208" s="35"/>
      <c r="AA208" s="35"/>
      <c r="AB208" s="35"/>
      <c r="AC208" s="35"/>
      <c r="AD208" s="35"/>
      <c r="AE208" s="35"/>
      <c r="AR208" s="218" t="s">
        <v>159</v>
      </c>
      <c r="AT208" s="218" t="s">
        <v>155</v>
      </c>
      <c r="AU208" s="218" t="s">
        <v>88</v>
      </c>
      <c r="AY208" s="18" t="s">
        <v>154</v>
      </c>
      <c r="BE208" s="219">
        <f>IF(N208="základní",J208,0)</f>
        <v>0</v>
      </c>
      <c r="BF208" s="219">
        <f>IF(N208="snížená",J208,0)</f>
        <v>0</v>
      </c>
      <c r="BG208" s="219">
        <f>IF(N208="zákl. přenesená",J208,0)</f>
        <v>0</v>
      </c>
      <c r="BH208" s="219">
        <f>IF(N208="sníž. přenesená",J208,0)</f>
        <v>0</v>
      </c>
      <c r="BI208" s="219">
        <f>IF(N208="nulová",J208,0)</f>
        <v>0</v>
      </c>
      <c r="BJ208" s="18" t="s">
        <v>86</v>
      </c>
      <c r="BK208" s="219">
        <f>ROUND(I208*H208,2)</f>
        <v>0</v>
      </c>
      <c r="BL208" s="18" t="s">
        <v>159</v>
      </c>
      <c r="BM208" s="218" t="s">
        <v>324</v>
      </c>
    </row>
    <row r="209" spans="1:47" s="2" customFormat="1" ht="11.25">
      <c r="A209" s="35"/>
      <c r="B209" s="36"/>
      <c r="C209" s="37"/>
      <c r="D209" s="220" t="s">
        <v>161</v>
      </c>
      <c r="E209" s="37"/>
      <c r="F209" s="221" t="s">
        <v>323</v>
      </c>
      <c r="G209" s="37"/>
      <c r="H209" s="37"/>
      <c r="I209" s="123"/>
      <c r="J209" s="37"/>
      <c r="K209" s="37"/>
      <c r="L209" s="40"/>
      <c r="M209" s="222"/>
      <c r="N209" s="223"/>
      <c r="O209" s="72"/>
      <c r="P209" s="72"/>
      <c r="Q209" s="72"/>
      <c r="R209" s="72"/>
      <c r="S209" s="72"/>
      <c r="T209" s="73"/>
      <c r="U209" s="35"/>
      <c r="V209" s="35"/>
      <c r="W209" s="35"/>
      <c r="X209" s="35"/>
      <c r="Y209" s="35"/>
      <c r="Z209" s="35"/>
      <c r="AA209" s="35"/>
      <c r="AB209" s="35"/>
      <c r="AC209" s="35"/>
      <c r="AD209" s="35"/>
      <c r="AE209" s="35"/>
      <c r="AT209" s="18" t="s">
        <v>161</v>
      </c>
      <c r="AU209" s="18" t="s">
        <v>88</v>
      </c>
    </row>
    <row r="210" spans="2:63" s="12" customFormat="1" ht="22.9" customHeight="1">
      <c r="B210" s="193"/>
      <c r="C210" s="194"/>
      <c r="D210" s="195" t="s">
        <v>77</v>
      </c>
      <c r="E210" s="224" t="s">
        <v>194</v>
      </c>
      <c r="F210" s="224" t="s">
        <v>325</v>
      </c>
      <c r="G210" s="194"/>
      <c r="H210" s="194"/>
      <c r="I210" s="197"/>
      <c r="J210" s="225">
        <f>BK210</f>
        <v>0</v>
      </c>
      <c r="K210" s="194"/>
      <c r="L210" s="199"/>
      <c r="M210" s="200"/>
      <c r="N210" s="201"/>
      <c r="O210" s="201"/>
      <c r="P210" s="202">
        <f>SUM(P211:P242)</f>
        <v>0</v>
      </c>
      <c r="Q210" s="201"/>
      <c r="R210" s="202">
        <f>SUM(R211:R242)</f>
        <v>0</v>
      </c>
      <c r="S210" s="201"/>
      <c r="T210" s="203">
        <f>SUM(T211:T242)</f>
        <v>0</v>
      </c>
      <c r="AR210" s="204" t="s">
        <v>86</v>
      </c>
      <c r="AT210" s="205" t="s">
        <v>77</v>
      </c>
      <c r="AU210" s="205" t="s">
        <v>86</v>
      </c>
      <c r="AY210" s="204" t="s">
        <v>154</v>
      </c>
      <c r="BK210" s="206">
        <f>SUM(BK211:BK242)</f>
        <v>0</v>
      </c>
    </row>
    <row r="211" spans="1:65" s="2" customFormat="1" ht="36" customHeight="1">
      <c r="A211" s="35"/>
      <c r="B211" s="36"/>
      <c r="C211" s="207" t="s">
        <v>326</v>
      </c>
      <c r="D211" s="207" t="s">
        <v>155</v>
      </c>
      <c r="E211" s="208" t="s">
        <v>327</v>
      </c>
      <c r="F211" s="209" t="s">
        <v>328</v>
      </c>
      <c r="G211" s="210" t="s">
        <v>319</v>
      </c>
      <c r="H211" s="211">
        <v>2</v>
      </c>
      <c r="I211" s="212"/>
      <c r="J211" s="213">
        <f>ROUND(I211*H211,2)</f>
        <v>0</v>
      </c>
      <c r="K211" s="209" t="s">
        <v>1</v>
      </c>
      <c r="L211" s="40"/>
      <c r="M211" s="214" t="s">
        <v>1</v>
      </c>
      <c r="N211" s="215" t="s">
        <v>43</v>
      </c>
      <c r="O211" s="72"/>
      <c r="P211" s="216">
        <f>O211*H211</f>
        <v>0</v>
      </c>
      <c r="Q211" s="216">
        <v>0</v>
      </c>
      <c r="R211" s="216">
        <f>Q211*H211</f>
        <v>0</v>
      </c>
      <c r="S211" s="216">
        <v>0</v>
      </c>
      <c r="T211" s="217">
        <f>S211*H211</f>
        <v>0</v>
      </c>
      <c r="U211" s="35"/>
      <c r="V211" s="35"/>
      <c r="W211" s="35"/>
      <c r="X211" s="35"/>
      <c r="Y211" s="35"/>
      <c r="Z211" s="35"/>
      <c r="AA211" s="35"/>
      <c r="AB211" s="35"/>
      <c r="AC211" s="35"/>
      <c r="AD211" s="35"/>
      <c r="AE211" s="35"/>
      <c r="AR211" s="218" t="s">
        <v>159</v>
      </c>
      <c r="AT211" s="218" t="s">
        <v>155</v>
      </c>
      <c r="AU211" s="218" t="s">
        <v>88</v>
      </c>
      <c r="AY211" s="18" t="s">
        <v>154</v>
      </c>
      <c r="BE211" s="219">
        <f>IF(N211="základní",J211,0)</f>
        <v>0</v>
      </c>
      <c r="BF211" s="219">
        <f>IF(N211="snížená",J211,0)</f>
        <v>0</v>
      </c>
      <c r="BG211" s="219">
        <f>IF(N211="zákl. přenesená",J211,0)</f>
        <v>0</v>
      </c>
      <c r="BH211" s="219">
        <f>IF(N211="sníž. přenesená",J211,0)</f>
        <v>0</v>
      </c>
      <c r="BI211" s="219">
        <f>IF(N211="nulová",J211,0)</f>
        <v>0</v>
      </c>
      <c r="BJ211" s="18" t="s">
        <v>86</v>
      </c>
      <c r="BK211" s="219">
        <f>ROUND(I211*H211,2)</f>
        <v>0</v>
      </c>
      <c r="BL211" s="18" t="s">
        <v>159</v>
      </c>
      <c r="BM211" s="218" t="s">
        <v>329</v>
      </c>
    </row>
    <row r="212" spans="1:47" s="2" customFormat="1" ht="29.25">
      <c r="A212" s="35"/>
      <c r="B212" s="36"/>
      <c r="C212" s="37"/>
      <c r="D212" s="220" t="s">
        <v>161</v>
      </c>
      <c r="E212" s="37"/>
      <c r="F212" s="221" t="s">
        <v>328</v>
      </c>
      <c r="G212" s="37"/>
      <c r="H212" s="37"/>
      <c r="I212" s="123"/>
      <c r="J212" s="37"/>
      <c r="K212" s="37"/>
      <c r="L212" s="40"/>
      <c r="M212" s="222"/>
      <c r="N212" s="223"/>
      <c r="O212" s="72"/>
      <c r="P212" s="72"/>
      <c r="Q212" s="72"/>
      <c r="R212" s="72"/>
      <c r="S212" s="72"/>
      <c r="T212" s="73"/>
      <c r="U212" s="35"/>
      <c r="V212" s="35"/>
      <c r="W212" s="35"/>
      <c r="X212" s="35"/>
      <c r="Y212" s="35"/>
      <c r="Z212" s="35"/>
      <c r="AA212" s="35"/>
      <c r="AB212" s="35"/>
      <c r="AC212" s="35"/>
      <c r="AD212" s="35"/>
      <c r="AE212" s="35"/>
      <c r="AT212" s="18" t="s">
        <v>161</v>
      </c>
      <c r="AU212" s="18" t="s">
        <v>88</v>
      </c>
    </row>
    <row r="213" spans="1:65" s="2" customFormat="1" ht="24" customHeight="1">
      <c r="A213" s="35"/>
      <c r="B213" s="36"/>
      <c r="C213" s="207" t="s">
        <v>330</v>
      </c>
      <c r="D213" s="207" t="s">
        <v>155</v>
      </c>
      <c r="E213" s="208" t="s">
        <v>331</v>
      </c>
      <c r="F213" s="209" t="s">
        <v>332</v>
      </c>
      <c r="G213" s="210" t="s">
        <v>319</v>
      </c>
      <c r="H213" s="211">
        <v>8</v>
      </c>
      <c r="I213" s="212"/>
      <c r="J213" s="213">
        <f>ROUND(I213*H213,2)</f>
        <v>0</v>
      </c>
      <c r="K213" s="209" t="s">
        <v>1</v>
      </c>
      <c r="L213" s="40"/>
      <c r="M213" s="214" t="s">
        <v>1</v>
      </c>
      <c r="N213" s="215" t="s">
        <v>43</v>
      </c>
      <c r="O213" s="72"/>
      <c r="P213" s="216">
        <f>O213*H213</f>
        <v>0</v>
      </c>
      <c r="Q213" s="216">
        <v>0</v>
      </c>
      <c r="R213" s="216">
        <f>Q213*H213</f>
        <v>0</v>
      </c>
      <c r="S213" s="216">
        <v>0</v>
      </c>
      <c r="T213" s="217">
        <f>S213*H213</f>
        <v>0</v>
      </c>
      <c r="U213" s="35"/>
      <c r="V213" s="35"/>
      <c r="W213" s="35"/>
      <c r="X213" s="35"/>
      <c r="Y213" s="35"/>
      <c r="Z213" s="35"/>
      <c r="AA213" s="35"/>
      <c r="AB213" s="35"/>
      <c r="AC213" s="35"/>
      <c r="AD213" s="35"/>
      <c r="AE213" s="35"/>
      <c r="AR213" s="218" t="s">
        <v>159</v>
      </c>
      <c r="AT213" s="218" t="s">
        <v>155</v>
      </c>
      <c r="AU213" s="218" t="s">
        <v>88</v>
      </c>
      <c r="AY213" s="18" t="s">
        <v>154</v>
      </c>
      <c r="BE213" s="219">
        <f>IF(N213="základní",J213,0)</f>
        <v>0</v>
      </c>
      <c r="BF213" s="219">
        <f>IF(N213="snížená",J213,0)</f>
        <v>0</v>
      </c>
      <c r="BG213" s="219">
        <f>IF(N213="zákl. přenesená",J213,0)</f>
        <v>0</v>
      </c>
      <c r="BH213" s="219">
        <f>IF(N213="sníž. přenesená",J213,0)</f>
        <v>0</v>
      </c>
      <c r="BI213" s="219">
        <f>IF(N213="nulová",J213,0)</f>
        <v>0</v>
      </c>
      <c r="BJ213" s="18" t="s">
        <v>86</v>
      </c>
      <c r="BK213" s="219">
        <f>ROUND(I213*H213,2)</f>
        <v>0</v>
      </c>
      <c r="BL213" s="18" t="s">
        <v>159</v>
      </c>
      <c r="BM213" s="218" t="s">
        <v>333</v>
      </c>
    </row>
    <row r="214" spans="1:47" s="2" customFormat="1" ht="19.5">
      <c r="A214" s="35"/>
      <c r="B214" s="36"/>
      <c r="C214" s="37"/>
      <c r="D214" s="220" t="s">
        <v>161</v>
      </c>
      <c r="E214" s="37"/>
      <c r="F214" s="221" t="s">
        <v>332</v>
      </c>
      <c r="G214" s="37"/>
      <c r="H214" s="37"/>
      <c r="I214" s="123"/>
      <c r="J214" s="37"/>
      <c r="K214" s="37"/>
      <c r="L214" s="40"/>
      <c r="M214" s="222"/>
      <c r="N214" s="223"/>
      <c r="O214" s="72"/>
      <c r="P214" s="72"/>
      <c r="Q214" s="72"/>
      <c r="R214" s="72"/>
      <c r="S214" s="72"/>
      <c r="T214" s="73"/>
      <c r="U214" s="35"/>
      <c r="V214" s="35"/>
      <c r="W214" s="35"/>
      <c r="X214" s="35"/>
      <c r="Y214" s="35"/>
      <c r="Z214" s="35"/>
      <c r="AA214" s="35"/>
      <c r="AB214" s="35"/>
      <c r="AC214" s="35"/>
      <c r="AD214" s="35"/>
      <c r="AE214" s="35"/>
      <c r="AT214" s="18" t="s">
        <v>161</v>
      </c>
      <c r="AU214" s="18" t="s">
        <v>88</v>
      </c>
    </row>
    <row r="215" spans="1:65" s="2" customFormat="1" ht="36" customHeight="1">
      <c r="A215" s="35"/>
      <c r="B215" s="36"/>
      <c r="C215" s="207" t="s">
        <v>334</v>
      </c>
      <c r="D215" s="207" t="s">
        <v>155</v>
      </c>
      <c r="E215" s="208" t="s">
        <v>335</v>
      </c>
      <c r="F215" s="209" t="s">
        <v>336</v>
      </c>
      <c r="G215" s="210" t="s">
        <v>319</v>
      </c>
      <c r="H215" s="211">
        <v>20</v>
      </c>
      <c r="I215" s="212"/>
      <c r="J215" s="213">
        <f>ROUND(I215*H215,2)</f>
        <v>0</v>
      </c>
      <c r="K215" s="209" t="s">
        <v>1</v>
      </c>
      <c r="L215" s="40"/>
      <c r="M215" s="214" t="s">
        <v>1</v>
      </c>
      <c r="N215" s="215" t="s">
        <v>43</v>
      </c>
      <c r="O215" s="72"/>
      <c r="P215" s="216">
        <f>O215*H215</f>
        <v>0</v>
      </c>
      <c r="Q215" s="216">
        <v>0</v>
      </c>
      <c r="R215" s="216">
        <f>Q215*H215</f>
        <v>0</v>
      </c>
      <c r="S215" s="216">
        <v>0</v>
      </c>
      <c r="T215" s="217">
        <f>S215*H215</f>
        <v>0</v>
      </c>
      <c r="U215" s="35"/>
      <c r="V215" s="35"/>
      <c r="W215" s="35"/>
      <c r="X215" s="35"/>
      <c r="Y215" s="35"/>
      <c r="Z215" s="35"/>
      <c r="AA215" s="35"/>
      <c r="AB215" s="35"/>
      <c r="AC215" s="35"/>
      <c r="AD215" s="35"/>
      <c r="AE215" s="35"/>
      <c r="AR215" s="218" t="s">
        <v>159</v>
      </c>
      <c r="AT215" s="218" t="s">
        <v>155</v>
      </c>
      <c r="AU215" s="218" t="s">
        <v>88</v>
      </c>
      <c r="AY215" s="18" t="s">
        <v>154</v>
      </c>
      <c r="BE215" s="219">
        <f>IF(N215="základní",J215,0)</f>
        <v>0</v>
      </c>
      <c r="BF215" s="219">
        <f>IF(N215="snížená",J215,0)</f>
        <v>0</v>
      </c>
      <c r="BG215" s="219">
        <f>IF(N215="zákl. přenesená",J215,0)</f>
        <v>0</v>
      </c>
      <c r="BH215" s="219">
        <f>IF(N215="sníž. přenesená",J215,0)</f>
        <v>0</v>
      </c>
      <c r="BI215" s="219">
        <f>IF(N215="nulová",J215,0)</f>
        <v>0</v>
      </c>
      <c r="BJ215" s="18" t="s">
        <v>86</v>
      </c>
      <c r="BK215" s="219">
        <f>ROUND(I215*H215,2)</f>
        <v>0</v>
      </c>
      <c r="BL215" s="18" t="s">
        <v>159</v>
      </c>
      <c r="BM215" s="218" t="s">
        <v>337</v>
      </c>
    </row>
    <row r="216" spans="1:47" s="2" customFormat="1" ht="19.5">
      <c r="A216" s="35"/>
      <c r="B216" s="36"/>
      <c r="C216" s="37"/>
      <c r="D216" s="220" t="s">
        <v>161</v>
      </c>
      <c r="E216" s="37"/>
      <c r="F216" s="221" t="s">
        <v>336</v>
      </c>
      <c r="G216" s="37"/>
      <c r="H216" s="37"/>
      <c r="I216" s="123"/>
      <c r="J216" s="37"/>
      <c r="K216" s="37"/>
      <c r="L216" s="40"/>
      <c r="M216" s="222"/>
      <c r="N216" s="223"/>
      <c r="O216" s="72"/>
      <c r="P216" s="72"/>
      <c r="Q216" s="72"/>
      <c r="R216" s="72"/>
      <c r="S216" s="72"/>
      <c r="T216" s="73"/>
      <c r="U216" s="35"/>
      <c r="V216" s="35"/>
      <c r="W216" s="35"/>
      <c r="X216" s="35"/>
      <c r="Y216" s="35"/>
      <c r="Z216" s="35"/>
      <c r="AA216" s="35"/>
      <c r="AB216" s="35"/>
      <c r="AC216" s="35"/>
      <c r="AD216" s="35"/>
      <c r="AE216" s="35"/>
      <c r="AT216" s="18" t="s">
        <v>161</v>
      </c>
      <c r="AU216" s="18" t="s">
        <v>88</v>
      </c>
    </row>
    <row r="217" spans="1:65" s="2" customFormat="1" ht="24" customHeight="1">
      <c r="A217" s="35"/>
      <c r="B217" s="36"/>
      <c r="C217" s="207" t="s">
        <v>338</v>
      </c>
      <c r="D217" s="207" t="s">
        <v>155</v>
      </c>
      <c r="E217" s="208" t="s">
        <v>339</v>
      </c>
      <c r="F217" s="209" t="s">
        <v>340</v>
      </c>
      <c r="G217" s="210" t="s">
        <v>319</v>
      </c>
      <c r="H217" s="211">
        <v>3</v>
      </c>
      <c r="I217" s="212"/>
      <c r="J217" s="213">
        <f>ROUND(I217*H217,2)</f>
        <v>0</v>
      </c>
      <c r="K217" s="209" t="s">
        <v>1</v>
      </c>
      <c r="L217" s="40"/>
      <c r="M217" s="214" t="s">
        <v>1</v>
      </c>
      <c r="N217" s="215" t="s">
        <v>43</v>
      </c>
      <c r="O217" s="72"/>
      <c r="P217" s="216">
        <f>O217*H217</f>
        <v>0</v>
      </c>
      <c r="Q217" s="216">
        <v>0</v>
      </c>
      <c r="R217" s="216">
        <f>Q217*H217</f>
        <v>0</v>
      </c>
      <c r="S217" s="216">
        <v>0</v>
      </c>
      <c r="T217" s="217">
        <f>S217*H217</f>
        <v>0</v>
      </c>
      <c r="U217" s="35"/>
      <c r="V217" s="35"/>
      <c r="W217" s="35"/>
      <c r="X217" s="35"/>
      <c r="Y217" s="35"/>
      <c r="Z217" s="35"/>
      <c r="AA217" s="35"/>
      <c r="AB217" s="35"/>
      <c r="AC217" s="35"/>
      <c r="AD217" s="35"/>
      <c r="AE217" s="35"/>
      <c r="AR217" s="218" t="s">
        <v>159</v>
      </c>
      <c r="AT217" s="218" t="s">
        <v>155</v>
      </c>
      <c r="AU217" s="218" t="s">
        <v>88</v>
      </c>
      <c r="AY217" s="18" t="s">
        <v>154</v>
      </c>
      <c r="BE217" s="219">
        <f>IF(N217="základní",J217,0)</f>
        <v>0</v>
      </c>
      <c r="BF217" s="219">
        <f>IF(N217="snížená",J217,0)</f>
        <v>0</v>
      </c>
      <c r="BG217" s="219">
        <f>IF(N217="zákl. přenesená",J217,0)</f>
        <v>0</v>
      </c>
      <c r="BH217" s="219">
        <f>IF(N217="sníž. přenesená",J217,0)</f>
        <v>0</v>
      </c>
      <c r="BI217" s="219">
        <f>IF(N217="nulová",J217,0)</f>
        <v>0</v>
      </c>
      <c r="BJ217" s="18" t="s">
        <v>86</v>
      </c>
      <c r="BK217" s="219">
        <f>ROUND(I217*H217,2)</f>
        <v>0</v>
      </c>
      <c r="BL217" s="18" t="s">
        <v>159</v>
      </c>
      <c r="BM217" s="218" t="s">
        <v>341</v>
      </c>
    </row>
    <row r="218" spans="1:47" s="2" customFormat="1" ht="19.5">
      <c r="A218" s="35"/>
      <c r="B218" s="36"/>
      <c r="C218" s="37"/>
      <c r="D218" s="220" t="s">
        <v>161</v>
      </c>
      <c r="E218" s="37"/>
      <c r="F218" s="221" t="s">
        <v>340</v>
      </c>
      <c r="G218" s="37"/>
      <c r="H218" s="37"/>
      <c r="I218" s="123"/>
      <c r="J218" s="37"/>
      <c r="K218" s="37"/>
      <c r="L218" s="40"/>
      <c r="M218" s="222"/>
      <c r="N218" s="223"/>
      <c r="O218" s="72"/>
      <c r="P218" s="72"/>
      <c r="Q218" s="72"/>
      <c r="R218" s="72"/>
      <c r="S218" s="72"/>
      <c r="T218" s="73"/>
      <c r="U218" s="35"/>
      <c r="V218" s="35"/>
      <c r="W218" s="35"/>
      <c r="X218" s="35"/>
      <c r="Y218" s="35"/>
      <c r="Z218" s="35"/>
      <c r="AA218" s="35"/>
      <c r="AB218" s="35"/>
      <c r="AC218" s="35"/>
      <c r="AD218" s="35"/>
      <c r="AE218" s="35"/>
      <c r="AT218" s="18" t="s">
        <v>161</v>
      </c>
      <c r="AU218" s="18" t="s">
        <v>88</v>
      </c>
    </row>
    <row r="219" spans="1:65" s="2" customFormat="1" ht="24" customHeight="1">
      <c r="A219" s="35"/>
      <c r="B219" s="36"/>
      <c r="C219" s="207" t="s">
        <v>342</v>
      </c>
      <c r="D219" s="207" t="s">
        <v>155</v>
      </c>
      <c r="E219" s="208" t="s">
        <v>343</v>
      </c>
      <c r="F219" s="209" t="s">
        <v>344</v>
      </c>
      <c r="G219" s="210" t="s">
        <v>319</v>
      </c>
      <c r="H219" s="211">
        <v>8</v>
      </c>
      <c r="I219" s="212"/>
      <c r="J219" s="213">
        <f>ROUND(I219*H219,2)</f>
        <v>0</v>
      </c>
      <c r="K219" s="209" t="s">
        <v>1</v>
      </c>
      <c r="L219" s="40"/>
      <c r="M219" s="214" t="s">
        <v>1</v>
      </c>
      <c r="N219" s="215" t="s">
        <v>43</v>
      </c>
      <c r="O219" s="72"/>
      <c r="P219" s="216">
        <f>O219*H219</f>
        <v>0</v>
      </c>
      <c r="Q219" s="216">
        <v>0</v>
      </c>
      <c r="R219" s="216">
        <f>Q219*H219</f>
        <v>0</v>
      </c>
      <c r="S219" s="216">
        <v>0</v>
      </c>
      <c r="T219" s="217">
        <f>S219*H219</f>
        <v>0</v>
      </c>
      <c r="U219" s="35"/>
      <c r="V219" s="35"/>
      <c r="W219" s="35"/>
      <c r="X219" s="35"/>
      <c r="Y219" s="35"/>
      <c r="Z219" s="35"/>
      <c r="AA219" s="35"/>
      <c r="AB219" s="35"/>
      <c r="AC219" s="35"/>
      <c r="AD219" s="35"/>
      <c r="AE219" s="35"/>
      <c r="AR219" s="218" t="s">
        <v>159</v>
      </c>
      <c r="AT219" s="218" t="s">
        <v>155</v>
      </c>
      <c r="AU219" s="218" t="s">
        <v>88</v>
      </c>
      <c r="AY219" s="18" t="s">
        <v>154</v>
      </c>
      <c r="BE219" s="219">
        <f>IF(N219="základní",J219,0)</f>
        <v>0</v>
      </c>
      <c r="BF219" s="219">
        <f>IF(N219="snížená",J219,0)</f>
        <v>0</v>
      </c>
      <c r="BG219" s="219">
        <f>IF(N219="zákl. přenesená",J219,0)</f>
        <v>0</v>
      </c>
      <c r="BH219" s="219">
        <f>IF(N219="sníž. přenesená",J219,0)</f>
        <v>0</v>
      </c>
      <c r="BI219" s="219">
        <f>IF(N219="nulová",J219,0)</f>
        <v>0</v>
      </c>
      <c r="BJ219" s="18" t="s">
        <v>86</v>
      </c>
      <c r="BK219" s="219">
        <f>ROUND(I219*H219,2)</f>
        <v>0</v>
      </c>
      <c r="BL219" s="18" t="s">
        <v>159</v>
      </c>
      <c r="BM219" s="218" t="s">
        <v>345</v>
      </c>
    </row>
    <row r="220" spans="1:47" s="2" customFormat="1" ht="19.5">
      <c r="A220" s="35"/>
      <c r="B220" s="36"/>
      <c r="C220" s="37"/>
      <c r="D220" s="220" t="s">
        <v>161</v>
      </c>
      <c r="E220" s="37"/>
      <c r="F220" s="221" t="s">
        <v>344</v>
      </c>
      <c r="G220" s="37"/>
      <c r="H220" s="37"/>
      <c r="I220" s="123"/>
      <c r="J220" s="37"/>
      <c r="K220" s="37"/>
      <c r="L220" s="40"/>
      <c r="M220" s="222"/>
      <c r="N220" s="223"/>
      <c r="O220" s="72"/>
      <c r="P220" s="72"/>
      <c r="Q220" s="72"/>
      <c r="R220" s="72"/>
      <c r="S220" s="72"/>
      <c r="T220" s="73"/>
      <c r="U220" s="35"/>
      <c r="V220" s="35"/>
      <c r="W220" s="35"/>
      <c r="X220" s="35"/>
      <c r="Y220" s="35"/>
      <c r="Z220" s="35"/>
      <c r="AA220" s="35"/>
      <c r="AB220" s="35"/>
      <c r="AC220" s="35"/>
      <c r="AD220" s="35"/>
      <c r="AE220" s="35"/>
      <c r="AT220" s="18" t="s">
        <v>161</v>
      </c>
      <c r="AU220" s="18" t="s">
        <v>88</v>
      </c>
    </row>
    <row r="221" spans="1:65" s="2" customFormat="1" ht="36" customHeight="1">
      <c r="A221" s="35"/>
      <c r="B221" s="36"/>
      <c r="C221" s="207" t="s">
        <v>346</v>
      </c>
      <c r="D221" s="207" t="s">
        <v>155</v>
      </c>
      <c r="E221" s="208" t="s">
        <v>347</v>
      </c>
      <c r="F221" s="209" t="s">
        <v>348</v>
      </c>
      <c r="G221" s="210" t="s">
        <v>319</v>
      </c>
      <c r="H221" s="211">
        <v>4</v>
      </c>
      <c r="I221" s="212"/>
      <c r="J221" s="213">
        <f>ROUND(I221*H221,2)</f>
        <v>0</v>
      </c>
      <c r="K221" s="209" t="s">
        <v>1</v>
      </c>
      <c r="L221" s="40"/>
      <c r="M221" s="214" t="s">
        <v>1</v>
      </c>
      <c r="N221" s="215" t="s">
        <v>43</v>
      </c>
      <c r="O221" s="72"/>
      <c r="P221" s="216">
        <f>O221*H221</f>
        <v>0</v>
      </c>
      <c r="Q221" s="216">
        <v>0</v>
      </c>
      <c r="R221" s="216">
        <f>Q221*H221</f>
        <v>0</v>
      </c>
      <c r="S221" s="216">
        <v>0</v>
      </c>
      <c r="T221" s="217">
        <f>S221*H221</f>
        <v>0</v>
      </c>
      <c r="U221" s="35"/>
      <c r="V221" s="35"/>
      <c r="W221" s="35"/>
      <c r="X221" s="35"/>
      <c r="Y221" s="35"/>
      <c r="Z221" s="35"/>
      <c r="AA221" s="35"/>
      <c r="AB221" s="35"/>
      <c r="AC221" s="35"/>
      <c r="AD221" s="35"/>
      <c r="AE221" s="35"/>
      <c r="AR221" s="218" t="s">
        <v>159</v>
      </c>
      <c r="AT221" s="218" t="s">
        <v>155</v>
      </c>
      <c r="AU221" s="218" t="s">
        <v>88</v>
      </c>
      <c r="AY221" s="18" t="s">
        <v>154</v>
      </c>
      <c r="BE221" s="219">
        <f>IF(N221="základní",J221,0)</f>
        <v>0</v>
      </c>
      <c r="BF221" s="219">
        <f>IF(N221="snížená",J221,0)</f>
        <v>0</v>
      </c>
      <c r="BG221" s="219">
        <f>IF(N221="zákl. přenesená",J221,0)</f>
        <v>0</v>
      </c>
      <c r="BH221" s="219">
        <f>IF(N221="sníž. přenesená",J221,0)</f>
        <v>0</v>
      </c>
      <c r="BI221" s="219">
        <f>IF(N221="nulová",J221,0)</f>
        <v>0</v>
      </c>
      <c r="BJ221" s="18" t="s">
        <v>86</v>
      </c>
      <c r="BK221" s="219">
        <f>ROUND(I221*H221,2)</f>
        <v>0</v>
      </c>
      <c r="BL221" s="18" t="s">
        <v>159</v>
      </c>
      <c r="BM221" s="218" t="s">
        <v>349</v>
      </c>
    </row>
    <row r="222" spans="1:47" s="2" customFormat="1" ht="19.5">
      <c r="A222" s="35"/>
      <c r="B222" s="36"/>
      <c r="C222" s="37"/>
      <c r="D222" s="220" t="s">
        <v>161</v>
      </c>
      <c r="E222" s="37"/>
      <c r="F222" s="221" t="s">
        <v>348</v>
      </c>
      <c r="G222" s="37"/>
      <c r="H222" s="37"/>
      <c r="I222" s="123"/>
      <c r="J222" s="37"/>
      <c r="K222" s="37"/>
      <c r="L222" s="40"/>
      <c r="M222" s="222"/>
      <c r="N222" s="223"/>
      <c r="O222" s="72"/>
      <c r="P222" s="72"/>
      <c r="Q222" s="72"/>
      <c r="R222" s="72"/>
      <c r="S222" s="72"/>
      <c r="T222" s="73"/>
      <c r="U222" s="35"/>
      <c r="V222" s="35"/>
      <c r="W222" s="35"/>
      <c r="X222" s="35"/>
      <c r="Y222" s="35"/>
      <c r="Z222" s="35"/>
      <c r="AA222" s="35"/>
      <c r="AB222" s="35"/>
      <c r="AC222" s="35"/>
      <c r="AD222" s="35"/>
      <c r="AE222" s="35"/>
      <c r="AT222" s="18" t="s">
        <v>161</v>
      </c>
      <c r="AU222" s="18" t="s">
        <v>88</v>
      </c>
    </row>
    <row r="223" spans="1:65" s="2" customFormat="1" ht="36" customHeight="1">
      <c r="A223" s="35"/>
      <c r="B223" s="36"/>
      <c r="C223" s="207" t="s">
        <v>350</v>
      </c>
      <c r="D223" s="207" t="s">
        <v>155</v>
      </c>
      <c r="E223" s="208" t="s">
        <v>351</v>
      </c>
      <c r="F223" s="209" t="s">
        <v>352</v>
      </c>
      <c r="G223" s="210" t="s">
        <v>228</v>
      </c>
      <c r="H223" s="211">
        <v>45.278</v>
      </c>
      <c r="I223" s="212"/>
      <c r="J223" s="213">
        <f>ROUND(I223*H223,2)</f>
        <v>0</v>
      </c>
      <c r="K223" s="209" t="s">
        <v>1</v>
      </c>
      <c r="L223" s="40"/>
      <c r="M223" s="214" t="s">
        <v>1</v>
      </c>
      <c r="N223" s="215" t="s">
        <v>43</v>
      </c>
      <c r="O223" s="72"/>
      <c r="P223" s="216">
        <f>O223*H223</f>
        <v>0</v>
      </c>
      <c r="Q223" s="216">
        <v>0</v>
      </c>
      <c r="R223" s="216">
        <f>Q223*H223</f>
        <v>0</v>
      </c>
      <c r="S223" s="216">
        <v>0</v>
      </c>
      <c r="T223" s="217">
        <f>S223*H223</f>
        <v>0</v>
      </c>
      <c r="U223" s="35"/>
      <c r="V223" s="35"/>
      <c r="W223" s="35"/>
      <c r="X223" s="35"/>
      <c r="Y223" s="35"/>
      <c r="Z223" s="35"/>
      <c r="AA223" s="35"/>
      <c r="AB223" s="35"/>
      <c r="AC223" s="35"/>
      <c r="AD223" s="35"/>
      <c r="AE223" s="35"/>
      <c r="AR223" s="218" t="s">
        <v>159</v>
      </c>
      <c r="AT223" s="218" t="s">
        <v>155</v>
      </c>
      <c r="AU223" s="218" t="s">
        <v>88</v>
      </c>
      <c r="AY223" s="18" t="s">
        <v>154</v>
      </c>
      <c r="BE223" s="219">
        <f>IF(N223="základní",J223,0)</f>
        <v>0</v>
      </c>
      <c r="BF223" s="219">
        <f>IF(N223="snížená",J223,0)</f>
        <v>0</v>
      </c>
      <c r="BG223" s="219">
        <f>IF(N223="zákl. přenesená",J223,0)</f>
        <v>0</v>
      </c>
      <c r="BH223" s="219">
        <f>IF(N223="sníž. přenesená",J223,0)</f>
        <v>0</v>
      </c>
      <c r="BI223" s="219">
        <f>IF(N223="nulová",J223,0)</f>
        <v>0</v>
      </c>
      <c r="BJ223" s="18" t="s">
        <v>86</v>
      </c>
      <c r="BK223" s="219">
        <f>ROUND(I223*H223,2)</f>
        <v>0</v>
      </c>
      <c r="BL223" s="18" t="s">
        <v>159</v>
      </c>
      <c r="BM223" s="218" t="s">
        <v>353</v>
      </c>
    </row>
    <row r="224" spans="1:47" s="2" customFormat="1" ht="19.5">
      <c r="A224" s="35"/>
      <c r="B224" s="36"/>
      <c r="C224" s="37"/>
      <c r="D224" s="220" t="s">
        <v>161</v>
      </c>
      <c r="E224" s="37"/>
      <c r="F224" s="221" t="s">
        <v>352</v>
      </c>
      <c r="G224" s="37"/>
      <c r="H224" s="37"/>
      <c r="I224" s="123"/>
      <c r="J224" s="37"/>
      <c r="K224" s="37"/>
      <c r="L224" s="40"/>
      <c r="M224" s="222"/>
      <c r="N224" s="223"/>
      <c r="O224" s="72"/>
      <c r="P224" s="72"/>
      <c r="Q224" s="72"/>
      <c r="R224" s="72"/>
      <c r="S224" s="72"/>
      <c r="T224" s="73"/>
      <c r="U224" s="35"/>
      <c r="V224" s="35"/>
      <c r="W224" s="35"/>
      <c r="X224" s="35"/>
      <c r="Y224" s="35"/>
      <c r="Z224" s="35"/>
      <c r="AA224" s="35"/>
      <c r="AB224" s="35"/>
      <c r="AC224" s="35"/>
      <c r="AD224" s="35"/>
      <c r="AE224" s="35"/>
      <c r="AT224" s="18" t="s">
        <v>161</v>
      </c>
      <c r="AU224" s="18" t="s">
        <v>88</v>
      </c>
    </row>
    <row r="225" spans="1:65" s="2" customFormat="1" ht="36" customHeight="1">
      <c r="A225" s="35"/>
      <c r="B225" s="36"/>
      <c r="C225" s="207" t="s">
        <v>354</v>
      </c>
      <c r="D225" s="207" t="s">
        <v>155</v>
      </c>
      <c r="E225" s="208" t="s">
        <v>355</v>
      </c>
      <c r="F225" s="209" t="s">
        <v>356</v>
      </c>
      <c r="G225" s="210" t="s">
        <v>228</v>
      </c>
      <c r="H225" s="211">
        <v>11.343</v>
      </c>
      <c r="I225" s="212"/>
      <c r="J225" s="213">
        <f>ROUND(I225*H225,2)</f>
        <v>0</v>
      </c>
      <c r="K225" s="209" t="s">
        <v>1</v>
      </c>
      <c r="L225" s="40"/>
      <c r="M225" s="214" t="s">
        <v>1</v>
      </c>
      <c r="N225" s="215" t="s">
        <v>43</v>
      </c>
      <c r="O225" s="72"/>
      <c r="P225" s="216">
        <f>O225*H225</f>
        <v>0</v>
      </c>
      <c r="Q225" s="216">
        <v>0</v>
      </c>
      <c r="R225" s="216">
        <f>Q225*H225</f>
        <v>0</v>
      </c>
      <c r="S225" s="216">
        <v>0</v>
      </c>
      <c r="T225" s="217">
        <f>S225*H225</f>
        <v>0</v>
      </c>
      <c r="U225" s="35"/>
      <c r="V225" s="35"/>
      <c r="W225" s="35"/>
      <c r="X225" s="35"/>
      <c r="Y225" s="35"/>
      <c r="Z225" s="35"/>
      <c r="AA225" s="35"/>
      <c r="AB225" s="35"/>
      <c r="AC225" s="35"/>
      <c r="AD225" s="35"/>
      <c r="AE225" s="35"/>
      <c r="AR225" s="218" t="s">
        <v>159</v>
      </c>
      <c r="AT225" s="218" t="s">
        <v>155</v>
      </c>
      <c r="AU225" s="218" t="s">
        <v>88</v>
      </c>
      <c r="AY225" s="18" t="s">
        <v>154</v>
      </c>
      <c r="BE225" s="219">
        <f>IF(N225="základní",J225,0)</f>
        <v>0</v>
      </c>
      <c r="BF225" s="219">
        <f>IF(N225="snížená",J225,0)</f>
        <v>0</v>
      </c>
      <c r="BG225" s="219">
        <f>IF(N225="zákl. přenesená",J225,0)</f>
        <v>0</v>
      </c>
      <c r="BH225" s="219">
        <f>IF(N225="sníž. přenesená",J225,0)</f>
        <v>0</v>
      </c>
      <c r="BI225" s="219">
        <f>IF(N225="nulová",J225,0)</f>
        <v>0</v>
      </c>
      <c r="BJ225" s="18" t="s">
        <v>86</v>
      </c>
      <c r="BK225" s="219">
        <f>ROUND(I225*H225,2)</f>
        <v>0</v>
      </c>
      <c r="BL225" s="18" t="s">
        <v>159</v>
      </c>
      <c r="BM225" s="218" t="s">
        <v>357</v>
      </c>
    </row>
    <row r="226" spans="1:47" s="2" customFormat="1" ht="19.5">
      <c r="A226" s="35"/>
      <c r="B226" s="36"/>
      <c r="C226" s="37"/>
      <c r="D226" s="220" t="s">
        <v>161</v>
      </c>
      <c r="E226" s="37"/>
      <c r="F226" s="221" t="s">
        <v>356</v>
      </c>
      <c r="G226" s="37"/>
      <c r="H226" s="37"/>
      <c r="I226" s="123"/>
      <c r="J226" s="37"/>
      <c r="K226" s="37"/>
      <c r="L226" s="40"/>
      <c r="M226" s="222"/>
      <c r="N226" s="223"/>
      <c r="O226" s="72"/>
      <c r="P226" s="72"/>
      <c r="Q226" s="72"/>
      <c r="R226" s="72"/>
      <c r="S226" s="72"/>
      <c r="T226" s="73"/>
      <c r="U226" s="35"/>
      <c r="V226" s="35"/>
      <c r="W226" s="35"/>
      <c r="X226" s="35"/>
      <c r="Y226" s="35"/>
      <c r="Z226" s="35"/>
      <c r="AA226" s="35"/>
      <c r="AB226" s="35"/>
      <c r="AC226" s="35"/>
      <c r="AD226" s="35"/>
      <c r="AE226" s="35"/>
      <c r="AT226" s="18" t="s">
        <v>161</v>
      </c>
      <c r="AU226" s="18" t="s">
        <v>88</v>
      </c>
    </row>
    <row r="227" spans="1:65" s="2" customFormat="1" ht="16.5" customHeight="1">
      <c r="A227" s="35"/>
      <c r="B227" s="36"/>
      <c r="C227" s="207" t="s">
        <v>358</v>
      </c>
      <c r="D227" s="207" t="s">
        <v>155</v>
      </c>
      <c r="E227" s="208" t="s">
        <v>359</v>
      </c>
      <c r="F227" s="209" t="s">
        <v>360</v>
      </c>
      <c r="G227" s="210" t="s">
        <v>319</v>
      </c>
      <c r="H227" s="211">
        <v>6</v>
      </c>
      <c r="I227" s="212"/>
      <c r="J227" s="213">
        <f>ROUND(I227*H227,2)</f>
        <v>0</v>
      </c>
      <c r="K227" s="209" t="s">
        <v>1</v>
      </c>
      <c r="L227" s="40"/>
      <c r="M227" s="214" t="s">
        <v>1</v>
      </c>
      <c r="N227" s="215" t="s">
        <v>43</v>
      </c>
      <c r="O227" s="72"/>
      <c r="P227" s="216">
        <f>O227*H227</f>
        <v>0</v>
      </c>
      <c r="Q227" s="216">
        <v>0</v>
      </c>
      <c r="R227" s="216">
        <f>Q227*H227</f>
        <v>0</v>
      </c>
      <c r="S227" s="216">
        <v>0</v>
      </c>
      <c r="T227" s="217">
        <f>S227*H227</f>
        <v>0</v>
      </c>
      <c r="U227" s="35"/>
      <c r="V227" s="35"/>
      <c r="W227" s="35"/>
      <c r="X227" s="35"/>
      <c r="Y227" s="35"/>
      <c r="Z227" s="35"/>
      <c r="AA227" s="35"/>
      <c r="AB227" s="35"/>
      <c r="AC227" s="35"/>
      <c r="AD227" s="35"/>
      <c r="AE227" s="35"/>
      <c r="AR227" s="218" t="s">
        <v>159</v>
      </c>
      <c r="AT227" s="218" t="s">
        <v>155</v>
      </c>
      <c r="AU227" s="218" t="s">
        <v>88</v>
      </c>
      <c r="AY227" s="18" t="s">
        <v>154</v>
      </c>
      <c r="BE227" s="219">
        <f>IF(N227="základní",J227,0)</f>
        <v>0</v>
      </c>
      <c r="BF227" s="219">
        <f>IF(N227="snížená",J227,0)</f>
        <v>0</v>
      </c>
      <c r="BG227" s="219">
        <f>IF(N227="zákl. přenesená",J227,0)</f>
        <v>0</v>
      </c>
      <c r="BH227" s="219">
        <f>IF(N227="sníž. přenesená",J227,0)</f>
        <v>0</v>
      </c>
      <c r="BI227" s="219">
        <f>IF(N227="nulová",J227,0)</f>
        <v>0</v>
      </c>
      <c r="BJ227" s="18" t="s">
        <v>86</v>
      </c>
      <c r="BK227" s="219">
        <f>ROUND(I227*H227,2)</f>
        <v>0</v>
      </c>
      <c r="BL227" s="18" t="s">
        <v>159</v>
      </c>
      <c r="BM227" s="218" t="s">
        <v>361</v>
      </c>
    </row>
    <row r="228" spans="1:47" s="2" customFormat="1" ht="11.25">
      <c r="A228" s="35"/>
      <c r="B228" s="36"/>
      <c r="C228" s="37"/>
      <c r="D228" s="220" t="s">
        <v>161</v>
      </c>
      <c r="E228" s="37"/>
      <c r="F228" s="221" t="s">
        <v>360</v>
      </c>
      <c r="G228" s="37"/>
      <c r="H228" s="37"/>
      <c r="I228" s="123"/>
      <c r="J228" s="37"/>
      <c r="K228" s="37"/>
      <c r="L228" s="40"/>
      <c r="M228" s="222"/>
      <c r="N228" s="223"/>
      <c r="O228" s="72"/>
      <c r="P228" s="72"/>
      <c r="Q228" s="72"/>
      <c r="R228" s="72"/>
      <c r="S228" s="72"/>
      <c r="T228" s="73"/>
      <c r="U228" s="35"/>
      <c r="V228" s="35"/>
      <c r="W228" s="35"/>
      <c r="X228" s="35"/>
      <c r="Y228" s="35"/>
      <c r="Z228" s="35"/>
      <c r="AA228" s="35"/>
      <c r="AB228" s="35"/>
      <c r="AC228" s="35"/>
      <c r="AD228" s="35"/>
      <c r="AE228" s="35"/>
      <c r="AT228" s="18" t="s">
        <v>161</v>
      </c>
      <c r="AU228" s="18" t="s">
        <v>88</v>
      </c>
    </row>
    <row r="229" spans="1:65" s="2" customFormat="1" ht="24" customHeight="1">
      <c r="A229" s="35"/>
      <c r="B229" s="36"/>
      <c r="C229" s="207" t="s">
        <v>362</v>
      </c>
      <c r="D229" s="207" t="s">
        <v>155</v>
      </c>
      <c r="E229" s="208" t="s">
        <v>363</v>
      </c>
      <c r="F229" s="209" t="s">
        <v>364</v>
      </c>
      <c r="G229" s="210" t="s">
        <v>179</v>
      </c>
      <c r="H229" s="211">
        <v>27.74</v>
      </c>
      <c r="I229" s="212"/>
      <c r="J229" s="213">
        <f>ROUND(I229*H229,2)</f>
        <v>0</v>
      </c>
      <c r="K229" s="209" t="s">
        <v>1</v>
      </c>
      <c r="L229" s="40"/>
      <c r="M229" s="214" t="s">
        <v>1</v>
      </c>
      <c r="N229" s="215" t="s">
        <v>43</v>
      </c>
      <c r="O229" s="72"/>
      <c r="P229" s="216">
        <f>O229*H229</f>
        <v>0</v>
      </c>
      <c r="Q229" s="216">
        <v>0</v>
      </c>
      <c r="R229" s="216">
        <f>Q229*H229</f>
        <v>0</v>
      </c>
      <c r="S229" s="216">
        <v>0</v>
      </c>
      <c r="T229" s="217">
        <f>S229*H229</f>
        <v>0</v>
      </c>
      <c r="U229" s="35"/>
      <c r="V229" s="35"/>
      <c r="W229" s="35"/>
      <c r="X229" s="35"/>
      <c r="Y229" s="35"/>
      <c r="Z229" s="35"/>
      <c r="AA229" s="35"/>
      <c r="AB229" s="35"/>
      <c r="AC229" s="35"/>
      <c r="AD229" s="35"/>
      <c r="AE229" s="35"/>
      <c r="AR229" s="218" t="s">
        <v>159</v>
      </c>
      <c r="AT229" s="218" t="s">
        <v>155</v>
      </c>
      <c r="AU229" s="218" t="s">
        <v>88</v>
      </c>
      <c r="AY229" s="18" t="s">
        <v>154</v>
      </c>
      <c r="BE229" s="219">
        <f>IF(N229="základní",J229,0)</f>
        <v>0</v>
      </c>
      <c r="BF229" s="219">
        <f>IF(N229="snížená",J229,0)</f>
        <v>0</v>
      </c>
      <c r="BG229" s="219">
        <f>IF(N229="zákl. přenesená",J229,0)</f>
        <v>0</v>
      </c>
      <c r="BH229" s="219">
        <f>IF(N229="sníž. přenesená",J229,0)</f>
        <v>0</v>
      </c>
      <c r="BI229" s="219">
        <f>IF(N229="nulová",J229,0)</f>
        <v>0</v>
      </c>
      <c r="BJ229" s="18" t="s">
        <v>86</v>
      </c>
      <c r="BK229" s="219">
        <f>ROUND(I229*H229,2)</f>
        <v>0</v>
      </c>
      <c r="BL229" s="18" t="s">
        <v>159</v>
      </c>
      <c r="BM229" s="218" t="s">
        <v>365</v>
      </c>
    </row>
    <row r="230" spans="1:47" s="2" customFormat="1" ht="19.5">
      <c r="A230" s="35"/>
      <c r="B230" s="36"/>
      <c r="C230" s="37"/>
      <c r="D230" s="220" t="s">
        <v>161</v>
      </c>
      <c r="E230" s="37"/>
      <c r="F230" s="221" t="s">
        <v>364</v>
      </c>
      <c r="G230" s="37"/>
      <c r="H230" s="37"/>
      <c r="I230" s="123"/>
      <c r="J230" s="37"/>
      <c r="K230" s="37"/>
      <c r="L230" s="40"/>
      <c r="M230" s="222"/>
      <c r="N230" s="223"/>
      <c r="O230" s="72"/>
      <c r="P230" s="72"/>
      <c r="Q230" s="72"/>
      <c r="R230" s="72"/>
      <c r="S230" s="72"/>
      <c r="T230" s="73"/>
      <c r="U230" s="35"/>
      <c r="V230" s="35"/>
      <c r="W230" s="35"/>
      <c r="X230" s="35"/>
      <c r="Y230" s="35"/>
      <c r="Z230" s="35"/>
      <c r="AA230" s="35"/>
      <c r="AB230" s="35"/>
      <c r="AC230" s="35"/>
      <c r="AD230" s="35"/>
      <c r="AE230" s="35"/>
      <c r="AT230" s="18" t="s">
        <v>161</v>
      </c>
      <c r="AU230" s="18" t="s">
        <v>88</v>
      </c>
    </row>
    <row r="231" spans="1:65" s="2" customFormat="1" ht="48" customHeight="1">
      <c r="A231" s="35"/>
      <c r="B231" s="36"/>
      <c r="C231" s="207" t="s">
        <v>366</v>
      </c>
      <c r="D231" s="207" t="s">
        <v>155</v>
      </c>
      <c r="E231" s="208" t="s">
        <v>367</v>
      </c>
      <c r="F231" s="209" t="s">
        <v>368</v>
      </c>
      <c r="G231" s="210" t="s">
        <v>179</v>
      </c>
      <c r="H231" s="211">
        <v>31</v>
      </c>
      <c r="I231" s="212"/>
      <c r="J231" s="213">
        <f>ROUND(I231*H231,2)</f>
        <v>0</v>
      </c>
      <c r="K231" s="209" t="s">
        <v>1</v>
      </c>
      <c r="L231" s="40"/>
      <c r="M231" s="214" t="s">
        <v>1</v>
      </c>
      <c r="N231" s="215" t="s">
        <v>43</v>
      </c>
      <c r="O231" s="72"/>
      <c r="P231" s="216">
        <f>O231*H231</f>
        <v>0</v>
      </c>
      <c r="Q231" s="216">
        <v>0</v>
      </c>
      <c r="R231" s="216">
        <f>Q231*H231</f>
        <v>0</v>
      </c>
      <c r="S231" s="216">
        <v>0</v>
      </c>
      <c r="T231" s="217">
        <f>S231*H231</f>
        <v>0</v>
      </c>
      <c r="U231" s="35"/>
      <c r="V231" s="35"/>
      <c r="W231" s="35"/>
      <c r="X231" s="35"/>
      <c r="Y231" s="35"/>
      <c r="Z231" s="35"/>
      <c r="AA231" s="35"/>
      <c r="AB231" s="35"/>
      <c r="AC231" s="35"/>
      <c r="AD231" s="35"/>
      <c r="AE231" s="35"/>
      <c r="AR231" s="218" t="s">
        <v>159</v>
      </c>
      <c r="AT231" s="218" t="s">
        <v>155</v>
      </c>
      <c r="AU231" s="218" t="s">
        <v>88</v>
      </c>
      <c r="AY231" s="18" t="s">
        <v>154</v>
      </c>
      <c r="BE231" s="219">
        <f>IF(N231="základní",J231,0)</f>
        <v>0</v>
      </c>
      <c r="BF231" s="219">
        <f>IF(N231="snížená",J231,0)</f>
        <v>0</v>
      </c>
      <c r="BG231" s="219">
        <f>IF(N231="zákl. přenesená",J231,0)</f>
        <v>0</v>
      </c>
      <c r="BH231" s="219">
        <f>IF(N231="sníž. přenesená",J231,0)</f>
        <v>0</v>
      </c>
      <c r="BI231" s="219">
        <f>IF(N231="nulová",J231,0)</f>
        <v>0</v>
      </c>
      <c r="BJ231" s="18" t="s">
        <v>86</v>
      </c>
      <c r="BK231" s="219">
        <f>ROUND(I231*H231,2)</f>
        <v>0</v>
      </c>
      <c r="BL231" s="18" t="s">
        <v>159</v>
      </c>
      <c r="BM231" s="218" t="s">
        <v>369</v>
      </c>
    </row>
    <row r="232" spans="1:47" s="2" customFormat="1" ht="29.25">
      <c r="A232" s="35"/>
      <c r="B232" s="36"/>
      <c r="C232" s="37"/>
      <c r="D232" s="220" t="s">
        <v>161</v>
      </c>
      <c r="E232" s="37"/>
      <c r="F232" s="221" t="s">
        <v>368</v>
      </c>
      <c r="G232" s="37"/>
      <c r="H232" s="37"/>
      <c r="I232" s="123"/>
      <c r="J232" s="37"/>
      <c r="K232" s="37"/>
      <c r="L232" s="40"/>
      <c r="M232" s="222"/>
      <c r="N232" s="223"/>
      <c r="O232" s="72"/>
      <c r="P232" s="72"/>
      <c r="Q232" s="72"/>
      <c r="R232" s="72"/>
      <c r="S232" s="72"/>
      <c r="T232" s="73"/>
      <c r="U232" s="35"/>
      <c r="V232" s="35"/>
      <c r="W232" s="35"/>
      <c r="X232" s="35"/>
      <c r="Y232" s="35"/>
      <c r="Z232" s="35"/>
      <c r="AA232" s="35"/>
      <c r="AB232" s="35"/>
      <c r="AC232" s="35"/>
      <c r="AD232" s="35"/>
      <c r="AE232" s="35"/>
      <c r="AT232" s="18" t="s">
        <v>161</v>
      </c>
      <c r="AU232" s="18" t="s">
        <v>88</v>
      </c>
    </row>
    <row r="233" spans="1:65" s="2" customFormat="1" ht="24" customHeight="1">
      <c r="A233" s="35"/>
      <c r="B233" s="36"/>
      <c r="C233" s="207" t="s">
        <v>370</v>
      </c>
      <c r="D233" s="207" t="s">
        <v>155</v>
      </c>
      <c r="E233" s="208" t="s">
        <v>371</v>
      </c>
      <c r="F233" s="209" t="s">
        <v>372</v>
      </c>
      <c r="G233" s="210" t="s">
        <v>179</v>
      </c>
      <c r="H233" s="211">
        <v>525.96</v>
      </c>
      <c r="I233" s="212"/>
      <c r="J233" s="213">
        <f>ROUND(I233*H233,2)</f>
        <v>0</v>
      </c>
      <c r="K233" s="209" t="s">
        <v>1</v>
      </c>
      <c r="L233" s="40"/>
      <c r="M233" s="214" t="s">
        <v>1</v>
      </c>
      <c r="N233" s="215" t="s">
        <v>43</v>
      </c>
      <c r="O233" s="72"/>
      <c r="P233" s="216">
        <f>O233*H233</f>
        <v>0</v>
      </c>
      <c r="Q233" s="216">
        <v>0</v>
      </c>
      <c r="R233" s="216">
        <f>Q233*H233</f>
        <v>0</v>
      </c>
      <c r="S233" s="216">
        <v>0</v>
      </c>
      <c r="T233" s="217">
        <f>S233*H233</f>
        <v>0</v>
      </c>
      <c r="U233" s="35"/>
      <c r="V233" s="35"/>
      <c r="W233" s="35"/>
      <c r="X233" s="35"/>
      <c r="Y233" s="35"/>
      <c r="Z233" s="35"/>
      <c r="AA233" s="35"/>
      <c r="AB233" s="35"/>
      <c r="AC233" s="35"/>
      <c r="AD233" s="35"/>
      <c r="AE233" s="35"/>
      <c r="AR233" s="218" t="s">
        <v>159</v>
      </c>
      <c r="AT233" s="218" t="s">
        <v>155</v>
      </c>
      <c r="AU233" s="218" t="s">
        <v>88</v>
      </c>
      <c r="AY233" s="18" t="s">
        <v>154</v>
      </c>
      <c r="BE233" s="219">
        <f>IF(N233="základní",J233,0)</f>
        <v>0</v>
      </c>
      <c r="BF233" s="219">
        <f>IF(N233="snížená",J233,0)</f>
        <v>0</v>
      </c>
      <c r="BG233" s="219">
        <f>IF(N233="zákl. přenesená",J233,0)</f>
        <v>0</v>
      </c>
      <c r="BH233" s="219">
        <f>IF(N233="sníž. přenesená",J233,0)</f>
        <v>0</v>
      </c>
      <c r="BI233" s="219">
        <f>IF(N233="nulová",J233,0)</f>
        <v>0</v>
      </c>
      <c r="BJ233" s="18" t="s">
        <v>86</v>
      </c>
      <c r="BK233" s="219">
        <f>ROUND(I233*H233,2)</f>
        <v>0</v>
      </c>
      <c r="BL233" s="18" t="s">
        <v>159</v>
      </c>
      <c r="BM233" s="218" t="s">
        <v>373</v>
      </c>
    </row>
    <row r="234" spans="1:47" s="2" customFormat="1" ht="19.5">
      <c r="A234" s="35"/>
      <c r="B234" s="36"/>
      <c r="C234" s="37"/>
      <c r="D234" s="220" t="s">
        <v>161</v>
      </c>
      <c r="E234" s="37"/>
      <c r="F234" s="221" t="s">
        <v>372</v>
      </c>
      <c r="G234" s="37"/>
      <c r="H234" s="37"/>
      <c r="I234" s="123"/>
      <c r="J234" s="37"/>
      <c r="K234" s="37"/>
      <c r="L234" s="40"/>
      <c r="M234" s="222"/>
      <c r="N234" s="223"/>
      <c r="O234" s="72"/>
      <c r="P234" s="72"/>
      <c r="Q234" s="72"/>
      <c r="R234" s="72"/>
      <c r="S234" s="72"/>
      <c r="T234" s="73"/>
      <c r="U234" s="35"/>
      <c r="V234" s="35"/>
      <c r="W234" s="35"/>
      <c r="X234" s="35"/>
      <c r="Y234" s="35"/>
      <c r="Z234" s="35"/>
      <c r="AA234" s="35"/>
      <c r="AB234" s="35"/>
      <c r="AC234" s="35"/>
      <c r="AD234" s="35"/>
      <c r="AE234" s="35"/>
      <c r="AT234" s="18" t="s">
        <v>161</v>
      </c>
      <c r="AU234" s="18" t="s">
        <v>88</v>
      </c>
    </row>
    <row r="235" spans="1:65" s="2" customFormat="1" ht="24" customHeight="1">
      <c r="A235" s="35"/>
      <c r="B235" s="36"/>
      <c r="C235" s="207" t="s">
        <v>374</v>
      </c>
      <c r="D235" s="207" t="s">
        <v>155</v>
      </c>
      <c r="E235" s="208" t="s">
        <v>375</v>
      </c>
      <c r="F235" s="209" t="s">
        <v>376</v>
      </c>
      <c r="G235" s="210" t="s">
        <v>319</v>
      </c>
      <c r="H235" s="211">
        <v>4</v>
      </c>
      <c r="I235" s="212"/>
      <c r="J235" s="213">
        <f>ROUND(I235*H235,2)</f>
        <v>0</v>
      </c>
      <c r="K235" s="209" t="s">
        <v>1</v>
      </c>
      <c r="L235" s="40"/>
      <c r="M235" s="214" t="s">
        <v>1</v>
      </c>
      <c r="N235" s="215" t="s">
        <v>43</v>
      </c>
      <c r="O235" s="72"/>
      <c r="P235" s="216">
        <f>O235*H235</f>
        <v>0</v>
      </c>
      <c r="Q235" s="216">
        <v>0</v>
      </c>
      <c r="R235" s="216">
        <f>Q235*H235</f>
        <v>0</v>
      </c>
      <c r="S235" s="216">
        <v>0</v>
      </c>
      <c r="T235" s="217">
        <f>S235*H235</f>
        <v>0</v>
      </c>
      <c r="U235" s="35"/>
      <c r="V235" s="35"/>
      <c r="W235" s="35"/>
      <c r="X235" s="35"/>
      <c r="Y235" s="35"/>
      <c r="Z235" s="35"/>
      <c r="AA235" s="35"/>
      <c r="AB235" s="35"/>
      <c r="AC235" s="35"/>
      <c r="AD235" s="35"/>
      <c r="AE235" s="35"/>
      <c r="AR235" s="218" t="s">
        <v>159</v>
      </c>
      <c r="AT235" s="218" t="s">
        <v>155</v>
      </c>
      <c r="AU235" s="218" t="s">
        <v>88</v>
      </c>
      <c r="AY235" s="18" t="s">
        <v>154</v>
      </c>
      <c r="BE235" s="219">
        <f>IF(N235="základní",J235,0)</f>
        <v>0</v>
      </c>
      <c r="BF235" s="219">
        <f>IF(N235="snížená",J235,0)</f>
        <v>0</v>
      </c>
      <c r="BG235" s="219">
        <f>IF(N235="zákl. přenesená",J235,0)</f>
        <v>0</v>
      </c>
      <c r="BH235" s="219">
        <f>IF(N235="sníž. přenesená",J235,0)</f>
        <v>0</v>
      </c>
      <c r="BI235" s="219">
        <f>IF(N235="nulová",J235,0)</f>
        <v>0</v>
      </c>
      <c r="BJ235" s="18" t="s">
        <v>86</v>
      </c>
      <c r="BK235" s="219">
        <f>ROUND(I235*H235,2)</f>
        <v>0</v>
      </c>
      <c r="BL235" s="18" t="s">
        <v>159</v>
      </c>
      <c r="BM235" s="218" t="s">
        <v>377</v>
      </c>
    </row>
    <row r="236" spans="1:47" s="2" customFormat="1" ht="19.5">
      <c r="A236" s="35"/>
      <c r="B236" s="36"/>
      <c r="C236" s="37"/>
      <c r="D236" s="220" t="s">
        <v>161</v>
      </c>
      <c r="E236" s="37"/>
      <c r="F236" s="221" t="s">
        <v>376</v>
      </c>
      <c r="G236" s="37"/>
      <c r="H236" s="37"/>
      <c r="I236" s="123"/>
      <c r="J236" s="37"/>
      <c r="K236" s="37"/>
      <c r="L236" s="40"/>
      <c r="M236" s="222"/>
      <c r="N236" s="223"/>
      <c r="O236" s="72"/>
      <c r="P236" s="72"/>
      <c r="Q236" s="72"/>
      <c r="R236" s="72"/>
      <c r="S236" s="72"/>
      <c r="T236" s="73"/>
      <c r="U236" s="35"/>
      <c r="V236" s="35"/>
      <c r="W236" s="35"/>
      <c r="X236" s="35"/>
      <c r="Y236" s="35"/>
      <c r="Z236" s="35"/>
      <c r="AA236" s="35"/>
      <c r="AB236" s="35"/>
      <c r="AC236" s="35"/>
      <c r="AD236" s="35"/>
      <c r="AE236" s="35"/>
      <c r="AT236" s="18" t="s">
        <v>161</v>
      </c>
      <c r="AU236" s="18" t="s">
        <v>88</v>
      </c>
    </row>
    <row r="237" spans="1:65" s="2" customFormat="1" ht="16.5" customHeight="1">
      <c r="A237" s="35"/>
      <c r="B237" s="36"/>
      <c r="C237" s="207" t="s">
        <v>378</v>
      </c>
      <c r="D237" s="207" t="s">
        <v>155</v>
      </c>
      <c r="E237" s="208" t="s">
        <v>379</v>
      </c>
      <c r="F237" s="209" t="s">
        <v>380</v>
      </c>
      <c r="G237" s="210" t="s">
        <v>179</v>
      </c>
      <c r="H237" s="211">
        <v>55</v>
      </c>
      <c r="I237" s="212"/>
      <c r="J237" s="213">
        <f>ROUND(I237*H237,2)</f>
        <v>0</v>
      </c>
      <c r="K237" s="209" t="s">
        <v>1</v>
      </c>
      <c r="L237" s="40"/>
      <c r="M237" s="214" t="s">
        <v>1</v>
      </c>
      <c r="N237" s="215" t="s">
        <v>43</v>
      </c>
      <c r="O237" s="72"/>
      <c r="P237" s="216">
        <f>O237*H237</f>
        <v>0</v>
      </c>
      <c r="Q237" s="216">
        <v>0</v>
      </c>
      <c r="R237" s="216">
        <f>Q237*H237</f>
        <v>0</v>
      </c>
      <c r="S237" s="216">
        <v>0</v>
      </c>
      <c r="T237" s="217">
        <f>S237*H237</f>
        <v>0</v>
      </c>
      <c r="U237" s="35"/>
      <c r="V237" s="35"/>
      <c r="W237" s="35"/>
      <c r="X237" s="35"/>
      <c r="Y237" s="35"/>
      <c r="Z237" s="35"/>
      <c r="AA237" s="35"/>
      <c r="AB237" s="35"/>
      <c r="AC237" s="35"/>
      <c r="AD237" s="35"/>
      <c r="AE237" s="35"/>
      <c r="AR237" s="218" t="s">
        <v>159</v>
      </c>
      <c r="AT237" s="218" t="s">
        <v>155</v>
      </c>
      <c r="AU237" s="218" t="s">
        <v>88</v>
      </c>
      <c r="AY237" s="18" t="s">
        <v>154</v>
      </c>
      <c r="BE237" s="219">
        <f>IF(N237="základní",J237,0)</f>
        <v>0</v>
      </c>
      <c r="BF237" s="219">
        <f>IF(N237="snížená",J237,0)</f>
        <v>0</v>
      </c>
      <c r="BG237" s="219">
        <f>IF(N237="zákl. přenesená",J237,0)</f>
        <v>0</v>
      </c>
      <c r="BH237" s="219">
        <f>IF(N237="sníž. přenesená",J237,0)</f>
        <v>0</v>
      </c>
      <c r="BI237" s="219">
        <f>IF(N237="nulová",J237,0)</f>
        <v>0</v>
      </c>
      <c r="BJ237" s="18" t="s">
        <v>86</v>
      </c>
      <c r="BK237" s="219">
        <f>ROUND(I237*H237,2)</f>
        <v>0</v>
      </c>
      <c r="BL237" s="18" t="s">
        <v>159</v>
      </c>
      <c r="BM237" s="218" t="s">
        <v>381</v>
      </c>
    </row>
    <row r="238" spans="1:47" s="2" customFormat="1" ht="11.25">
      <c r="A238" s="35"/>
      <c r="B238" s="36"/>
      <c r="C238" s="37"/>
      <c r="D238" s="220" t="s">
        <v>161</v>
      </c>
      <c r="E238" s="37"/>
      <c r="F238" s="221" t="s">
        <v>380</v>
      </c>
      <c r="G238" s="37"/>
      <c r="H238" s="37"/>
      <c r="I238" s="123"/>
      <c r="J238" s="37"/>
      <c r="K238" s="37"/>
      <c r="L238" s="40"/>
      <c r="M238" s="222"/>
      <c r="N238" s="223"/>
      <c r="O238" s="72"/>
      <c r="P238" s="72"/>
      <c r="Q238" s="72"/>
      <c r="R238" s="72"/>
      <c r="S238" s="72"/>
      <c r="T238" s="73"/>
      <c r="U238" s="35"/>
      <c r="V238" s="35"/>
      <c r="W238" s="35"/>
      <c r="X238" s="35"/>
      <c r="Y238" s="35"/>
      <c r="Z238" s="35"/>
      <c r="AA238" s="35"/>
      <c r="AB238" s="35"/>
      <c r="AC238" s="35"/>
      <c r="AD238" s="35"/>
      <c r="AE238" s="35"/>
      <c r="AT238" s="18" t="s">
        <v>161</v>
      </c>
      <c r="AU238" s="18" t="s">
        <v>88</v>
      </c>
    </row>
    <row r="239" spans="1:65" s="2" customFormat="1" ht="16.5" customHeight="1">
      <c r="A239" s="35"/>
      <c r="B239" s="36"/>
      <c r="C239" s="207" t="s">
        <v>382</v>
      </c>
      <c r="D239" s="207" t="s">
        <v>155</v>
      </c>
      <c r="E239" s="208" t="s">
        <v>383</v>
      </c>
      <c r="F239" s="209" t="s">
        <v>384</v>
      </c>
      <c r="G239" s="210" t="s">
        <v>179</v>
      </c>
      <c r="H239" s="211">
        <v>1449.53</v>
      </c>
      <c r="I239" s="212"/>
      <c r="J239" s="213">
        <f>ROUND(I239*H239,2)</f>
        <v>0</v>
      </c>
      <c r="K239" s="209" t="s">
        <v>1</v>
      </c>
      <c r="L239" s="40"/>
      <c r="M239" s="214" t="s">
        <v>1</v>
      </c>
      <c r="N239" s="215" t="s">
        <v>43</v>
      </c>
      <c r="O239" s="72"/>
      <c r="P239" s="216">
        <f>O239*H239</f>
        <v>0</v>
      </c>
      <c r="Q239" s="216">
        <v>0</v>
      </c>
      <c r="R239" s="216">
        <f>Q239*H239</f>
        <v>0</v>
      </c>
      <c r="S239" s="216">
        <v>0</v>
      </c>
      <c r="T239" s="217">
        <f>S239*H239</f>
        <v>0</v>
      </c>
      <c r="U239" s="35"/>
      <c r="V239" s="35"/>
      <c r="W239" s="35"/>
      <c r="X239" s="35"/>
      <c r="Y239" s="35"/>
      <c r="Z239" s="35"/>
      <c r="AA239" s="35"/>
      <c r="AB239" s="35"/>
      <c r="AC239" s="35"/>
      <c r="AD239" s="35"/>
      <c r="AE239" s="35"/>
      <c r="AR239" s="218" t="s">
        <v>159</v>
      </c>
      <c r="AT239" s="218" t="s">
        <v>155</v>
      </c>
      <c r="AU239" s="218" t="s">
        <v>88</v>
      </c>
      <c r="AY239" s="18" t="s">
        <v>154</v>
      </c>
      <c r="BE239" s="219">
        <f>IF(N239="základní",J239,0)</f>
        <v>0</v>
      </c>
      <c r="BF239" s="219">
        <f>IF(N239="snížená",J239,0)</f>
        <v>0</v>
      </c>
      <c r="BG239" s="219">
        <f>IF(N239="zákl. přenesená",J239,0)</f>
        <v>0</v>
      </c>
      <c r="BH239" s="219">
        <f>IF(N239="sníž. přenesená",J239,0)</f>
        <v>0</v>
      </c>
      <c r="BI239" s="219">
        <f>IF(N239="nulová",J239,0)</f>
        <v>0</v>
      </c>
      <c r="BJ239" s="18" t="s">
        <v>86</v>
      </c>
      <c r="BK239" s="219">
        <f>ROUND(I239*H239,2)</f>
        <v>0</v>
      </c>
      <c r="BL239" s="18" t="s">
        <v>159</v>
      </c>
      <c r="BM239" s="218" t="s">
        <v>385</v>
      </c>
    </row>
    <row r="240" spans="1:47" s="2" customFormat="1" ht="11.25">
      <c r="A240" s="35"/>
      <c r="B240" s="36"/>
      <c r="C240" s="37"/>
      <c r="D240" s="220" t="s">
        <v>161</v>
      </c>
      <c r="E240" s="37"/>
      <c r="F240" s="221" t="s">
        <v>384</v>
      </c>
      <c r="G240" s="37"/>
      <c r="H240" s="37"/>
      <c r="I240" s="123"/>
      <c r="J240" s="37"/>
      <c r="K240" s="37"/>
      <c r="L240" s="40"/>
      <c r="M240" s="222"/>
      <c r="N240" s="223"/>
      <c r="O240" s="72"/>
      <c r="P240" s="72"/>
      <c r="Q240" s="72"/>
      <c r="R240" s="72"/>
      <c r="S240" s="72"/>
      <c r="T240" s="73"/>
      <c r="U240" s="35"/>
      <c r="V240" s="35"/>
      <c r="W240" s="35"/>
      <c r="X240" s="35"/>
      <c r="Y240" s="35"/>
      <c r="Z240" s="35"/>
      <c r="AA240" s="35"/>
      <c r="AB240" s="35"/>
      <c r="AC240" s="35"/>
      <c r="AD240" s="35"/>
      <c r="AE240" s="35"/>
      <c r="AT240" s="18" t="s">
        <v>161</v>
      </c>
      <c r="AU240" s="18" t="s">
        <v>88</v>
      </c>
    </row>
    <row r="241" spans="1:65" s="2" customFormat="1" ht="36" customHeight="1">
      <c r="A241" s="35"/>
      <c r="B241" s="36"/>
      <c r="C241" s="207" t="s">
        <v>386</v>
      </c>
      <c r="D241" s="207" t="s">
        <v>155</v>
      </c>
      <c r="E241" s="208" t="s">
        <v>387</v>
      </c>
      <c r="F241" s="209" t="s">
        <v>388</v>
      </c>
      <c r="G241" s="210" t="s">
        <v>179</v>
      </c>
      <c r="H241" s="211">
        <v>12.76</v>
      </c>
      <c r="I241" s="212"/>
      <c r="J241" s="213">
        <f>ROUND(I241*H241,2)</f>
        <v>0</v>
      </c>
      <c r="K241" s="209" t="s">
        <v>1</v>
      </c>
      <c r="L241" s="40"/>
      <c r="M241" s="214" t="s">
        <v>1</v>
      </c>
      <c r="N241" s="215" t="s">
        <v>43</v>
      </c>
      <c r="O241" s="72"/>
      <c r="P241" s="216">
        <f>O241*H241</f>
        <v>0</v>
      </c>
      <c r="Q241" s="216">
        <v>0</v>
      </c>
      <c r="R241" s="216">
        <f>Q241*H241</f>
        <v>0</v>
      </c>
      <c r="S241" s="216">
        <v>0</v>
      </c>
      <c r="T241" s="217">
        <f>S241*H241</f>
        <v>0</v>
      </c>
      <c r="U241" s="35"/>
      <c r="V241" s="35"/>
      <c r="W241" s="35"/>
      <c r="X241" s="35"/>
      <c r="Y241" s="35"/>
      <c r="Z241" s="35"/>
      <c r="AA241" s="35"/>
      <c r="AB241" s="35"/>
      <c r="AC241" s="35"/>
      <c r="AD241" s="35"/>
      <c r="AE241" s="35"/>
      <c r="AR241" s="218" t="s">
        <v>159</v>
      </c>
      <c r="AT241" s="218" t="s">
        <v>155</v>
      </c>
      <c r="AU241" s="218" t="s">
        <v>88</v>
      </c>
      <c r="AY241" s="18" t="s">
        <v>154</v>
      </c>
      <c r="BE241" s="219">
        <f>IF(N241="základní",J241,0)</f>
        <v>0</v>
      </c>
      <c r="BF241" s="219">
        <f>IF(N241="snížená",J241,0)</f>
        <v>0</v>
      </c>
      <c r="BG241" s="219">
        <f>IF(N241="zákl. přenesená",J241,0)</f>
        <v>0</v>
      </c>
      <c r="BH241" s="219">
        <f>IF(N241="sníž. přenesená",J241,0)</f>
        <v>0</v>
      </c>
      <c r="BI241" s="219">
        <f>IF(N241="nulová",J241,0)</f>
        <v>0</v>
      </c>
      <c r="BJ241" s="18" t="s">
        <v>86</v>
      </c>
      <c r="BK241" s="219">
        <f>ROUND(I241*H241,2)</f>
        <v>0</v>
      </c>
      <c r="BL241" s="18" t="s">
        <v>159</v>
      </c>
      <c r="BM241" s="218" t="s">
        <v>389</v>
      </c>
    </row>
    <row r="242" spans="1:47" s="2" customFormat="1" ht="19.5">
      <c r="A242" s="35"/>
      <c r="B242" s="36"/>
      <c r="C242" s="37"/>
      <c r="D242" s="220" t="s">
        <v>161</v>
      </c>
      <c r="E242" s="37"/>
      <c r="F242" s="221" t="s">
        <v>388</v>
      </c>
      <c r="G242" s="37"/>
      <c r="H242" s="37"/>
      <c r="I242" s="123"/>
      <c r="J242" s="37"/>
      <c r="K242" s="37"/>
      <c r="L242" s="40"/>
      <c r="M242" s="226"/>
      <c r="N242" s="227"/>
      <c r="O242" s="228"/>
      <c r="P242" s="228"/>
      <c r="Q242" s="228"/>
      <c r="R242" s="228"/>
      <c r="S242" s="228"/>
      <c r="T242" s="229"/>
      <c r="U242" s="35"/>
      <c r="V242" s="35"/>
      <c r="W242" s="35"/>
      <c r="X242" s="35"/>
      <c r="Y242" s="35"/>
      <c r="Z242" s="35"/>
      <c r="AA242" s="35"/>
      <c r="AB242" s="35"/>
      <c r="AC242" s="35"/>
      <c r="AD242" s="35"/>
      <c r="AE242" s="35"/>
      <c r="AT242" s="18" t="s">
        <v>161</v>
      </c>
      <c r="AU242" s="18" t="s">
        <v>88</v>
      </c>
    </row>
    <row r="243" spans="1:31" s="2" customFormat="1" ht="6.95" customHeight="1">
      <c r="A243" s="35"/>
      <c r="B243" s="55"/>
      <c r="C243" s="56"/>
      <c r="D243" s="56"/>
      <c r="E243" s="56"/>
      <c r="F243" s="56"/>
      <c r="G243" s="56"/>
      <c r="H243" s="56"/>
      <c r="I243" s="159"/>
      <c r="J243" s="56"/>
      <c r="K243" s="56"/>
      <c r="L243" s="40"/>
      <c r="M243" s="35"/>
      <c r="O243" s="35"/>
      <c r="P243" s="35"/>
      <c r="Q243" s="35"/>
      <c r="R243" s="35"/>
      <c r="S243" s="35"/>
      <c r="T243" s="35"/>
      <c r="U243" s="35"/>
      <c r="V243" s="35"/>
      <c r="W243" s="35"/>
      <c r="X243" s="35"/>
      <c r="Y243" s="35"/>
      <c r="Z243" s="35"/>
      <c r="AA243" s="35"/>
      <c r="AB243" s="35"/>
      <c r="AC243" s="35"/>
      <c r="AD243" s="35"/>
      <c r="AE243" s="35"/>
    </row>
  </sheetData>
  <sheetProtection algorithmName="SHA-512" hashValue="WDgKxVBgtJvkAHi62SP0Gz/GB5aPEjd7fQ4HtMsR2okbg8T5NPxA50CBctmr5GoPpE5JOgK3oZU3W0mG1m8VSw==" saltValue="pXpCrqsk3IYR/pmvqmKm0R7skyi/864mCkPxGnkarwoIIhIgK5nfCxJ5b8EWYkOwtcg97JFJtVbVNBTpkgjN4A==" spinCount="100000" sheet="1" objects="1" scenarios="1" formatColumns="0" formatRows="0" autoFilter="0"/>
  <autoFilter ref="C122:K242"/>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53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6"/>
      <c r="L2" s="299"/>
      <c r="M2" s="299"/>
      <c r="N2" s="299"/>
      <c r="O2" s="299"/>
      <c r="P2" s="299"/>
      <c r="Q2" s="299"/>
      <c r="R2" s="299"/>
      <c r="S2" s="299"/>
      <c r="T2" s="299"/>
      <c r="U2" s="299"/>
      <c r="V2" s="299"/>
      <c r="AT2" s="18" t="s">
        <v>95</v>
      </c>
    </row>
    <row r="3" spans="2:46" s="1" customFormat="1" ht="6.95" customHeight="1">
      <c r="B3" s="117"/>
      <c r="C3" s="118"/>
      <c r="D3" s="118"/>
      <c r="E3" s="118"/>
      <c r="F3" s="118"/>
      <c r="G3" s="118"/>
      <c r="H3" s="118"/>
      <c r="I3" s="119"/>
      <c r="J3" s="118"/>
      <c r="K3" s="118"/>
      <c r="L3" s="21"/>
      <c r="AT3" s="18" t="s">
        <v>88</v>
      </c>
    </row>
    <row r="4" spans="2:46" s="1" customFormat="1" ht="24.95" customHeight="1">
      <c r="B4" s="21"/>
      <c r="D4" s="120" t="s">
        <v>125</v>
      </c>
      <c r="I4" s="116"/>
      <c r="L4" s="21"/>
      <c r="M4" s="121" t="s">
        <v>10</v>
      </c>
      <c r="AT4" s="18" t="s">
        <v>4</v>
      </c>
    </row>
    <row r="5" spans="2:12" s="1" customFormat="1" ht="6.95" customHeight="1">
      <c r="B5" s="21"/>
      <c r="I5" s="116"/>
      <c r="L5" s="21"/>
    </row>
    <row r="6" spans="2:12" s="1" customFormat="1" ht="12" customHeight="1">
      <c r="B6" s="21"/>
      <c r="D6" s="122" t="s">
        <v>16</v>
      </c>
      <c r="I6" s="116"/>
      <c r="L6" s="21"/>
    </row>
    <row r="7" spans="2:12" s="1" customFormat="1" ht="25.5" customHeight="1">
      <c r="B7" s="21"/>
      <c r="E7" s="333" t="str">
        <f>'Rekapitulace stavby'!K6</f>
        <v>Jablonné nad Orlicí - Nádražní ulice - zvýšení podílu udržitelných forem dopravy</v>
      </c>
      <c r="F7" s="334"/>
      <c r="G7" s="334"/>
      <c r="H7" s="334"/>
      <c r="I7" s="116"/>
      <c r="L7" s="21"/>
    </row>
    <row r="8" spans="2:12" s="1" customFormat="1" ht="12" customHeight="1">
      <c r="B8" s="21"/>
      <c r="D8" s="122" t="s">
        <v>126</v>
      </c>
      <c r="I8" s="116"/>
      <c r="L8" s="21"/>
    </row>
    <row r="9" spans="1:31" s="2" customFormat="1" ht="16.5" customHeight="1">
      <c r="A9" s="35"/>
      <c r="B9" s="40"/>
      <c r="C9" s="35"/>
      <c r="D9" s="35"/>
      <c r="E9" s="333" t="s">
        <v>390</v>
      </c>
      <c r="F9" s="336"/>
      <c r="G9" s="336"/>
      <c r="H9" s="336"/>
      <c r="I9" s="123"/>
      <c r="J9" s="35"/>
      <c r="K9" s="35"/>
      <c r="L9" s="52"/>
      <c r="S9" s="35"/>
      <c r="T9" s="35"/>
      <c r="U9" s="35"/>
      <c r="V9" s="35"/>
      <c r="W9" s="35"/>
      <c r="X9" s="35"/>
      <c r="Y9" s="35"/>
      <c r="Z9" s="35"/>
      <c r="AA9" s="35"/>
      <c r="AB9" s="35"/>
      <c r="AC9" s="35"/>
      <c r="AD9" s="35"/>
      <c r="AE9" s="35"/>
    </row>
    <row r="10" spans="1:31" s="2" customFormat="1" ht="12" customHeight="1">
      <c r="A10" s="35"/>
      <c r="B10" s="40"/>
      <c r="C10" s="35"/>
      <c r="D10" s="122" t="s">
        <v>391</v>
      </c>
      <c r="E10" s="35"/>
      <c r="F10" s="35"/>
      <c r="G10" s="35"/>
      <c r="H10" s="35"/>
      <c r="I10" s="123"/>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5" t="s">
        <v>392</v>
      </c>
      <c r="F11" s="336"/>
      <c r="G11" s="336"/>
      <c r="H11" s="336"/>
      <c r="I11" s="123"/>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123"/>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2" t="s">
        <v>18</v>
      </c>
      <c r="E13" s="35"/>
      <c r="F13" s="111" t="s">
        <v>19</v>
      </c>
      <c r="G13" s="35"/>
      <c r="H13" s="35"/>
      <c r="I13" s="124" t="s">
        <v>20</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2" t="s">
        <v>22</v>
      </c>
      <c r="E14" s="35"/>
      <c r="F14" s="111" t="s">
        <v>23</v>
      </c>
      <c r="G14" s="35"/>
      <c r="H14" s="35"/>
      <c r="I14" s="124" t="s">
        <v>24</v>
      </c>
      <c r="J14" s="125" t="str">
        <f>'Rekapitulace stavby'!AN8</f>
        <v>9. 11. 2018</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123"/>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2" t="s">
        <v>26</v>
      </c>
      <c r="E16" s="35"/>
      <c r="F16" s="35"/>
      <c r="G16" s="35"/>
      <c r="H16" s="35"/>
      <c r="I16" s="124" t="s">
        <v>27</v>
      </c>
      <c r="J16" s="111" t="str">
        <f>IF('Rekapitulace stavby'!AN10="","",'Rekapitulace stavby'!AN10)</f>
        <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tr">
        <f>IF('Rekapitulace stavby'!E11="","",'Rekapitulace stavby'!E11)</f>
        <v xml:space="preserve"> </v>
      </c>
      <c r="F17" s="35"/>
      <c r="G17" s="35"/>
      <c r="H17" s="35"/>
      <c r="I17" s="124" t="s">
        <v>29</v>
      </c>
      <c r="J17" s="111" t="str">
        <f>IF('Rekapitulace stavby'!AN11="","",'Rekapitulace stavby'!AN11)</f>
        <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123"/>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2" t="s">
        <v>30</v>
      </c>
      <c r="E19" s="35"/>
      <c r="F19" s="35"/>
      <c r="G19" s="35"/>
      <c r="H19" s="35"/>
      <c r="I19" s="124" t="s">
        <v>27</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37" t="str">
        <f>'Rekapitulace stavby'!E14</f>
        <v>Vyplň údaj</v>
      </c>
      <c r="F20" s="338"/>
      <c r="G20" s="338"/>
      <c r="H20" s="338"/>
      <c r="I20" s="124" t="s">
        <v>29</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123"/>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2" t="s">
        <v>32</v>
      </c>
      <c r="E22" s="35"/>
      <c r="F22" s="35"/>
      <c r="G22" s="35"/>
      <c r="H22" s="35"/>
      <c r="I22" s="124" t="s">
        <v>27</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4" t="s">
        <v>29</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123"/>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2" t="s">
        <v>35</v>
      </c>
      <c r="E25" s="35"/>
      <c r="F25" s="35"/>
      <c r="G25" s="35"/>
      <c r="H25" s="35"/>
      <c r="I25" s="124" t="s">
        <v>27</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4" t="s">
        <v>29</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123"/>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2" t="s">
        <v>36</v>
      </c>
      <c r="E28" s="35"/>
      <c r="F28" s="35"/>
      <c r="G28" s="35"/>
      <c r="H28" s="35"/>
      <c r="I28" s="123"/>
      <c r="J28" s="35"/>
      <c r="K28" s="35"/>
      <c r="L28" s="52"/>
      <c r="S28" s="35"/>
      <c r="T28" s="35"/>
      <c r="U28" s="35"/>
      <c r="V28" s="35"/>
      <c r="W28" s="35"/>
      <c r="X28" s="35"/>
      <c r="Y28" s="35"/>
      <c r="Z28" s="35"/>
      <c r="AA28" s="35"/>
      <c r="AB28" s="35"/>
      <c r="AC28" s="35"/>
      <c r="AD28" s="35"/>
      <c r="AE28" s="35"/>
    </row>
    <row r="29" spans="1:31" s="8" customFormat="1" ht="16.5" customHeight="1">
      <c r="A29" s="126"/>
      <c r="B29" s="127"/>
      <c r="C29" s="126"/>
      <c r="D29" s="126"/>
      <c r="E29" s="339" t="s">
        <v>1</v>
      </c>
      <c r="F29" s="339"/>
      <c r="G29" s="339"/>
      <c r="H29" s="339"/>
      <c r="I29" s="128"/>
      <c r="J29" s="126"/>
      <c r="K29" s="126"/>
      <c r="L29" s="129"/>
      <c r="S29" s="126"/>
      <c r="T29" s="126"/>
      <c r="U29" s="126"/>
      <c r="V29" s="126"/>
      <c r="W29" s="126"/>
      <c r="X29" s="126"/>
      <c r="Y29" s="126"/>
      <c r="Z29" s="126"/>
      <c r="AA29" s="126"/>
      <c r="AB29" s="126"/>
      <c r="AC29" s="126"/>
      <c r="AD29" s="126"/>
      <c r="AE29" s="126"/>
    </row>
    <row r="30" spans="1:31" s="2" customFormat="1" ht="6.95" customHeight="1">
      <c r="A30" s="35"/>
      <c r="B30" s="40"/>
      <c r="C30" s="35"/>
      <c r="D30" s="35"/>
      <c r="E30" s="35"/>
      <c r="F30" s="35"/>
      <c r="G30" s="35"/>
      <c r="H30" s="35"/>
      <c r="I30" s="123"/>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30"/>
      <c r="E31" s="130"/>
      <c r="F31" s="130"/>
      <c r="G31" s="130"/>
      <c r="H31" s="130"/>
      <c r="I31" s="131"/>
      <c r="J31" s="130"/>
      <c r="K31" s="130"/>
      <c r="L31" s="52"/>
      <c r="S31" s="35"/>
      <c r="T31" s="35"/>
      <c r="U31" s="35"/>
      <c r="V31" s="35"/>
      <c r="W31" s="35"/>
      <c r="X31" s="35"/>
      <c r="Y31" s="35"/>
      <c r="Z31" s="35"/>
      <c r="AA31" s="35"/>
      <c r="AB31" s="35"/>
      <c r="AC31" s="35"/>
      <c r="AD31" s="35"/>
      <c r="AE31" s="35"/>
    </row>
    <row r="32" spans="1:31" s="2" customFormat="1" ht="25.35" customHeight="1">
      <c r="A32" s="35"/>
      <c r="B32" s="40"/>
      <c r="C32" s="35"/>
      <c r="D32" s="132" t="s">
        <v>38</v>
      </c>
      <c r="E32" s="35"/>
      <c r="F32" s="35"/>
      <c r="G32" s="35"/>
      <c r="H32" s="35"/>
      <c r="I32" s="123"/>
      <c r="J32" s="133">
        <f>ROUND(J131,2)</f>
        <v>0</v>
      </c>
      <c r="K32" s="35"/>
      <c r="L32" s="52"/>
      <c r="S32" s="35"/>
      <c r="T32" s="35"/>
      <c r="U32" s="35"/>
      <c r="V32" s="35"/>
      <c r="W32" s="35"/>
      <c r="X32" s="35"/>
      <c r="Y32" s="35"/>
      <c r="Z32" s="35"/>
      <c r="AA32" s="35"/>
      <c r="AB32" s="35"/>
      <c r="AC32" s="35"/>
      <c r="AD32" s="35"/>
      <c r="AE32" s="35"/>
    </row>
    <row r="33" spans="1:31" s="2" customFormat="1" ht="6.95" customHeight="1">
      <c r="A33" s="35"/>
      <c r="B33" s="40"/>
      <c r="C33" s="35"/>
      <c r="D33" s="130"/>
      <c r="E33" s="130"/>
      <c r="F33" s="130"/>
      <c r="G33" s="130"/>
      <c r="H33" s="130"/>
      <c r="I33" s="131"/>
      <c r="J33" s="130"/>
      <c r="K33" s="130"/>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34" t="s">
        <v>40</v>
      </c>
      <c r="G34" s="35"/>
      <c r="H34" s="35"/>
      <c r="I34" s="135" t="s">
        <v>39</v>
      </c>
      <c r="J34" s="134" t="s">
        <v>41</v>
      </c>
      <c r="K34" s="35"/>
      <c r="L34" s="52"/>
      <c r="S34" s="35"/>
      <c r="T34" s="35"/>
      <c r="U34" s="35"/>
      <c r="V34" s="35"/>
      <c r="W34" s="35"/>
      <c r="X34" s="35"/>
      <c r="Y34" s="35"/>
      <c r="Z34" s="35"/>
      <c r="AA34" s="35"/>
      <c r="AB34" s="35"/>
      <c r="AC34" s="35"/>
      <c r="AD34" s="35"/>
      <c r="AE34" s="35"/>
    </row>
    <row r="35" spans="1:31" s="2" customFormat="1" ht="14.45" customHeight="1">
      <c r="A35" s="35"/>
      <c r="B35" s="40"/>
      <c r="C35" s="35"/>
      <c r="D35" s="136" t="s">
        <v>42</v>
      </c>
      <c r="E35" s="122" t="s">
        <v>43</v>
      </c>
      <c r="F35" s="137">
        <f>ROUND((SUM(BE131:BE538)),2)</f>
        <v>0</v>
      </c>
      <c r="G35" s="35"/>
      <c r="H35" s="35"/>
      <c r="I35" s="138">
        <v>0.21</v>
      </c>
      <c r="J35" s="137">
        <f>ROUND(((SUM(BE131:BE538))*I35),2)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2" t="s">
        <v>44</v>
      </c>
      <c r="F36" s="137">
        <f>ROUND((SUM(BF131:BF538)),2)</f>
        <v>0</v>
      </c>
      <c r="G36" s="35"/>
      <c r="H36" s="35"/>
      <c r="I36" s="138">
        <v>0.15</v>
      </c>
      <c r="J36" s="137">
        <f>ROUND(((SUM(BF131:BF538))*I36),2)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2" t="s">
        <v>45</v>
      </c>
      <c r="F37" s="137">
        <f>ROUND((SUM(BG131:BG538)),2)</f>
        <v>0</v>
      </c>
      <c r="G37" s="35"/>
      <c r="H37" s="35"/>
      <c r="I37" s="138">
        <v>0.21</v>
      </c>
      <c r="J37" s="137">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2" t="s">
        <v>46</v>
      </c>
      <c r="F38" s="137">
        <f>ROUND((SUM(BH131:BH538)),2)</f>
        <v>0</v>
      </c>
      <c r="G38" s="35"/>
      <c r="H38" s="35"/>
      <c r="I38" s="138">
        <v>0.15</v>
      </c>
      <c r="J38" s="137">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2" t="s">
        <v>47</v>
      </c>
      <c r="F39" s="137">
        <f>ROUND((SUM(BI131:BI538)),2)</f>
        <v>0</v>
      </c>
      <c r="G39" s="35"/>
      <c r="H39" s="35"/>
      <c r="I39" s="138">
        <v>0</v>
      </c>
      <c r="J39" s="137">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123"/>
      <c r="J40" s="35"/>
      <c r="K40" s="35"/>
      <c r="L40" s="52"/>
      <c r="S40" s="35"/>
      <c r="T40" s="35"/>
      <c r="U40" s="35"/>
      <c r="V40" s="35"/>
      <c r="W40" s="35"/>
      <c r="X40" s="35"/>
      <c r="Y40" s="35"/>
      <c r="Z40" s="35"/>
      <c r="AA40" s="35"/>
      <c r="AB40" s="35"/>
      <c r="AC40" s="35"/>
      <c r="AD40" s="35"/>
      <c r="AE40" s="35"/>
    </row>
    <row r="41" spans="1:31" s="2" customFormat="1" ht="25.35" customHeight="1">
      <c r="A41" s="35"/>
      <c r="B41" s="40"/>
      <c r="C41" s="139"/>
      <c r="D41" s="140" t="s">
        <v>48</v>
      </c>
      <c r="E41" s="141"/>
      <c r="F41" s="141"/>
      <c r="G41" s="142" t="s">
        <v>49</v>
      </c>
      <c r="H41" s="143" t="s">
        <v>50</v>
      </c>
      <c r="I41" s="144"/>
      <c r="J41" s="145">
        <f>SUM(J32:J39)</f>
        <v>0</v>
      </c>
      <c r="K41" s="146"/>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123"/>
      <c r="J42" s="35"/>
      <c r="K42" s="35"/>
      <c r="L42" s="52"/>
      <c r="S42" s="35"/>
      <c r="T42" s="35"/>
      <c r="U42" s="35"/>
      <c r="V42" s="35"/>
      <c r="W42" s="35"/>
      <c r="X42" s="35"/>
      <c r="Y42" s="35"/>
      <c r="Z42" s="35"/>
      <c r="AA42" s="35"/>
      <c r="AB42" s="35"/>
      <c r="AC42" s="35"/>
      <c r="AD42" s="35"/>
      <c r="AE42" s="35"/>
    </row>
    <row r="43" spans="2:12" s="1" customFormat="1" ht="14.45" customHeight="1">
      <c r="B43" s="21"/>
      <c r="I43" s="116"/>
      <c r="L43" s="21"/>
    </row>
    <row r="44" spans="2:12" s="1" customFormat="1" ht="14.45" customHeight="1">
      <c r="B44" s="21"/>
      <c r="I44" s="116"/>
      <c r="L44" s="21"/>
    </row>
    <row r="45" spans="2:12" s="1" customFormat="1" ht="14.45" customHeight="1">
      <c r="B45" s="21"/>
      <c r="I45" s="116"/>
      <c r="L45" s="21"/>
    </row>
    <row r="46" spans="2:12" s="1" customFormat="1" ht="14.45" customHeight="1">
      <c r="B46" s="21"/>
      <c r="I46" s="116"/>
      <c r="L46" s="21"/>
    </row>
    <row r="47" spans="2:12" s="1" customFormat="1" ht="14.45" customHeight="1">
      <c r="B47" s="21"/>
      <c r="I47" s="116"/>
      <c r="L47" s="21"/>
    </row>
    <row r="48" spans="2:12" s="1" customFormat="1" ht="14.45" customHeight="1">
      <c r="B48" s="21"/>
      <c r="I48" s="116"/>
      <c r="L48" s="21"/>
    </row>
    <row r="49" spans="2:12" s="1" customFormat="1" ht="14.45" customHeight="1">
      <c r="B49" s="21"/>
      <c r="I49" s="116"/>
      <c r="L49" s="21"/>
    </row>
    <row r="50" spans="2:12" s="2" customFormat="1" ht="14.45" customHeight="1">
      <c r="B50" s="52"/>
      <c r="D50" s="147" t="s">
        <v>51</v>
      </c>
      <c r="E50" s="148"/>
      <c r="F50" s="148"/>
      <c r="G50" s="147" t="s">
        <v>52</v>
      </c>
      <c r="H50" s="148"/>
      <c r="I50" s="149"/>
      <c r="J50" s="148"/>
      <c r="K50" s="148"/>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50" t="s">
        <v>53</v>
      </c>
      <c r="E61" s="151"/>
      <c r="F61" s="152" t="s">
        <v>54</v>
      </c>
      <c r="G61" s="150" t="s">
        <v>53</v>
      </c>
      <c r="H61" s="151"/>
      <c r="I61" s="153"/>
      <c r="J61" s="154" t="s">
        <v>54</v>
      </c>
      <c r="K61" s="151"/>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7" t="s">
        <v>55</v>
      </c>
      <c r="E65" s="155"/>
      <c r="F65" s="155"/>
      <c r="G65" s="147" t="s">
        <v>56</v>
      </c>
      <c r="H65" s="155"/>
      <c r="I65" s="156"/>
      <c r="J65" s="155"/>
      <c r="K65" s="15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50" t="s">
        <v>53</v>
      </c>
      <c r="E76" s="151"/>
      <c r="F76" s="152" t="s">
        <v>54</v>
      </c>
      <c r="G76" s="150" t="s">
        <v>53</v>
      </c>
      <c r="H76" s="151"/>
      <c r="I76" s="153"/>
      <c r="J76" s="154" t="s">
        <v>54</v>
      </c>
      <c r="K76" s="151"/>
      <c r="L76" s="52"/>
      <c r="S76" s="35"/>
      <c r="T76" s="35"/>
      <c r="U76" s="35"/>
      <c r="V76" s="35"/>
      <c r="W76" s="35"/>
      <c r="X76" s="35"/>
      <c r="Y76" s="35"/>
      <c r="Z76" s="35"/>
      <c r="AA76" s="35"/>
      <c r="AB76" s="35"/>
      <c r="AC76" s="35"/>
      <c r="AD76" s="35"/>
      <c r="AE76" s="35"/>
    </row>
    <row r="77" spans="1:31" s="2" customFormat="1" ht="14.45" customHeight="1">
      <c r="A77" s="35"/>
      <c r="B77" s="157"/>
      <c r="C77" s="158"/>
      <c r="D77" s="158"/>
      <c r="E77" s="158"/>
      <c r="F77" s="158"/>
      <c r="G77" s="158"/>
      <c r="H77" s="158"/>
      <c r="I77" s="159"/>
      <c r="J77" s="158"/>
      <c r="K77" s="158"/>
      <c r="L77" s="52"/>
      <c r="S77" s="35"/>
      <c r="T77" s="35"/>
      <c r="U77" s="35"/>
      <c r="V77" s="35"/>
      <c r="W77" s="35"/>
      <c r="X77" s="35"/>
      <c r="Y77" s="35"/>
      <c r="Z77" s="35"/>
      <c r="AA77" s="35"/>
      <c r="AB77" s="35"/>
      <c r="AC77" s="35"/>
      <c r="AD77" s="35"/>
      <c r="AE77" s="35"/>
    </row>
    <row r="81" spans="1:31" s="2" customFormat="1" ht="6.95" customHeight="1">
      <c r="A81" s="35"/>
      <c r="B81" s="160"/>
      <c r="C81" s="161"/>
      <c r="D81" s="161"/>
      <c r="E81" s="161"/>
      <c r="F81" s="161"/>
      <c r="G81" s="161"/>
      <c r="H81" s="161"/>
      <c r="I81" s="162"/>
      <c r="J81" s="161"/>
      <c r="K81" s="161"/>
      <c r="L81" s="52"/>
      <c r="S81" s="35"/>
      <c r="T81" s="35"/>
      <c r="U81" s="35"/>
      <c r="V81" s="35"/>
      <c r="W81" s="35"/>
      <c r="X81" s="35"/>
      <c r="Y81" s="35"/>
      <c r="Z81" s="35"/>
      <c r="AA81" s="35"/>
      <c r="AB81" s="35"/>
      <c r="AC81" s="35"/>
      <c r="AD81" s="35"/>
      <c r="AE81" s="35"/>
    </row>
    <row r="82" spans="1:31" s="2" customFormat="1" ht="24.95" customHeight="1">
      <c r="A82" s="35"/>
      <c r="B82" s="36"/>
      <c r="C82" s="24" t="s">
        <v>128</v>
      </c>
      <c r="D82" s="37"/>
      <c r="E82" s="37"/>
      <c r="F82" s="37"/>
      <c r="G82" s="37"/>
      <c r="H82" s="37"/>
      <c r="I82" s="123"/>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23"/>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23"/>
      <c r="J84" s="37"/>
      <c r="K84" s="37"/>
      <c r="L84" s="52"/>
      <c r="S84" s="35"/>
      <c r="T84" s="35"/>
      <c r="U84" s="35"/>
      <c r="V84" s="35"/>
      <c r="W84" s="35"/>
      <c r="X84" s="35"/>
      <c r="Y84" s="35"/>
      <c r="Z84" s="35"/>
      <c r="AA84" s="35"/>
      <c r="AB84" s="35"/>
      <c r="AC84" s="35"/>
      <c r="AD84" s="35"/>
      <c r="AE84" s="35"/>
    </row>
    <row r="85" spans="1:31" s="2" customFormat="1" ht="25.5" customHeight="1">
      <c r="A85" s="35"/>
      <c r="B85" s="36"/>
      <c r="C85" s="37"/>
      <c r="D85" s="37"/>
      <c r="E85" s="340" t="str">
        <f>E7</f>
        <v>Jablonné nad Orlicí - Nádražní ulice - zvýšení podílu udržitelných forem dopravy</v>
      </c>
      <c r="F85" s="341"/>
      <c r="G85" s="341"/>
      <c r="H85" s="341"/>
      <c r="I85" s="123"/>
      <c r="J85" s="37"/>
      <c r="K85" s="37"/>
      <c r="L85" s="52"/>
      <c r="S85" s="35"/>
      <c r="T85" s="35"/>
      <c r="U85" s="35"/>
      <c r="V85" s="35"/>
      <c r="W85" s="35"/>
      <c r="X85" s="35"/>
      <c r="Y85" s="35"/>
      <c r="Z85" s="35"/>
      <c r="AA85" s="35"/>
      <c r="AB85" s="35"/>
      <c r="AC85" s="35"/>
      <c r="AD85" s="35"/>
      <c r="AE85" s="35"/>
    </row>
    <row r="86" spans="2:12" s="1" customFormat="1" ht="12" customHeight="1">
      <c r="B86" s="22"/>
      <c r="C86" s="30" t="s">
        <v>126</v>
      </c>
      <c r="D86" s="23"/>
      <c r="E86" s="23"/>
      <c r="F86" s="23"/>
      <c r="G86" s="23"/>
      <c r="H86" s="23"/>
      <c r="I86" s="116"/>
      <c r="J86" s="23"/>
      <c r="K86" s="23"/>
      <c r="L86" s="21"/>
    </row>
    <row r="87" spans="1:31" s="2" customFormat="1" ht="16.5" customHeight="1">
      <c r="A87" s="35"/>
      <c r="B87" s="36"/>
      <c r="C87" s="37"/>
      <c r="D87" s="37"/>
      <c r="E87" s="340" t="s">
        <v>390</v>
      </c>
      <c r="F87" s="342"/>
      <c r="G87" s="342"/>
      <c r="H87" s="342"/>
      <c r="I87" s="123"/>
      <c r="J87" s="37"/>
      <c r="K87" s="37"/>
      <c r="L87" s="52"/>
      <c r="S87" s="35"/>
      <c r="T87" s="35"/>
      <c r="U87" s="35"/>
      <c r="V87" s="35"/>
      <c r="W87" s="35"/>
      <c r="X87" s="35"/>
      <c r="Y87" s="35"/>
      <c r="Z87" s="35"/>
      <c r="AA87" s="35"/>
      <c r="AB87" s="35"/>
      <c r="AC87" s="35"/>
      <c r="AD87" s="35"/>
      <c r="AE87" s="35"/>
    </row>
    <row r="88" spans="1:31" s="2" customFormat="1" ht="12" customHeight="1">
      <c r="A88" s="35"/>
      <c r="B88" s="36"/>
      <c r="C88" s="30" t="s">
        <v>391</v>
      </c>
      <c r="D88" s="37"/>
      <c r="E88" s="37"/>
      <c r="F88" s="37"/>
      <c r="G88" s="37"/>
      <c r="H88" s="37"/>
      <c r="I88" s="123"/>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08" t="str">
        <f>E11</f>
        <v>SO 102 - A - Bezbariérový chodník - uznatelné náklady</v>
      </c>
      <c r="F89" s="342"/>
      <c r="G89" s="342"/>
      <c r="H89" s="342"/>
      <c r="I89" s="123"/>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23"/>
      <c r="J90" s="37"/>
      <c r="K90" s="37"/>
      <c r="L90" s="52"/>
      <c r="S90" s="35"/>
      <c r="T90" s="35"/>
      <c r="U90" s="35"/>
      <c r="V90" s="35"/>
      <c r="W90" s="35"/>
      <c r="X90" s="35"/>
      <c r="Y90" s="35"/>
      <c r="Z90" s="35"/>
      <c r="AA90" s="35"/>
      <c r="AB90" s="35"/>
      <c r="AC90" s="35"/>
      <c r="AD90" s="35"/>
      <c r="AE90" s="35"/>
    </row>
    <row r="91" spans="1:31" s="2" customFormat="1" ht="12" customHeight="1">
      <c r="A91" s="35"/>
      <c r="B91" s="36"/>
      <c r="C91" s="30" t="s">
        <v>22</v>
      </c>
      <c r="D91" s="37"/>
      <c r="E91" s="37"/>
      <c r="F91" s="28" t="str">
        <f>F14</f>
        <v>Jablonné nad Orlicí</v>
      </c>
      <c r="G91" s="37"/>
      <c r="H91" s="37"/>
      <c r="I91" s="124" t="s">
        <v>24</v>
      </c>
      <c r="J91" s="67" t="str">
        <f>IF(J14="","",J14)</f>
        <v>9. 11. 2018</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123"/>
      <c r="J92" s="37"/>
      <c r="K92" s="37"/>
      <c r="L92" s="52"/>
      <c r="S92" s="35"/>
      <c r="T92" s="35"/>
      <c r="U92" s="35"/>
      <c r="V92" s="35"/>
      <c r="W92" s="35"/>
      <c r="X92" s="35"/>
      <c r="Y92" s="35"/>
      <c r="Z92" s="35"/>
      <c r="AA92" s="35"/>
      <c r="AB92" s="35"/>
      <c r="AC92" s="35"/>
      <c r="AD92" s="35"/>
      <c r="AE92" s="35"/>
    </row>
    <row r="93" spans="1:31" s="2" customFormat="1" ht="27.95" customHeight="1">
      <c r="A93" s="35"/>
      <c r="B93" s="36"/>
      <c r="C93" s="30" t="s">
        <v>26</v>
      </c>
      <c r="D93" s="37"/>
      <c r="E93" s="37"/>
      <c r="F93" s="28" t="str">
        <f>E17</f>
        <v xml:space="preserve"> </v>
      </c>
      <c r="G93" s="37"/>
      <c r="H93" s="37"/>
      <c r="I93" s="124" t="s">
        <v>32</v>
      </c>
      <c r="J93" s="33" t="str">
        <f>E23</f>
        <v>Ing. Petr Novotný, Ph.D.</v>
      </c>
      <c r="K93" s="37"/>
      <c r="L93" s="52"/>
      <c r="S93" s="35"/>
      <c r="T93" s="35"/>
      <c r="U93" s="35"/>
      <c r="V93" s="35"/>
      <c r="W93" s="35"/>
      <c r="X93" s="35"/>
      <c r="Y93" s="35"/>
      <c r="Z93" s="35"/>
      <c r="AA93" s="35"/>
      <c r="AB93" s="35"/>
      <c r="AC93" s="35"/>
      <c r="AD93" s="35"/>
      <c r="AE93" s="35"/>
    </row>
    <row r="94" spans="1:31" s="2" customFormat="1" ht="15.2" customHeight="1">
      <c r="A94" s="35"/>
      <c r="B94" s="36"/>
      <c r="C94" s="30" t="s">
        <v>30</v>
      </c>
      <c r="D94" s="37"/>
      <c r="E94" s="37"/>
      <c r="F94" s="28" t="str">
        <f>IF(E20="","",E20)</f>
        <v>Vyplň údaj</v>
      </c>
      <c r="G94" s="37"/>
      <c r="H94" s="37"/>
      <c r="I94" s="124" t="s">
        <v>35</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23"/>
      <c r="J95" s="37"/>
      <c r="K95" s="37"/>
      <c r="L95" s="52"/>
      <c r="S95" s="35"/>
      <c r="T95" s="35"/>
      <c r="U95" s="35"/>
      <c r="V95" s="35"/>
      <c r="W95" s="35"/>
      <c r="X95" s="35"/>
      <c r="Y95" s="35"/>
      <c r="Z95" s="35"/>
      <c r="AA95" s="35"/>
      <c r="AB95" s="35"/>
      <c r="AC95" s="35"/>
      <c r="AD95" s="35"/>
      <c r="AE95" s="35"/>
    </row>
    <row r="96" spans="1:31" s="2" customFormat="1" ht="29.25" customHeight="1">
      <c r="A96" s="35"/>
      <c r="B96" s="36"/>
      <c r="C96" s="163" t="s">
        <v>129</v>
      </c>
      <c r="D96" s="164"/>
      <c r="E96" s="164"/>
      <c r="F96" s="164"/>
      <c r="G96" s="164"/>
      <c r="H96" s="164"/>
      <c r="I96" s="165"/>
      <c r="J96" s="166" t="s">
        <v>130</v>
      </c>
      <c r="K96" s="164"/>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123"/>
      <c r="J97" s="37"/>
      <c r="K97" s="37"/>
      <c r="L97" s="52"/>
      <c r="S97" s="35"/>
      <c r="T97" s="35"/>
      <c r="U97" s="35"/>
      <c r="V97" s="35"/>
      <c r="W97" s="35"/>
      <c r="X97" s="35"/>
      <c r="Y97" s="35"/>
      <c r="Z97" s="35"/>
      <c r="AA97" s="35"/>
      <c r="AB97" s="35"/>
      <c r="AC97" s="35"/>
      <c r="AD97" s="35"/>
      <c r="AE97" s="35"/>
    </row>
    <row r="98" spans="1:47" s="2" customFormat="1" ht="22.9" customHeight="1">
      <c r="A98" s="35"/>
      <c r="B98" s="36"/>
      <c r="C98" s="167" t="s">
        <v>131</v>
      </c>
      <c r="D98" s="37"/>
      <c r="E98" s="37"/>
      <c r="F98" s="37"/>
      <c r="G98" s="37"/>
      <c r="H98" s="37"/>
      <c r="I98" s="123"/>
      <c r="J98" s="85">
        <f>J131</f>
        <v>0</v>
      </c>
      <c r="K98" s="37"/>
      <c r="L98" s="52"/>
      <c r="S98" s="35"/>
      <c r="T98" s="35"/>
      <c r="U98" s="35"/>
      <c r="V98" s="35"/>
      <c r="W98" s="35"/>
      <c r="X98" s="35"/>
      <c r="Y98" s="35"/>
      <c r="Z98" s="35"/>
      <c r="AA98" s="35"/>
      <c r="AB98" s="35"/>
      <c r="AC98" s="35"/>
      <c r="AD98" s="35"/>
      <c r="AE98" s="35"/>
      <c r="AU98" s="18" t="s">
        <v>132</v>
      </c>
    </row>
    <row r="99" spans="2:12" s="9" customFormat="1" ht="24.95" customHeight="1">
      <c r="B99" s="168"/>
      <c r="C99" s="169"/>
      <c r="D99" s="170" t="s">
        <v>134</v>
      </c>
      <c r="E99" s="171"/>
      <c r="F99" s="171"/>
      <c r="G99" s="171"/>
      <c r="H99" s="171"/>
      <c r="I99" s="172"/>
      <c r="J99" s="173">
        <f>J132</f>
        <v>0</v>
      </c>
      <c r="K99" s="169"/>
      <c r="L99" s="174"/>
    </row>
    <row r="100" spans="2:12" s="10" customFormat="1" ht="19.9" customHeight="1">
      <c r="B100" s="175"/>
      <c r="C100" s="105"/>
      <c r="D100" s="176" t="s">
        <v>135</v>
      </c>
      <c r="E100" s="177"/>
      <c r="F100" s="177"/>
      <c r="G100" s="177"/>
      <c r="H100" s="177"/>
      <c r="I100" s="178"/>
      <c r="J100" s="179">
        <f>J133</f>
        <v>0</v>
      </c>
      <c r="K100" s="105"/>
      <c r="L100" s="180"/>
    </row>
    <row r="101" spans="2:12" s="10" customFormat="1" ht="19.9" customHeight="1">
      <c r="B101" s="175"/>
      <c r="C101" s="105"/>
      <c r="D101" s="176" t="s">
        <v>393</v>
      </c>
      <c r="E101" s="177"/>
      <c r="F101" s="177"/>
      <c r="G101" s="177"/>
      <c r="H101" s="177"/>
      <c r="I101" s="178"/>
      <c r="J101" s="179">
        <f>J185</f>
        <v>0</v>
      </c>
      <c r="K101" s="105"/>
      <c r="L101" s="180"/>
    </row>
    <row r="102" spans="2:12" s="10" customFormat="1" ht="19.9" customHeight="1">
      <c r="B102" s="175"/>
      <c r="C102" s="105"/>
      <c r="D102" s="176" t="s">
        <v>394</v>
      </c>
      <c r="E102" s="177"/>
      <c r="F102" s="177"/>
      <c r="G102" s="177"/>
      <c r="H102" s="177"/>
      <c r="I102" s="178"/>
      <c r="J102" s="179">
        <f>J281</f>
        <v>0</v>
      </c>
      <c r="K102" s="105"/>
      <c r="L102" s="180"/>
    </row>
    <row r="103" spans="2:12" s="10" customFormat="1" ht="19.9" customHeight="1">
      <c r="B103" s="175"/>
      <c r="C103" s="105"/>
      <c r="D103" s="176" t="s">
        <v>395</v>
      </c>
      <c r="E103" s="177"/>
      <c r="F103" s="177"/>
      <c r="G103" s="177"/>
      <c r="H103" s="177"/>
      <c r="I103" s="178"/>
      <c r="J103" s="179">
        <f>J290</f>
        <v>0</v>
      </c>
      <c r="K103" s="105"/>
      <c r="L103" s="180"/>
    </row>
    <row r="104" spans="2:12" s="10" customFormat="1" ht="14.85" customHeight="1">
      <c r="B104" s="175"/>
      <c r="C104" s="105"/>
      <c r="D104" s="176" t="s">
        <v>396</v>
      </c>
      <c r="E104" s="177"/>
      <c r="F104" s="177"/>
      <c r="G104" s="177"/>
      <c r="H104" s="177"/>
      <c r="I104" s="178"/>
      <c r="J104" s="179">
        <f>J405</f>
        <v>0</v>
      </c>
      <c r="K104" s="105"/>
      <c r="L104" s="180"/>
    </row>
    <row r="105" spans="2:12" s="10" customFormat="1" ht="19.9" customHeight="1">
      <c r="B105" s="175"/>
      <c r="C105" s="105"/>
      <c r="D105" s="176" t="s">
        <v>397</v>
      </c>
      <c r="E105" s="177"/>
      <c r="F105" s="177"/>
      <c r="G105" s="177"/>
      <c r="H105" s="177"/>
      <c r="I105" s="178"/>
      <c r="J105" s="179">
        <f>J459</f>
        <v>0</v>
      </c>
      <c r="K105" s="105"/>
      <c r="L105" s="180"/>
    </row>
    <row r="106" spans="2:12" s="10" customFormat="1" ht="19.9" customHeight="1">
      <c r="B106" s="175"/>
      <c r="C106" s="105"/>
      <c r="D106" s="176" t="s">
        <v>398</v>
      </c>
      <c r="E106" s="177"/>
      <c r="F106" s="177"/>
      <c r="G106" s="177"/>
      <c r="H106" s="177"/>
      <c r="I106" s="178"/>
      <c r="J106" s="179">
        <f>J512</f>
        <v>0</v>
      </c>
      <c r="K106" s="105"/>
      <c r="L106" s="180"/>
    </row>
    <row r="107" spans="2:12" s="9" customFormat="1" ht="24.95" customHeight="1">
      <c r="B107" s="168"/>
      <c r="C107" s="169"/>
      <c r="D107" s="170" t="s">
        <v>399</v>
      </c>
      <c r="E107" s="171"/>
      <c r="F107" s="171"/>
      <c r="G107" s="171"/>
      <c r="H107" s="171"/>
      <c r="I107" s="172"/>
      <c r="J107" s="173">
        <f>J515</f>
        <v>0</v>
      </c>
      <c r="K107" s="169"/>
      <c r="L107" s="174"/>
    </row>
    <row r="108" spans="2:12" s="10" customFormat="1" ht="19.9" customHeight="1">
      <c r="B108" s="175"/>
      <c r="C108" s="105"/>
      <c r="D108" s="176" t="s">
        <v>400</v>
      </c>
      <c r="E108" s="177"/>
      <c r="F108" s="177"/>
      <c r="G108" s="177"/>
      <c r="H108" s="177"/>
      <c r="I108" s="178"/>
      <c r="J108" s="179">
        <f>J516</f>
        <v>0</v>
      </c>
      <c r="K108" s="105"/>
      <c r="L108" s="180"/>
    </row>
    <row r="109" spans="2:12" s="10" customFormat="1" ht="19.9" customHeight="1">
      <c r="B109" s="175"/>
      <c r="C109" s="105"/>
      <c r="D109" s="176" t="s">
        <v>401</v>
      </c>
      <c r="E109" s="177"/>
      <c r="F109" s="177"/>
      <c r="G109" s="177"/>
      <c r="H109" s="177"/>
      <c r="I109" s="178"/>
      <c r="J109" s="179">
        <f>J524</f>
        <v>0</v>
      </c>
      <c r="K109" s="105"/>
      <c r="L109" s="180"/>
    </row>
    <row r="110" spans="1:31" s="2" customFormat="1" ht="21.75" customHeight="1">
      <c r="A110" s="35"/>
      <c r="B110" s="36"/>
      <c r="C110" s="37"/>
      <c r="D110" s="37"/>
      <c r="E110" s="37"/>
      <c r="F110" s="37"/>
      <c r="G110" s="37"/>
      <c r="H110" s="37"/>
      <c r="I110" s="123"/>
      <c r="J110" s="37"/>
      <c r="K110" s="37"/>
      <c r="L110" s="52"/>
      <c r="S110" s="35"/>
      <c r="T110" s="35"/>
      <c r="U110" s="35"/>
      <c r="V110" s="35"/>
      <c r="W110" s="35"/>
      <c r="X110" s="35"/>
      <c r="Y110" s="35"/>
      <c r="Z110" s="35"/>
      <c r="AA110" s="35"/>
      <c r="AB110" s="35"/>
      <c r="AC110" s="35"/>
      <c r="AD110" s="35"/>
      <c r="AE110" s="35"/>
    </row>
    <row r="111" spans="1:31" s="2" customFormat="1" ht="6.95" customHeight="1">
      <c r="A111" s="35"/>
      <c r="B111" s="55"/>
      <c r="C111" s="56"/>
      <c r="D111" s="56"/>
      <c r="E111" s="56"/>
      <c r="F111" s="56"/>
      <c r="G111" s="56"/>
      <c r="H111" s="56"/>
      <c r="I111" s="159"/>
      <c r="J111" s="56"/>
      <c r="K111" s="56"/>
      <c r="L111" s="52"/>
      <c r="S111" s="35"/>
      <c r="T111" s="35"/>
      <c r="U111" s="35"/>
      <c r="V111" s="35"/>
      <c r="W111" s="35"/>
      <c r="X111" s="35"/>
      <c r="Y111" s="35"/>
      <c r="Z111" s="35"/>
      <c r="AA111" s="35"/>
      <c r="AB111" s="35"/>
      <c r="AC111" s="35"/>
      <c r="AD111" s="35"/>
      <c r="AE111" s="35"/>
    </row>
    <row r="115" spans="1:31" s="2" customFormat="1" ht="6.95" customHeight="1">
      <c r="A115" s="35"/>
      <c r="B115" s="57"/>
      <c r="C115" s="58"/>
      <c r="D115" s="58"/>
      <c r="E115" s="58"/>
      <c r="F115" s="58"/>
      <c r="G115" s="58"/>
      <c r="H115" s="58"/>
      <c r="I115" s="162"/>
      <c r="J115" s="58"/>
      <c r="K115" s="58"/>
      <c r="L115" s="52"/>
      <c r="S115" s="35"/>
      <c r="T115" s="35"/>
      <c r="U115" s="35"/>
      <c r="V115" s="35"/>
      <c r="W115" s="35"/>
      <c r="X115" s="35"/>
      <c r="Y115" s="35"/>
      <c r="Z115" s="35"/>
      <c r="AA115" s="35"/>
      <c r="AB115" s="35"/>
      <c r="AC115" s="35"/>
      <c r="AD115" s="35"/>
      <c r="AE115" s="35"/>
    </row>
    <row r="116" spans="1:31" s="2" customFormat="1" ht="24.95" customHeight="1">
      <c r="A116" s="35"/>
      <c r="B116" s="36"/>
      <c r="C116" s="24" t="s">
        <v>140</v>
      </c>
      <c r="D116" s="37"/>
      <c r="E116" s="37"/>
      <c r="F116" s="37"/>
      <c r="G116" s="37"/>
      <c r="H116" s="37"/>
      <c r="I116" s="123"/>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123"/>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16</v>
      </c>
      <c r="D118" s="37"/>
      <c r="E118" s="37"/>
      <c r="F118" s="37"/>
      <c r="G118" s="37"/>
      <c r="H118" s="37"/>
      <c r="I118" s="123"/>
      <c r="J118" s="37"/>
      <c r="K118" s="37"/>
      <c r="L118" s="52"/>
      <c r="S118" s="35"/>
      <c r="T118" s="35"/>
      <c r="U118" s="35"/>
      <c r="V118" s="35"/>
      <c r="W118" s="35"/>
      <c r="X118" s="35"/>
      <c r="Y118" s="35"/>
      <c r="Z118" s="35"/>
      <c r="AA118" s="35"/>
      <c r="AB118" s="35"/>
      <c r="AC118" s="35"/>
      <c r="AD118" s="35"/>
      <c r="AE118" s="35"/>
    </row>
    <row r="119" spans="1:31" s="2" customFormat="1" ht="25.5" customHeight="1">
      <c r="A119" s="35"/>
      <c r="B119" s="36"/>
      <c r="C119" s="37"/>
      <c r="D119" s="37"/>
      <c r="E119" s="340" t="str">
        <f>E7</f>
        <v>Jablonné nad Orlicí - Nádražní ulice - zvýšení podílu udržitelných forem dopravy</v>
      </c>
      <c r="F119" s="341"/>
      <c r="G119" s="341"/>
      <c r="H119" s="341"/>
      <c r="I119" s="123"/>
      <c r="J119" s="37"/>
      <c r="K119" s="37"/>
      <c r="L119" s="52"/>
      <c r="S119" s="35"/>
      <c r="T119" s="35"/>
      <c r="U119" s="35"/>
      <c r="V119" s="35"/>
      <c r="W119" s="35"/>
      <c r="X119" s="35"/>
      <c r="Y119" s="35"/>
      <c r="Z119" s="35"/>
      <c r="AA119" s="35"/>
      <c r="AB119" s="35"/>
      <c r="AC119" s="35"/>
      <c r="AD119" s="35"/>
      <c r="AE119" s="35"/>
    </row>
    <row r="120" spans="2:12" s="1" customFormat="1" ht="12" customHeight="1">
      <c r="B120" s="22"/>
      <c r="C120" s="30" t="s">
        <v>126</v>
      </c>
      <c r="D120" s="23"/>
      <c r="E120" s="23"/>
      <c r="F120" s="23"/>
      <c r="G120" s="23"/>
      <c r="H120" s="23"/>
      <c r="I120" s="116"/>
      <c r="J120" s="23"/>
      <c r="K120" s="23"/>
      <c r="L120" s="21"/>
    </row>
    <row r="121" spans="1:31" s="2" customFormat="1" ht="16.5" customHeight="1">
      <c r="A121" s="35"/>
      <c r="B121" s="36"/>
      <c r="C121" s="37"/>
      <c r="D121" s="37"/>
      <c r="E121" s="340" t="s">
        <v>390</v>
      </c>
      <c r="F121" s="342"/>
      <c r="G121" s="342"/>
      <c r="H121" s="342"/>
      <c r="I121" s="123"/>
      <c r="J121" s="37"/>
      <c r="K121" s="37"/>
      <c r="L121" s="52"/>
      <c r="S121" s="35"/>
      <c r="T121" s="35"/>
      <c r="U121" s="35"/>
      <c r="V121" s="35"/>
      <c r="W121" s="35"/>
      <c r="X121" s="35"/>
      <c r="Y121" s="35"/>
      <c r="Z121" s="35"/>
      <c r="AA121" s="35"/>
      <c r="AB121" s="35"/>
      <c r="AC121" s="35"/>
      <c r="AD121" s="35"/>
      <c r="AE121" s="35"/>
    </row>
    <row r="122" spans="1:31" s="2" customFormat="1" ht="12" customHeight="1">
      <c r="A122" s="35"/>
      <c r="B122" s="36"/>
      <c r="C122" s="30" t="s">
        <v>391</v>
      </c>
      <c r="D122" s="37"/>
      <c r="E122" s="37"/>
      <c r="F122" s="37"/>
      <c r="G122" s="37"/>
      <c r="H122" s="37"/>
      <c r="I122" s="123"/>
      <c r="J122" s="37"/>
      <c r="K122" s="37"/>
      <c r="L122" s="52"/>
      <c r="S122" s="35"/>
      <c r="T122" s="35"/>
      <c r="U122" s="35"/>
      <c r="V122" s="35"/>
      <c r="W122" s="35"/>
      <c r="X122" s="35"/>
      <c r="Y122" s="35"/>
      <c r="Z122" s="35"/>
      <c r="AA122" s="35"/>
      <c r="AB122" s="35"/>
      <c r="AC122" s="35"/>
      <c r="AD122" s="35"/>
      <c r="AE122" s="35"/>
    </row>
    <row r="123" spans="1:31" s="2" customFormat="1" ht="16.5" customHeight="1">
      <c r="A123" s="35"/>
      <c r="B123" s="36"/>
      <c r="C123" s="37"/>
      <c r="D123" s="37"/>
      <c r="E123" s="308" t="str">
        <f>E11</f>
        <v>SO 102 - A - Bezbariérový chodník - uznatelné náklady</v>
      </c>
      <c r="F123" s="342"/>
      <c r="G123" s="342"/>
      <c r="H123" s="342"/>
      <c r="I123" s="123"/>
      <c r="J123" s="37"/>
      <c r="K123" s="37"/>
      <c r="L123" s="52"/>
      <c r="S123" s="35"/>
      <c r="T123" s="35"/>
      <c r="U123" s="35"/>
      <c r="V123" s="35"/>
      <c r="W123" s="35"/>
      <c r="X123" s="35"/>
      <c r="Y123" s="35"/>
      <c r="Z123" s="35"/>
      <c r="AA123" s="35"/>
      <c r="AB123" s="35"/>
      <c r="AC123" s="35"/>
      <c r="AD123" s="35"/>
      <c r="AE123" s="35"/>
    </row>
    <row r="124" spans="1:31" s="2" customFormat="1" ht="6.95" customHeight="1">
      <c r="A124" s="35"/>
      <c r="B124" s="36"/>
      <c r="C124" s="37"/>
      <c r="D124" s="37"/>
      <c r="E124" s="37"/>
      <c r="F124" s="37"/>
      <c r="G124" s="37"/>
      <c r="H124" s="37"/>
      <c r="I124" s="123"/>
      <c r="J124" s="37"/>
      <c r="K124" s="37"/>
      <c r="L124" s="52"/>
      <c r="S124" s="35"/>
      <c r="T124" s="35"/>
      <c r="U124" s="35"/>
      <c r="V124" s="35"/>
      <c r="W124" s="35"/>
      <c r="X124" s="35"/>
      <c r="Y124" s="35"/>
      <c r="Z124" s="35"/>
      <c r="AA124" s="35"/>
      <c r="AB124" s="35"/>
      <c r="AC124" s="35"/>
      <c r="AD124" s="35"/>
      <c r="AE124" s="35"/>
    </row>
    <row r="125" spans="1:31" s="2" customFormat="1" ht="12" customHeight="1">
      <c r="A125" s="35"/>
      <c r="B125" s="36"/>
      <c r="C125" s="30" t="s">
        <v>22</v>
      </c>
      <c r="D125" s="37"/>
      <c r="E125" s="37"/>
      <c r="F125" s="28" t="str">
        <f>F14</f>
        <v>Jablonné nad Orlicí</v>
      </c>
      <c r="G125" s="37"/>
      <c r="H125" s="37"/>
      <c r="I125" s="124" t="s">
        <v>24</v>
      </c>
      <c r="J125" s="67" t="str">
        <f>IF(J14="","",J14)</f>
        <v>9. 11. 2018</v>
      </c>
      <c r="K125" s="37"/>
      <c r="L125" s="52"/>
      <c r="S125" s="35"/>
      <c r="T125" s="35"/>
      <c r="U125" s="35"/>
      <c r="V125" s="35"/>
      <c r="W125" s="35"/>
      <c r="X125" s="35"/>
      <c r="Y125" s="35"/>
      <c r="Z125" s="35"/>
      <c r="AA125" s="35"/>
      <c r="AB125" s="35"/>
      <c r="AC125" s="35"/>
      <c r="AD125" s="35"/>
      <c r="AE125" s="35"/>
    </row>
    <row r="126" spans="1:31" s="2" customFormat="1" ht="6.95" customHeight="1">
      <c r="A126" s="35"/>
      <c r="B126" s="36"/>
      <c r="C126" s="37"/>
      <c r="D126" s="37"/>
      <c r="E126" s="37"/>
      <c r="F126" s="37"/>
      <c r="G126" s="37"/>
      <c r="H126" s="37"/>
      <c r="I126" s="123"/>
      <c r="J126" s="37"/>
      <c r="K126" s="37"/>
      <c r="L126" s="52"/>
      <c r="S126" s="35"/>
      <c r="T126" s="35"/>
      <c r="U126" s="35"/>
      <c r="V126" s="35"/>
      <c r="W126" s="35"/>
      <c r="X126" s="35"/>
      <c r="Y126" s="35"/>
      <c r="Z126" s="35"/>
      <c r="AA126" s="35"/>
      <c r="AB126" s="35"/>
      <c r="AC126" s="35"/>
      <c r="AD126" s="35"/>
      <c r="AE126" s="35"/>
    </row>
    <row r="127" spans="1:31" s="2" customFormat="1" ht="27.95" customHeight="1">
      <c r="A127" s="35"/>
      <c r="B127" s="36"/>
      <c r="C127" s="30" t="s">
        <v>26</v>
      </c>
      <c r="D127" s="37"/>
      <c r="E127" s="37"/>
      <c r="F127" s="28" t="str">
        <f>E17</f>
        <v xml:space="preserve"> </v>
      </c>
      <c r="G127" s="37"/>
      <c r="H127" s="37"/>
      <c r="I127" s="124" t="s">
        <v>32</v>
      </c>
      <c r="J127" s="33" t="str">
        <f>E23</f>
        <v>Ing. Petr Novotný, Ph.D.</v>
      </c>
      <c r="K127" s="37"/>
      <c r="L127" s="52"/>
      <c r="S127" s="35"/>
      <c r="T127" s="35"/>
      <c r="U127" s="35"/>
      <c r="V127" s="35"/>
      <c r="W127" s="35"/>
      <c r="X127" s="35"/>
      <c r="Y127" s="35"/>
      <c r="Z127" s="35"/>
      <c r="AA127" s="35"/>
      <c r="AB127" s="35"/>
      <c r="AC127" s="35"/>
      <c r="AD127" s="35"/>
      <c r="AE127" s="35"/>
    </row>
    <row r="128" spans="1:31" s="2" customFormat="1" ht="15.2" customHeight="1">
      <c r="A128" s="35"/>
      <c r="B128" s="36"/>
      <c r="C128" s="30" t="s">
        <v>30</v>
      </c>
      <c r="D128" s="37"/>
      <c r="E128" s="37"/>
      <c r="F128" s="28" t="str">
        <f>IF(E20="","",E20)</f>
        <v>Vyplň údaj</v>
      </c>
      <c r="G128" s="37"/>
      <c r="H128" s="37"/>
      <c r="I128" s="124" t="s">
        <v>35</v>
      </c>
      <c r="J128" s="33" t="str">
        <f>E26</f>
        <v xml:space="preserve"> </v>
      </c>
      <c r="K128" s="37"/>
      <c r="L128" s="52"/>
      <c r="S128" s="35"/>
      <c r="T128" s="35"/>
      <c r="U128" s="35"/>
      <c r="V128" s="35"/>
      <c r="W128" s="35"/>
      <c r="X128" s="35"/>
      <c r="Y128" s="35"/>
      <c r="Z128" s="35"/>
      <c r="AA128" s="35"/>
      <c r="AB128" s="35"/>
      <c r="AC128" s="35"/>
      <c r="AD128" s="35"/>
      <c r="AE128" s="35"/>
    </row>
    <row r="129" spans="1:31" s="2" customFormat="1" ht="10.35" customHeight="1">
      <c r="A129" s="35"/>
      <c r="B129" s="36"/>
      <c r="C129" s="37"/>
      <c r="D129" s="37"/>
      <c r="E129" s="37"/>
      <c r="F129" s="37"/>
      <c r="G129" s="37"/>
      <c r="H129" s="37"/>
      <c r="I129" s="123"/>
      <c r="J129" s="37"/>
      <c r="K129" s="37"/>
      <c r="L129" s="52"/>
      <c r="S129" s="35"/>
      <c r="T129" s="35"/>
      <c r="U129" s="35"/>
      <c r="V129" s="35"/>
      <c r="W129" s="35"/>
      <c r="X129" s="35"/>
      <c r="Y129" s="35"/>
      <c r="Z129" s="35"/>
      <c r="AA129" s="35"/>
      <c r="AB129" s="35"/>
      <c r="AC129" s="35"/>
      <c r="AD129" s="35"/>
      <c r="AE129" s="35"/>
    </row>
    <row r="130" spans="1:31" s="11" customFormat="1" ht="29.25" customHeight="1">
      <c r="A130" s="181"/>
      <c r="B130" s="182"/>
      <c r="C130" s="183" t="s">
        <v>141</v>
      </c>
      <c r="D130" s="184" t="s">
        <v>63</v>
      </c>
      <c r="E130" s="184" t="s">
        <v>59</v>
      </c>
      <c r="F130" s="184" t="s">
        <v>60</v>
      </c>
      <c r="G130" s="184" t="s">
        <v>142</v>
      </c>
      <c r="H130" s="184" t="s">
        <v>143</v>
      </c>
      <c r="I130" s="185" t="s">
        <v>144</v>
      </c>
      <c r="J130" s="184" t="s">
        <v>130</v>
      </c>
      <c r="K130" s="186" t="s">
        <v>145</v>
      </c>
      <c r="L130" s="187"/>
      <c r="M130" s="76" t="s">
        <v>1</v>
      </c>
      <c r="N130" s="77" t="s">
        <v>42</v>
      </c>
      <c r="O130" s="77" t="s">
        <v>146</v>
      </c>
      <c r="P130" s="77" t="s">
        <v>147</v>
      </c>
      <c r="Q130" s="77" t="s">
        <v>148</v>
      </c>
      <c r="R130" s="77" t="s">
        <v>149</v>
      </c>
      <c r="S130" s="77" t="s">
        <v>150</v>
      </c>
      <c r="T130" s="78" t="s">
        <v>151</v>
      </c>
      <c r="U130" s="181"/>
      <c r="V130" s="181"/>
      <c r="W130" s="181"/>
      <c r="X130" s="181"/>
      <c r="Y130" s="181"/>
      <c r="Z130" s="181"/>
      <c r="AA130" s="181"/>
      <c r="AB130" s="181"/>
      <c r="AC130" s="181"/>
      <c r="AD130" s="181"/>
      <c r="AE130" s="181"/>
    </row>
    <row r="131" spans="1:63" s="2" customFormat="1" ht="22.9" customHeight="1">
      <c r="A131" s="35"/>
      <c r="B131" s="36"/>
      <c r="C131" s="83" t="s">
        <v>152</v>
      </c>
      <c r="D131" s="37"/>
      <c r="E131" s="37"/>
      <c r="F131" s="37"/>
      <c r="G131" s="37"/>
      <c r="H131" s="37"/>
      <c r="I131" s="123"/>
      <c r="J131" s="188">
        <f>BK131</f>
        <v>0</v>
      </c>
      <c r="K131" s="37"/>
      <c r="L131" s="40"/>
      <c r="M131" s="79"/>
      <c r="N131" s="189"/>
      <c r="O131" s="80"/>
      <c r="P131" s="190">
        <f>P132+P515</f>
        <v>0</v>
      </c>
      <c r="Q131" s="80"/>
      <c r="R131" s="190">
        <f>R132+R515</f>
        <v>504.4184560999999</v>
      </c>
      <c r="S131" s="80"/>
      <c r="T131" s="191">
        <f>T132+T515</f>
        <v>619.8244654</v>
      </c>
      <c r="U131" s="35"/>
      <c r="V131" s="35"/>
      <c r="W131" s="35"/>
      <c r="X131" s="35"/>
      <c r="Y131" s="35"/>
      <c r="Z131" s="35"/>
      <c r="AA131" s="35"/>
      <c r="AB131" s="35"/>
      <c r="AC131" s="35"/>
      <c r="AD131" s="35"/>
      <c r="AE131" s="35"/>
      <c r="AT131" s="18" t="s">
        <v>77</v>
      </c>
      <c r="AU131" s="18" t="s">
        <v>132</v>
      </c>
      <c r="BK131" s="192">
        <f>BK132+BK515</f>
        <v>0</v>
      </c>
    </row>
    <row r="132" spans="2:63" s="12" customFormat="1" ht="25.9" customHeight="1">
      <c r="B132" s="193"/>
      <c r="C132" s="194"/>
      <c r="D132" s="195" t="s">
        <v>77</v>
      </c>
      <c r="E132" s="196" t="s">
        <v>166</v>
      </c>
      <c r="F132" s="196" t="s">
        <v>167</v>
      </c>
      <c r="G132" s="194"/>
      <c r="H132" s="194"/>
      <c r="I132" s="197"/>
      <c r="J132" s="198">
        <f>BK132</f>
        <v>0</v>
      </c>
      <c r="K132" s="194"/>
      <c r="L132" s="199"/>
      <c r="M132" s="200"/>
      <c r="N132" s="201"/>
      <c r="O132" s="201"/>
      <c r="P132" s="202">
        <f>P133+P185+P281+P290+P459+P512</f>
        <v>0</v>
      </c>
      <c r="Q132" s="201"/>
      <c r="R132" s="202">
        <f>R133+R185+R281+R290+R459+R512</f>
        <v>504.0215139499999</v>
      </c>
      <c r="S132" s="201"/>
      <c r="T132" s="203">
        <f>T133+T185+T281+T290+T459+T512</f>
        <v>618.9761654</v>
      </c>
      <c r="AR132" s="204" t="s">
        <v>86</v>
      </c>
      <c r="AT132" s="205" t="s">
        <v>77</v>
      </c>
      <c r="AU132" s="205" t="s">
        <v>78</v>
      </c>
      <c r="AY132" s="204" t="s">
        <v>154</v>
      </c>
      <c r="BK132" s="206">
        <f>BK133+BK185+BK281+BK290+BK459+BK512</f>
        <v>0</v>
      </c>
    </row>
    <row r="133" spans="2:63" s="12" customFormat="1" ht="22.9" customHeight="1">
      <c r="B133" s="193"/>
      <c r="C133" s="194"/>
      <c r="D133" s="195" t="s">
        <v>77</v>
      </c>
      <c r="E133" s="224" t="s">
        <v>86</v>
      </c>
      <c r="F133" s="224" t="s">
        <v>168</v>
      </c>
      <c r="G133" s="194"/>
      <c r="H133" s="194"/>
      <c r="I133" s="197"/>
      <c r="J133" s="225">
        <f>BK133</f>
        <v>0</v>
      </c>
      <c r="K133" s="194"/>
      <c r="L133" s="199"/>
      <c r="M133" s="200"/>
      <c r="N133" s="201"/>
      <c r="O133" s="201"/>
      <c r="P133" s="202">
        <f>SUM(P134:P184)</f>
        <v>0</v>
      </c>
      <c r="Q133" s="201"/>
      <c r="R133" s="202">
        <f>SUM(R134:R184)</f>
        <v>0</v>
      </c>
      <c r="S133" s="201"/>
      <c r="T133" s="203">
        <f>SUM(T134:T184)</f>
        <v>0</v>
      </c>
      <c r="AR133" s="204" t="s">
        <v>86</v>
      </c>
      <c r="AT133" s="205" t="s">
        <v>77</v>
      </c>
      <c r="AU133" s="205" t="s">
        <v>86</v>
      </c>
      <c r="AY133" s="204" t="s">
        <v>154</v>
      </c>
      <c r="BK133" s="206">
        <f>SUM(BK134:BK184)</f>
        <v>0</v>
      </c>
    </row>
    <row r="134" spans="1:65" s="2" customFormat="1" ht="16.5" customHeight="1">
      <c r="A134" s="35"/>
      <c r="B134" s="36"/>
      <c r="C134" s="207" t="s">
        <v>86</v>
      </c>
      <c r="D134" s="207" t="s">
        <v>155</v>
      </c>
      <c r="E134" s="208" t="s">
        <v>402</v>
      </c>
      <c r="F134" s="209" t="s">
        <v>403</v>
      </c>
      <c r="G134" s="210" t="s">
        <v>404</v>
      </c>
      <c r="H134" s="211">
        <v>6.738</v>
      </c>
      <c r="I134" s="212"/>
      <c r="J134" s="213">
        <f>ROUND(I134*H134,2)</f>
        <v>0</v>
      </c>
      <c r="K134" s="209" t="s">
        <v>405</v>
      </c>
      <c r="L134" s="40"/>
      <c r="M134" s="214" t="s">
        <v>1</v>
      </c>
      <c r="N134" s="215" t="s">
        <v>43</v>
      </c>
      <c r="O134" s="72"/>
      <c r="P134" s="216">
        <f>O134*H134</f>
        <v>0</v>
      </c>
      <c r="Q134" s="216">
        <v>0</v>
      </c>
      <c r="R134" s="216">
        <f>Q134*H134</f>
        <v>0</v>
      </c>
      <c r="S134" s="216">
        <v>0</v>
      </c>
      <c r="T134" s="217">
        <f>S134*H134</f>
        <v>0</v>
      </c>
      <c r="U134" s="35"/>
      <c r="V134" s="35"/>
      <c r="W134" s="35"/>
      <c r="X134" s="35"/>
      <c r="Y134" s="35"/>
      <c r="Z134" s="35"/>
      <c r="AA134" s="35"/>
      <c r="AB134" s="35"/>
      <c r="AC134" s="35"/>
      <c r="AD134" s="35"/>
      <c r="AE134" s="35"/>
      <c r="AR134" s="218" t="s">
        <v>159</v>
      </c>
      <c r="AT134" s="218" t="s">
        <v>155</v>
      </c>
      <c r="AU134" s="218" t="s">
        <v>88</v>
      </c>
      <c r="AY134" s="18" t="s">
        <v>154</v>
      </c>
      <c r="BE134" s="219">
        <f>IF(N134="základní",J134,0)</f>
        <v>0</v>
      </c>
      <c r="BF134" s="219">
        <f>IF(N134="snížená",J134,0)</f>
        <v>0</v>
      </c>
      <c r="BG134" s="219">
        <f>IF(N134="zákl. přenesená",J134,0)</f>
        <v>0</v>
      </c>
      <c r="BH134" s="219">
        <f>IF(N134="sníž. přenesená",J134,0)</f>
        <v>0</v>
      </c>
      <c r="BI134" s="219">
        <f>IF(N134="nulová",J134,0)</f>
        <v>0</v>
      </c>
      <c r="BJ134" s="18" t="s">
        <v>86</v>
      </c>
      <c r="BK134" s="219">
        <f>ROUND(I134*H134,2)</f>
        <v>0</v>
      </c>
      <c r="BL134" s="18" t="s">
        <v>159</v>
      </c>
      <c r="BM134" s="218" t="s">
        <v>406</v>
      </c>
    </row>
    <row r="135" spans="1:47" s="2" customFormat="1" ht="29.25">
      <c r="A135" s="35"/>
      <c r="B135" s="36"/>
      <c r="C135" s="37"/>
      <c r="D135" s="220" t="s">
        <v>161</v>
      </c>
      <c r="E135" s="37"/>
      <c r="F135" s="221" t="s">
        <v>407</v>
      </c>
      <c r="G135" s="37"/>
      <c r="H135" s="37"/>
      <c r="I135" s="123"/>
      <c r="J135" s="37"/>
      <c r="K135" s="37"/>
      <c r="L135" s="40"/>
      <c r="M135" s="222"/>
      <c r="N135" s="223"/>
      <c r="O135" s="72"/>
      <c r="P135" s="72"/>
      <c r="Q135" s="72"/>
      <c r="R135" s="72"/>
      <c r="S135" s="72"/>
      <c r="T135" s="73"/>
      <c r="U135" s="35"/>
      <c r="V135" s="35"/>
      <c r="W135" s="35"/>
      <c r="X135" s="35"/>
      <c r="Y135" s="35"/>
      <c r="Z135" s="35"/>
      <c r="AA135" s="35"/>
      <c r="AB135" s="35"/>
      <c r="AC135" s="35"/>
      <c r="AD135" s="35"/>
      <c r="AE135" s="35"/>
      <c r="AT135" s="18" t="s">
        <v>161</v>
      </c>
      <c r="AU135" s="18" t="s">
        <v>88</v>
      </c>
    </row>
    <row r="136" spans="1:47" s="2" customFormat="1" ht="234">
      <c r="A136" s="35"/>
      <c r="B136" s="36"/>
      <c r="C136" s="37"/>
      <c r="D136" s="220" t="s">
        <v>408</v>
      </c>
      <c r="E136" s="37"/>
      <c r="F136" s="230" t="s">
        <v>409</v>
      </c>
      <c r="G136" s="37"/>
      <c r="H136" s="37"/>
      <c r="I136" s="123"/>
      <c r="J136" s="37"/>
      <c r="K136" s="37"/>
      <c r="L136" s="40"/>
      <c r="M136" s="222"/>
      <c r="N136" s="223"/>
      <c r="O136" s="72"/>
      <c r="P136" s="72"/>
      <c r="Q136" s="72"/>
      <c r="R136" s="72"/>
      <c r="S136" s="72"/>
      <c r="T136" s="73"/>
      <c r="U136" s="35"/>
      <c r="V136" s="35"/>
      <c r="W136" s="35"/>
      <c r="X136" s="35"/>
      <c r="Y136" s="35"/>
      <c r="Z136" s="35"/>
      <c r="AA136" s="35"/>
      <c r="AB136" s="35"/>
      <c r="AC136" s="35"/>
      <c r="AD136" s="35"/>
      <c r="AE136" s="35"/>
      <c r="AT136" s="18" t="s">
        <v>408</v>
      </c>
      <c r="AU136" s="18" t="s">
        <v>88</v>
      </c>
    </row>
    <row r="137" spans="2:51" s="13" customFormat="1" ht="11.25">
      <c r="B137" s="231"/>
      <c r="C137" s="232"/>
      <c r="D137" s="220" t="s">
        <v>410</v>
      </c>
      <c r="E137" s="233" t="s">
        <v>1</v>
      </c>
      <c r="F137" s="234" t="s">
        <v>411</v>
      </c>
      <c r="G137" s="232"/>
      <c r="H137" s="235">
        <v>6.738</v>
      </c>
      <c r="I137" s="236"/>
      <c r="J137" s="232"/>
      <c r="K137" s="232"/>
      <c r="L137" s="237"/>
      <c r="M137" s="238"/>
      <c r="N137" s="239"/>
      <c r="O137" s="239"/>
      <c r="P137" s="239"/>
      <c r="Q137" s="239"/>
      <c r="R137" s="239"/>
      <c r="S137" s="239"/>
      <c r="T137" s="240"/>
      <c r="AT137" s="241" t="s">
        <v>410</v>
      </c>
      <c r="AU137" s="241" t="s">
        <v>88</v>
      </c>
      <c r="AV137" s="13" t="s">
        <v>88</v>
      </c>
      <c r="AW137" s="13" t="s">
        <v>34</v>
      </c>
      <c r="AX137" s="13" t="s">
        <v>86</v>
      </c>
      <c r="AY137" s="241" t="s">
        <v>154</v>
      </c>
    </row>
    <row r="138" spans="1:65" s="2" customFormat="1" ht="24" customHeight="1">
      <c r="A138" s="35"/>
      <c r="B138" s="36"/>
      <c r="C138" s="207" t="s">
        <v>88</v>
      </c>
      <c r="D138" s="207" t="s">
        <v>155</v>
      </c>
      <c r="E138" s="208" t="s">
        <v>412</v>
      </c>
      <c r="F138" s="209" t="s">
        <v>413</v>
      </c>
      <c r="G138" s="210" t="s">
        <v>404</v>
      </c>
      <c r="H138" s="211">
        <v>441.62</v>
      </c>
      <c r="I138" s="212"/>
      <c r="J138" s="213">
        <f>ROUND(I138*H138,2)</f>
        <v>0</v>
      </c>
      <c r="K138" s="209" t="s">
        <v>405</v>
      </c>
      <c r="L138" s="40"/>
      <c r="M138" s="214" t="s">
        <v>1</v>
      </c>
      <c r="N138" s="215" t="s">
        <v>43</v>
      </c>
      <c r="O138" s="72"/>
      <c r="P138" s="216">
        <f>O138*H138</f>
        <v>0</v>
      </c>
      <c r="Q138" s="216">
        <v>0</v>
      </c>
      <c r="R138" s="216">
        <f>Q138*H138</f>
        <v>0</v>
      </c>
      <c r="S138" s="216">
        <v>0</v>
      </c>
      <c r="T138" s="217">
        <f>S138*H138</f>
        <v>0</v>
      </c>
      <c r="U138" s="35"/>
      <c r="V138" s="35"/>
      <c r="W138" s="35"/>
      <c r="X138" s="35"/>
      <c r="Y138" s="35"/>
      <c r="Z138" s="35"/>
      <c r="AA138" s="35"/>
      <c r="AB138" s="35"/>
      <c r="AC138" s="35"/>
      <c r="AD138" s="35"/>
      <c r="AE138" s="35"/>
      <c r="AR138" s="218" t="s">
        <v>159</v>
      </c>
      <c r="AT138" s="218" t="s">
        <v>155</v>
      </c>
      <c r="AU138" s="218" t="s">
        <v>88</v>
      </c>
      <c r="AY138" s="18" t="s">
        <v>154</v>
      </c>
      <c r="BE138" s="219">
        <f>IF(N138="základní",J138,0)</f>
        <v>0</v>
      </c>
      <c r="BF138" s="219">
        <f>IF(N138="snížená",J138,0)</f>
        <v>0</v>
      </c>
      <c r="BG138" s="219">
        <f>IF(N138="zákl. přenesená",J138,0)</f>
        <v>0</v>
      </c>
      <c r="BH138" s="219">
        <f>IF(N138="sníž. přenesená",J138,0)</f>
        <v>0</v>
      </c>
      <c r="BI138" s="219">
        <f>IF(N138="nulová",J138,0)</f>
        <v>0</v>
      </c>
      <c r="BJ138" s="18" t="s">
        <v>86</v>
      </c>
      <c r="BK138" s="219">
        <f>ROUND(I138*H138,2)</f>
        <v>0</v>
      </c>
      <c r="BL138" s="18" t="s">
        <v>159</v>
      </c>
      <c r="BM138" s="218" t="s">
        <v>414</v>
      </c>
    </row>
    <row r="139" spans="1:47" s="2" customFormat="1" ht="29.25">
      <c r="A139" s="35"/>
      <c r="B139" s="36"/>
      <c r="C139" s="37"/>
      <c r="D139" s="220" t="s">
        <v>161</v>
      </c>
      <c r="E139" s="37"/>
      <c r="F139" s="221" t="s">
        <v>415</v>
      </c>
      <c r="G139" s="37"/>
      <c r="H139" s="37"/>
      <c r="I139" s="123"/>
      <c r="J139" s="37"/>
      <c r="K139" s="37"/>
      <c r="L139" s="40"/>
      <c r="M139" s="222"/>
      <c r="N139" s="223"/>
      <c r="O139" s="72"/>
      <c r="P139" s="72"/>
      <c r="Q139" s="72"/>
      <c r="R139" s="72"/>
      <c r="S139" s="72"/>
      <c r="T139" s="73"/>
      <c r="U139" s="35"/>
      <c r="V139" s="35"/>
      <c r="W139" s="35"/>
      <c r="X139" s="35"/>
      <c r="Y139" s="35"/>
      <c r="Z139" s="35"/>
      <c r="AA139" s="35"/>
      <c r="AB139" s="35"/>
      <c r="AC139" s="35"/>
      <c r="AD139" s="35"/>
      <c r="AE139" s="35"/>
      <c r="AT139" s="18" t="s">
        <v>161</v>
      </c>
      <c r="AU139" s="18" t="s">
        <v>88</v>
      </c>
    </row>
    <row r="140" spans="1:47" s="2" customFormat="1" ht="97.5">
      <c r="A140" s="35"/>
      <c r="B140" s="36"/>
      <c r="C140" s="37"/>
      <c r="D140" s="220" t="s">
        <v>408</v>
      </c>
      <c r="E140" s="37"/>
      <c r="F140" s="230" t="s">
        <v>416</v>
      </c>
      <c r="G140" s="37"/>
      <c r="H140" s="37"/>
      <c r="I140" s="123"/>
      <c r="J140" s="37"/>
      <c r="K140" s="37"/>
      <c r="L140" s="40"/>
      <c r="M140" s="222"/>
      <c r="N140" s="223"/>
      <c r="O140" s="72"/>
      <c r="P140" s="72"/>
      <c r="Q140" s="72"/>
      <c r="R140" s="72"/>
      <c r="S140" s="72"/>
      <c r="T140" s="73"/>
      <c r="U140" s="35"/>
      <c r="V140" s="35"/>
      <c r="W140" s="35"/>
      <c r="X140" s="35"/>
      <c r="Y140" s="35"/>
      <c r="Z140" s="35"/>
      <c r="AA140" s="35"/>
      <c r="AB140" s="35"/>
      <c r="AC140" s="35"/>
      <c r="AD140" s="35"/>
      <c r="AE140" s="35"/>
      <c r="AT140" s="18" t="s">
        <v>408</v>
      </c>
      <c r="AU140" s="18" t="s">
        <v>88</v>
      </c>
    </row>
    <row r="141" spans="2:51" s="13" customFormat="1" ht="11.25">
      <c r="B141" s="231"/>
      <c r="C141" s="232"/>
      <c r="D141" s="220" t="s">
        <v>410</v>
      </c>
      <c r="E141" s="233" t="s">
        <v>1</v>
      </c>
      <c r="F141" s="234" t="s">
        <v>417</v>
      </c>
      <c r="G141" s="232"/>
      <c r="H141" s="235">
        <v>441.62</v>
      </c>
      <c r="I141" s="236"/>
      <c r="J141" s="232"/>
      <c r="K141" s="232"/>
      <c r="L141" s="237"/>
      <c r="M141" s="238"/>
      <c r="N141" s="239"/>
      <c r="O141" s="239"/>
      <c r="P141" s="239"/>
      <c r="Q141" s="239"/>
      <c r="R141" s="239"/>
      <c r="S141" s="239"/>
      <c r="T141" s="240"/>
      <c r="AT141" s="241" t="s">
        <v>410</v>
      </c>
      <c r="AU141" s="241" t="s">
        <v>88</v>
      </c>
      <c r="AV141" s="13" t="s">
        <v>88</v>
      </c>
      <c r="AW141" s="13" t="s">
        <v>34</v>
      </c>
      <c r="AX141" s="13" t="s">
        <v>86</v>
      </c>
      <c r="AY141" s="241" t="s">
        <v>154</v>
      </c>
    </row>
    <row r="142" spans="1:65" s="2" customFormat="1" ht="16.5" customHeight="1">
      <c r="A142" s="35"/>
      <c r="B142" s="36"/>
      <c r="C142" s="207" t="s">
        <v>169</v>
      </c>
      <c r="D142" s="207" t="s">
        <v>155</v>
      </c>
      <c r="E142" s="208" t="s">
        <v>418</v>
      </c>
      <c r="F142" s="209" t="s">
        <v>419</v>
      </c>
      <c r="G142" s="210" t="s">
        <v>404</v>
      </c>
      <c r="H142" s="211">
        <v>441.62</v>
      </c>
      <c r="I142" s="212"/>
      <c r="J142" s="213">
        <f>ROUND(I142*H142,2)</f>
        <v>0</v>
      </c>
      <c r="K142" s="209" t="s">
        <v>405</v>
      </c>
      <c r="L142" s="40"/>
      <c r="M142" s="214" t="s">
        <v>1</v>
      </c>
      <c r="N142" s="215" t="s">
        <v>43</v>
      </c>
      <c r="O142" s="72"/>
      <c r="P142" s="216">
        <f>O142*H142</f>
        <v>0</v>
      </c>
      <c r="Q142" s="216">
        <v>0</v>
      </c>
      <c r="R142" s="216">
        <f>Q142*H142</f>
        <v>0</v>
      </c>
      <c r="S142" s="216">
        <v>0</v>
      </c>
      <c r="T142" s="217">
        <f>S142*H142</f>
        <v>0</v>
      </c>
      <c r="U142" s="35"/>
      <c r="V142" s="35"/>
      <c r="W142" s="35"/>
      <c r="X142" s="35"/>
      <c r="Y142" s="35"/>
      <c r="Z142" s="35"/>
      <c r="AA142" s="35"/>
      <c r="AB142" s="35"/>
      <c r="AC142" s="35"/>
      <c r="AD142" s="35"/>
      <c r="AE142" s="35"/>
      <c r="AR142" s="218" t="s">
        <v>159</v>
      </c>
      <c r="AT142" s="218" t="s">
        <v>155</v>
      </c>
      <c r="AU142" s="218" t="s">
        <v>88</v>
      </c>
      <c r="AY142" s="18" t="s">
        <v>154</v>
      </c>
      <c r="BE142" s="219">
        <f>IF(N142="základní",J142,0)</f>
        <v>0</v>
      </c>
      <c r="BF142" s="219">
        <f>IF(N142="snížená",J142,0)</f>
        <v>0</v>
      </c>
      <c r="BG142" s="219">
        <f>IF(N142="zákl. přenesená",J142,0)</f>
        <v>0</v>
      </c>
      <c r="BH142" s="219">
        <f>IF(N142="sníž. přenesená",J142,0)</f>
        <v>0</v>
      </c>
      <c r="BI142" s="219">
        <f>IF(N142="nulová",J142,0)</f>
        <v>0</v>
      </c>
      <c r="BJ142" s="18" t="s">
        <v>86</v>
      </c>
      <c r="BK142" s="219">
        <f>ROUND(I142*H142,2)</f>
        <v>0</v>
      </c>
      <c r="BL142" s="18" t="s">
        <v>159</v>
      </c>
      <c r="BM142" s="218" t="s">
        <v>420</v>
      </c>
    </row>
    <row r="143" spans="1:47" s="2" customFormat="1" ht="29.25">
      <c r="A143" s="35"/>
      <c r="B143" s="36"/>
      <c r="C143" s="37"/>
      <c r="D143" s="220" t="s">
        <v>161</v>
      </c>
      <c r="E143" s="37"/>
      <c r="F143" s="221" t="s">
        <v>421</v>
      </c>
      <c r="G143" s="37"/>
      <c r="H143" s="37"/>
      <c r="I143" s="123"/>
      <c r="J143" s="37"/>
      <c r="K143" s="37"/>
      <c r="L143" s="40"/>
      <c r="M143" s="222"/>
      <c r="N143" s="223"/>
      <c r="O143" s="72"/>
      <c r="P143" s="72"/>
      <c r="Q143" s="72"/>
      <c r="R143" s="72"/>
      <c r="S143" s="72"/>
      <c r="T143" s="73"/>
      <c r="U143" s="35"/>
      <c r="V143" s="35"/>
      <c r="W143" s="35"/>
      <c r="X143" s="35"/>
      <c r="Y143" s="35"/>
      <c r="Z143" s="35"/>
      <c r="AA143" s="35"/>
      <c r="AB143" s="35"/>
      <c r="AC143" s="35"/>
      <c r="AD143" s="35"/>
      <c r="AE143" s="35"/>
      <c r="AT143" s="18" t="s">
        <v>161</v>
      </c>
      <c r="AU143" s="18" t="s">
        <v>88</v>
      </c>
    </row>
    <row r="144" spans="1:47" s="2" customFormat="1" ht="97.5">
      <c r="A144" s="35"/>
      <c r="B144" s="36"/>
      <c r="C144" s="37"/>
      <c r="D144" s="220" t="s">
        <v>408</v>
      </c>
      <c r="E144" s="37"/>
      <c r="F144" s="230" t="s">
        <v>416</v>
      </c>
      <c r="G144" s="37"/>
      <c r="H144" s="37"/>
      <c r="I144" s="123"/>
      <c r="J144" s="37"/>
      <c r="K144" s="37"/>
      <c r="L144" s="40"/>
      <c r="M144" s="222"/>
      <c r="N144" s="223"/>
      <c r="O144" s="72"/>
      <c r="P144" s="72"/>
      <c r="Q144" s="72"/>
      <c r="R144" s="72"/>
      <c r="S144" s="72"/>
      <c r="T144" s="73"/>
      <c r="U144" s="35"/>
      <c r="V144" s="35"/>
      <c r="W144" s="35"/>
      <c r="X144" s="35"/>
      <c r="Y144" s="35"/>
      <c r="Z144" s="35"/>
      <c r="AA144" s="35"/>
      <c r="AB144" s="35"/>
      <c r="AC144" s="35"/>
      <c r="AD144" s="35"/>
      <c r="AE144" s="35"/>
      <c r="AT144" s="18" t="s">
        <v>408</v>
      </c>
      <c r="AU144" s="18" t="s">
        <v>88</v>
      </c>
    </row>
    <row r="145" spans="2:51" s="13" customFormat="1" ht="11.25">
      <c r="B145" s="231"/>
      <c r="C145" s="232"/>
      <c r="D145" s="220" t="s">
        <v>410</v>
      </c>
      <c r="E145" s="233" t="s">
        <v>1</v>
      </c>
      <c r="F145" s="234" t="s">
        <v>417</v>
      </c>
      <c r="G145" s="232"/>
      <c r="H145" s="235">
        <v>441.62</v>
      </c>
      <c r="I145" s="236"/>
      <c r="J145" s="232"/>
      <c r="K145" s="232"/>
      <c r="L145" s="237"/>
      <c r="M145" s="238"/>
      <c r="N145" s="239"/>
      <c r="O145" s="239"/>
      <c r="P145" s="239"/>
      <c r="Q145" s="239"/>
      <c r="R145" s="239"/>
      <c r="S145" s="239"/>
      <c r="T145" s="240"/>
      <c r="AT145" s="241" t="s">
        <v>410</v>
      </c>
      <c r="AU145" s="241" t="s">
        <v>88</v>
      </c>
      <c r="AV145" s="13" t="s">
        <v>88</v>
      </c>
      <c r="AW145" s="13" t="s">
        <v>34</v>
      </c>
      <c r="AX145" s="13" t="s">
        <v>86</v>
      </c>
      <c r="AY145" s="241" t="s">
        <v>154</v>
      </c>
    </row>
    <row r="146" spans="1:65" s="2" customFormat="1" ht="24" customHeight="1">
      <c r="A146" s="35"/>
      <c r="B146" s="36"/>
      <c r="C146" s="207" t="s">
        <v>159</v>
      </c>
      <c r="D146" s="207" t="s">
        <v>155</v>
      </c>
      <c r="E146" s="208" t="s">
        <v>422</v>
      </c>
      <c r="F146" s="209" t="s">
        <v>423</v>
      </c>
      <c r="G146" s="210" t="s">
        <v>404</v>
      </c>
      <c r="H146" s="211">
        <v>2.4</v>
      </c>
      <c r="I146" s="212"/>
      <c r="J146" s="213">
        <f>ROUND(I146*H146,2)</f>
        <v>0</v>
      </c>
      <c r="K146" s="209" t="s">
        <v>405</v>
      </c>
      <c r="L146" s="40"/>
      <c r="M146" s="214" t="s">
        <v>1</v>
      </c>
      <c r="N146" s="215" t="s">
        <v>43</v>
      </c>
      <c r="O146" s="72"/>
      <c r="P146" s="216">
        <f>O146*H146</f>
        <v>0</v>
      </c>
      <c r="Q146" s="216">
        <v>0</v>
      </c>
      <c r="R146" s="216">
        <f>Q146*H146</f>
        <v>0</v>
      </c>
      <c r="S146" s="216">
        <v>0</v>
      </c>
      <c r="T146" s="217">
        <f>S146*H146</f>
        <v>0</v>
      </c>
      <c r="U146" s="35"/>
      <c r="V146" s="35"/>
      <c r="W146" s="35"/>
      <c r="X146" s="35"/>
      <c r="Y146" s="35"/>
      <c r="Z146" s="35"/>
      <c r="AA146" s="35"/>
      <c r="AB146" s="35"/>
      <c r="AC146" s="35"/>
      <c r="AD146" s="35"/>
      <c r="AE146" s="35"/>
      <c r="AR146" s="218" t="s">
        <v>159</v>
      </c>
      <c r="AT146" s="218" t="s">
        <v>155</v>
      </c>
      <c r="AU146" s="218" t="s">
        <v>88</v>
      </c>
      <c r="AY146" s="18" t="s">
        <v>154</v>
      </c>
      <c r="BE146" s="219">
        <f>IF(N146="základní",J146,0)</f>
        <v>0</v>
      </c>
      <c r="BF146" s="219">
        <f>IF(N146="snížená",J146,0)</f>
        <v>0</v>
      </c>
      <c r="BG146" s="219">
        <f>IF(N146="zákl. přenesená",J146,0)</f>
        <v>0</v>
      </c>
      <c r="BH146" s="219">
        <f>IF(N146="sníž. přenesená",J146,0)</f>
        <v>0</v>
      </c>
      <c r="BI146" s="219">
        <f>IF(N146="nulová",J146,0)</f>
        <v>0</v>
      </c>
      <c r="BJ146" s="18" t="s">
        <v>86</v>
      </c>
      <c r="BK146" s="219">
        <f>ROUND(I146*H146,2)</f>
        <v>0</v>
      </c>
      <c r="BL146" s="18" t="s">
        <v>159</v>
      </c>
      <c r="BM146" s="218" t="s">
        <v>424</v>
      </c>
    </row>
    <row r="147" spans="1:47" s="2" customFormat="1" ht="39">
      <c r="A147" s="35"/>
      <c r="B147" s="36"/>
      <c r="C147" s="37"/>
      <c r="D147" s="220" t="s">
        <v>161</v>
      </c>
      <c r="E147" s="37"/>
      <c r="F147" s="221" t="s">
        <v>425</v>
      </c>
      <c r="G147" s="37"/>
      <c r="H147" s="37"/>
      <c r="I147" s="123"/>
      <c r="J147" s="37"/>
      <c r="K147" s="37"/>
      <c r="L147" s="40"/>
      <c r="M147" s="222"/>
      <c r="N147" s="223"/>
      <c r="O147" s="72"/>
      <c r="P147" s="72"/>
      <c r="Q147" s="72"/>
      <c r="R147" s="72"/>
      <c r="S147" s="72"/>
      <c r="T147" s="73"/>
      <c r="U147" s="35"/>
      <c r="V147" s="35"/>
      <c r="W147" s="35"/>
      <c r="X147" s="35"/>
      <c r="Y147" s="35"/>
      <c r="Z147" s="35"/>
      <c r="AA147" s="35"/>
      <c r="AB147" s="35"/>
      <c r="AC147" s="35"/>
      <c r="AD147" s="35"/>
      <c r="AE147" s="35"/>
      <c r="AT147" s="18" t="s">
        <v>161</v>
      </c>
      <c r="AU147" s="18" t="s">
        <v>88</v>
      </c>
    </row>
    <row r="148" spans="1:47" s="2" customFormat="1" ht="195">
      <c r="A148" s="35"/>
      <c r="B148" s="36"/>
      <c r="C148" s="37"/>
      <c r="D148" s="220" t="s">
        <v>408</v>
      </c>
      <c r="E148" s="37"/>
      <c r="F148" s="230" t="s">
        <v>426</v>
      </c>
      <c r="G148" s="37"/>
      <c r="H148" s="37"/>
      <c r="I148" s="123"/>
      <c r="J148" s="37"/>
      <c r="K148" s="37"/>
      <c r="L148" s="40"/>
      <c r="M148" s="222"/>
      <c r="N148" s="223"/>
      <c r="O148" s="72"/>
      <c r="P148" s="72"/>
      <c r="Q148" s="72"/>
      <c r="R148" s="72"/>
      <c r="S148" s="72"/>
      <c r="T148" s="73"/>
      <c r="U148" s="35"/>
      <c r="V148" s="35"/>
      <c r="W148" s="35"/>
      <c r="X148" s="35"/>
      <c r="Y148" s="35"/>
      <c r="Z148" s="35"/>
      <c r="AA148" s="35"/>
      <c r="AB148" s="35"/>
      <c r="AC148" s="35"/>
      <c r="AD148" s="35"/>
      <c r="AE148" s="35"/>
      <c r="AT148" s="18" t="s">
        <v>408</v>
      </c>
      <c r="AU148" s="18" t="s">
        <v>88</v>
      </c>
    </row>
    <row r="149" spans="2:51" s="13" customFormat="1" ht="11.25">
      <c r="B149" s="231"/>
      <c r="C149" s="232"/>
      <c r="D149" s="220" t="s">
        <v>410</v>
      </c>
      <c r="E149" s="233" t="s">
        <v>1</v>
      </c>
      <c r="F149" s="234" t="s">
        <v>427</v>
      </c>
      <c r="G149" s="232"/>
      <c r="H149" s="235">
        <v>2.4</v>
      </c>
      <c r="I149" s="236"/>
      <c r="J149" s="232"/>
      <c r="K149" s="232"/>
      <c r="L149" s="237"/>
      <c r="M149" s="238"/>
      <c r="N149" s="239"/>
      <c r="O149" s="239"/>
      <c r="P149" s="239"/>
      <c r="Q149" s="239"/>
      <c r="R149" s="239"/>
      <c r="S149" s="239"/>
      <c r="T149" s="240"/>
      <c r="AT149" s="241" t="s">
        <v>410</v>
      </c>
      <c r="AU149" s="241" t="s">
        <v>88</v>
      </c>
      <c r="AV149" s="13" t="s">
        <v>88</v>
      </c>
      <c r="AW149" s="13" t="s">
        <v>34</v>
      </c>
      <c r="AX149" s="13" t="s">
        <v>86</v>
      </c>
      <c r="AY149" s="241" t="s">
        <v>154</v>
      </c>
    </row>
    <row r="150" spans="1:65" s="2" customFormat="1" ht="24" customHeight="1">
      <c r="A150" s="35"/>
      <c r="B150" s="36"/>
      <c r="C150" s="207" t="s">
        <v>176</v>
      </c>
      <c r="D150" s="207" t="s">
        <v>155</v>
      </c>
      <c r="E150" s="208" t="s">
        <v>428</v>
      </c>
      <c r="F150" s="209" t="s">
        <v>429</v>
      </c>
      <c r="G150" s="210" t="s">
        <v>404</v>
      </c>
      <c r="H150" s="211">
        <v>6.738</v>
      </c>
      <c r="I150" s="212"/>
      <c r="J150" s="213">
        <f>ROUND(I150*H150,2)</f>
        <v>0</v>
      </c>
      <c r="K150" s="209" t="s">
        <v>405</v>
      </c>
      <c r="L150" s="40"/>
      <c r="M150" s="214" t="s">
        <v>1</v>
      </c>
      <c r="N150" s="215" t="s">
        <v>43</v>
      </c>
      <c r="O150" s="72"/>
      <c r="P150" s="216">
        <f>O150*H150</f>
        <v>0</v>
      </c>
      <c r="Q150" s="216">
        <v>0</v>
      </c>
      <c r="R150" s="216">
        <f>Q150*H150</f>
        <v>0</v>
      </c>
      <c r="S150" s="216">
        <v>0</v>
      </c>
      <c r="T150" s="217">
        <f>S150*H150</f>
        <v>0</v>
      </c>
      <c r="U150" s="35"/>
      <c r="V150" s="35"/>
      <c r="W150" s="35"/>
      <c r="X150" s="35"/>
      <c r="Y150" s="35"/>
      <c r="Z150" s="35"/>
      <c r="AA150" s="35"/>
      <c r="AB150" s="35"/>
      <c r="AC150" s="35"/>
      <c r="AD150" s="35"/>
      <c r="AE150" s="35"/>
      <c r="AR150" s="218" t="s">
        <v>159</v>
      </c>
      <c r="AT150" s="218" t="s">
        <v>155</v>
      </c>
      <c r="AU150" s="218" t="s">
        <v>88</v>
      </c>
      <c r="AY150" s="18" t="s">
        <v>154</v>
      </c>
      <c r="BE150" s="219">
        <f>IF(N150="základní",J150,0)</f>
        <v>0</v>
      </c>
      <c r="BF150" s="219">
        <f>IF(N150="snížená",J150,0)</f>
        <v>0</v>
      </c>
      <c r="BG150" s="219">
        <f>IF(N150="zákl. přenesená",J150,0)</f>
        <v>0</v>
      </c>
      <c r="BH150" s="219">
        <f>IF(N150="sníž. přenesená",J150,0)</f>
        <v>0</v>
      </c>
      <c r="BI150" s="219">
        <f>IF(N150="nulová",J150,0)</f>
        <v>0</v>
      </c>
      <c r="BJ150" s="18" t="s">
        <v>86</v>
      </c>
      <c r="BK150" s="219">
        <f>ROUND(I150*H150,2)</f>
        <v>0</v>
      </c>
      <c r="BL150" s="18" t="s">
        <v>159</v>
      </c>
      <c r="BM150" s="218" t="s">
        <v>430</v>
      </c>
    </row>
    <row r="151" spans="1:47" s="2" customFormat="1" ht="39">
      <c r="A151" s="35"/>
      <c r="B151" s="36"/>
      <c r="C151" s="37"/>
      <c r="D151" s="220" t="s">
        <v>161</v>
      </c>
      <c r="E151" s="37"/>
      <c r="F151" s="221" t="s">
        <v>431</v>
      </c>
      <c r="G151" s="37"/>
      <c r="H151" s="37"/>
      <c r="I151" s="123"/>
      <c r="J151" s="37"/>
      <c r="K151" s="37"/>
      <c r="L151" s="40"/>
      <c r="M151" s="222"/>
      <c r="N151" s="223"/>
      <c r="O151" s="72"/>
      <c r="P151" s="72"/>
      <c r="Q151" s="72"/>
      <c r="R151" s="72"/>
      <c r="S151" s="72"/>
      <c r="T151" s="73"/>
      <c r="U151" s="35"/>
      <c r="V151" s="35"/>
      <c r="W151" s="35"/>
      <c r="X151" s="35"/>
      <c r="Y151" s="35"/>
      <c r="Z151" s="35"/>
      <c r="AA151" s="35"/>
      <c r="AB151" s="35"/>
      <c r="AC151" s="35"/>
      <c r="AD151" s="35"/>
      <c r="AE151" s="35"/>
      <c r="AT151" s="18" t="s">
        <v>161</v>
      </c>
      <c r="AU151" s="18" t="s">
        <v>88</v>
      </c>
    </row>
    <row r="152" spans="1:47" s="2" customFormat="1" ht="195">
      <c r="A152" s="35"/>
      <c r="B152" s="36"/>
      <c r="C152" s="37"/>
      <c r="D152" s="220" t="s">
        <v>408</v>
      </c>
      <c r="E152" s="37"/>
      <c r="F152" s="230" t="s">
        <v>426</v>
      </c>
      <c r="G152" s="37"/>
      <c r="H152" s="37"/>
      <c r="I152" s="123"/>
      <c r="J152" s="37"/>
      <c r="K152" s="37"/>
      <c r="L152" s="40"/>
      <c r="M152" s="222"/>
      <c r="N152" s="223"/>
      <c r="O152" s="72"/>
      <c r="P152" s="72"/>
      <c r="Q152" s="72"/>
      <c r="R152" s="72"/>
      <c r="S152" s="72"/>
      <c r="T152" s="73"/>
      <c r="U152" s="35"/>
      <c r="V152" s="35"/>
      <c r="W152" s="35"/>
      <c r="X152" s="35"/>
      <c r="Y152" s="35"/>
      <c r="Z152" s="35"/>
      <c r="AA152" s="35"/>
      <c r="AB152" s="35"/>
      <c r="AC152" s="35"/>
      <c r="AD152" s="35"/>
      <c r="AE152" s="35"/>
      <c r="AT152" s="18" t="s">
        <v>408</v>
      </c>
      <c r="AU152" s="18" t="s">
        <v>88</v>
      </c>
    </row>
    <row r="153" spans="2:51" s="13" customFormat="1" ht="11.25">
      <c r="B153" s="231"/>
      <c r="C153" s="232"/>
      <c r="D153" s="220" t="s">
        <v>410</v>
      </c>
      <c r="E153" s="233" t="s">
        <v>1</v>
      </c>
      <c r="F153" s="234" t="s">
        <v>432</v>
      </c>
      <c r="G153" s="232"/>
      <c r="H153" s="235">
        <v>6.738</v>
      </c>
      <c r="I153" s="236"/>
      <c r="J153" s="232"/>
      <c r="K153" s="232"/>
      <c r="L153" s="237"/>
      <c r="M153" s="238"/>
      <c r="N153" s="239"/>
      <c r="O153" s="239"/>
      <c r="P153" s="239"/>
      <c r="Q153" s="239"/>
      <c r="R153" s="239"/>
      <c r="S153" s="239"/>
      <c r="T153" s="240"/>
      <c r="AT153" s="241" t="s">
        <v>410</v>
      </c>
      <c r="AU153" s="241" t="s">
        <v>88</v>
      </c>
      <c r="AV153" s="13" t="s">
        <v>88</v>
      </c>
      <c r="AW153" s="13" t="s">
        <v>34</v>
      </c>
      <c r="AX153" s="13" t="s">
        <v>78</v>
      </c>
      <c r="AY153" s="241" t="s">
        <v>154</v>
      </c>
    </row>
    <row r="154" spans="2:51" s="14" customFormat="1" ht="11.25">
      <c r="B154" s="242"/>
      <c r="C154" s="243"/>
      <c r="D154" s="220" t="s">
        <v>410</v>
      </c>
      <c r="E154" s="244" t="s">
        <v>1</v>
      </c>
      <c r="F154" s="245" t="s">
        <v>433</v>
      </c>
      <c r="G154" s="243"/>
      <c r="H154" s="246">
        <v>6.738</v>
      </c>
      <c r="I154" s="247"/>
      <c r="J154" s="243"/>
      <c r="K154" s="243"/>
      <c r="L154" s="248"/>
      <c r="M154" s="249"/>
      <c r="N154" s="250"/>
      <c r="O154" s="250"/>
      <c r="P154" s="250"/>
      <c r="Q154" s="250"/>
      <c r="R154" s="250"/>
      <c r="S154" s="250"/>
      <c r="T154" s="251"/>
      <c r="AT154" s="252" t="s">
        <v>410</v>
      </c>
      <c r="AU154" s="252" t="s">
        <v>88</v>
      </c>
      <c r="AV154" s="14" t="s">
        <v>159</v>
      </c>
      <c r="AW154" s="14" t="s">
        <v>34</v>
      </c>
      <c r="AX154" s="14" t="s">
        <v>86</v>
      </c>
      <c r="AY154" s="252" t="s">
        <v>154</v>
      </c>
    </row>
    <row r="155" spans="1:65" s="2" customFormat="1" ht="24" customHeight="1">
      <c r="A155" s="35"/>
      <c r="B155" s="36"/>
      <c r="C155" s="207" t="s">
        <v>181</v>
      </c>
      <c r="D155" s="207" t="s">
        <v>155</v>
      </c>
      <c r="E155" s="208" t="s">
        <v>434</v>
      </c>
      <c r="F155" s="209" t="s">
        <v>435</v>
      </c>
      <c r="G155" s="210" t="s">
        <v>404</v>
      </c>
      <c r="H155" s="211">
        <v>441.62</v>
      </c>
      <c r="I155" s="212"/>
      <c r="J155" s="213">
        <f>ROUND(I155*H155,2)</f>
        <v>0</v>
      </c>
      <c r="K155" s="209" t="s">
        <v>405</v>
      </c>
      <c r="L155" s="40"/>
      <c r="M155" s="214" t="s">
        <v>1</v>
      </c>
      <c r="N155" s="215" t="s">
        <v>43</v>
      </c>
      <c r="O155" s="72"/>
      <c r="P155" s="216">
        <f>O155*H155</f>
        <v>0</v>
      </c>
      <c r="Q155" s="216">
        <v>0</v>
      </c>
      <c r="R155" s="216">
        <f>Q155*H155</f>
        <v>0</v>
      </c>
      <c r="S155" s="216">
        <v>0</v>
      </c>
      <c r="T155" s="217">
        <f>S155*H155</f>
        <v>0</v>
      </c>
      <c r="U155" s="35"/>
      <c r="V155" s="35"/>
      <c r="W155" s="35"/>
      <c r="X155" s="35"/>
      <c r="Y155" s="35"/>
      <c r="Z155" s="35"/>
      <c r="AA155" s="35"/>
      <c r="AB155" s="35"/>
      <c r="AC155" s="35"/>
      <c r="AD155" s="35"/>
      <c r="AE155" s="35"/>
      <c r="AR155" s="218" t="s">
        <v>159</v>
      </c>
      <c r="AT155" s="218" t="s">
        <v>155</v>
      </c>
      <c r="AU155" s="218" t="s">
        <v>88</v>
      </c>
      <c r="AY155" s="18" t="s">
        <v>154</v>
      </c>
      <c r="BE155" s="219">
        <f>IF(N155="základní",J155,0)</f>
        <v>0</v>
      </c>
      <c r="BF155" s="219">
        <f>IF(N155="snížená",J155,0)</f>
        <v>0</v>
      </c>
      <c r="BG155" s="219">
        <f>IF(N155="zákl. přenesená",J155,0)</f>
        <v>0</v>
      </c>
      <c r="BH155" s="219">
        <f>IF(N155="sníž. přenesená",J155,0)</f>
        <v>0</v>
      </c>
      <c r="BI155" s="219">
        <f>IF(N155="nulová",J155,0)</f>
        <v>0</v>
      </c>
      <c r="BJ155" s="18" t="s">
        <v>86</v>
      </c>
      <c r="BK155" s="219">
        <f>ROUND(I155*H155,2)</f>
        <v>0</v>
      </c>
      <c r="BL155" s="18" t="s">
        <v>159</v>
      </c>
      <c r="BM155" s="218" t="s">
        <v>436</v>
      </c>
    </row>
    <row r="156" spans="1:47" s="2" customFormat="1" ht="39">
      <c r="A156" s="35"/>
      <c r="B156" s="36"/>
      <c r="C156" s="37"/>
      <c r="D156" s="220" t="s">
        <v>161</v>
      </c>
      <c r="E156" s="37"/>
      <c r="F156" s="221" t="s">
        <v>437</v>
      </c>
      <c r="G156" s="37"/>
      <c r="H156" s="37"/>
      <c r="I156" s="123"/>
      <c r="J156" s="37"/>
      <c r="K156" s="37"/>
      <c r="L156" s="40"/>
      <c r="M156" s="222"/>
      <c r="N156" s="223"/>
      <c r="O156" s="72"/>
      <c r="P156" s="72"/>
      <c r="Q156" s="72"/>
      <c r="R156" s="72"/>
      <c r="S156" s="72"/>
      <c r="T156" s="73"/>
      <c r="U156" s="35"/>
      <c r="V156" s="35"/>
      <c r="W156" s="35"/>
      <c r="X156" s="35"/>
      <c r="Y156" s="35"/>
      <c r="Z156" s="35"/>
      <c r="AA156" s="35"/>
      <c r="AB156" s="35"/>
      <c r="AC156" s="35"/>
      <c r="AD156" s="35"/>
      <c r="AE156" s="35"/>
      <c r="AT156" s="18" t="s">
        <v>161</v>
      </c>
      <c r="AU156" s="18" t="s">
        <v>88</v>
      </c>
    </row>
    <row r="157" spans="1:47" s="2" customFormat="1" ht="195">
      <c r="A157" s="35"/>
      <c r="B157" s="36"/>
      <c r="C157" s="37"/>
      <c r="D157" s="220" t="s">
        <v>408</v>
      </c>
      <c r="E157" s="37"/>
      <c r="F157" s="230" t="s">
        <v>426</v>
      </c>
      <c r="G157" s="37"/>
      <c r="H157" s="37"/>
      <c r="I157" s="123"/>
      <c r="J157" s="37"/>
      <c r="K157" s="37"/>
      <c r="L157" s="40"/>
      <c r="M157" s="222"/>
      <c r="N157" s="223"/>
      <c r="O157" s="72"/>
      <c r="P157" s="72"/>
      <c r="Q157" s="72"/>
      <c r="R157" s="72"/>
      <c r="S157" s="72"/>
      <c r="T157" s="73"/>
      <c r="U157" s="35"/>
      <c r="V157" s="35"/>
      <c r="W157" s="35"/>
      <c r="X157" s="35"/>
      <c r="Y157" s="35"/>
      <c r="Z157" s="35"/>
      <c r="AA157" s="35"/>
      <c r="AB157" s="35"/>
      <c r="AC157" s="35"/>
      <c r="AD157" s="35"/>
      <c r="AE157" s="35"/>
      <c r="AT157" s="18" t="s">
        <v>408</v>
      </c>
      <c r="AU157" s="18" t="s">
        <v>88</v>
      </c>
    </row>
    <row r="158" spans="2:51" s="13" customFormat="1" ht="11.25">
      <c r="B158" s="231"/>
      <c r="C158" s="232"/>
      <c r="D158" s="220" t="s">
        <v>410</v>
      </c>
      <c r="E158" s="233" t="s">
        <v>1</v>
      </c>
      <c r="F158" s="234" t="s">
        <v>417</v>
      </c>
      <c r="G158" s="232"/>
      <c r="H158" s="235">
        <v>441.62</v>
      </c>
      <c r="I158" s="236"/>
      <c r="J158" s="232"/>
      <c r="K158" s="232"/>
      <c r="L158" s="237"/>
      <c r="M158" s="238"/>
      <c r="N158" s="239"/>
      <c r="O158" s="239"/>
      <c r="P158" s="239"/>
      <c r="Q158" s="239"/>
      <c r="R158" s="239"/>
      <c r="S158" s="239"/>
      <c r="T158" s="240"/>
      <c r="AT158" s="241" t="s">
        <v>410</v>
      </c>
      <c r="AU158" s="241" t="s">
        <v>88</v>
      </c>
      <c r="AV158" s="13" t="s">
        <v>88</v>
      </c>
      <c r="AW158" s="13" t="s">
        <v>34</v>
      </c>
      <c r="AX158" s="13" t="s">
        <v>86</v>
      </c>
      <c r="AY158" s="241" t="s">
        <v>154</v>
      </c>
    </row>
    <row r="159" spans="1:65" s="2" customFormat="1" ht="24" customHeight="1">
      <c r="A159" s="35"/>
      <c r="B159" s="36"/>
      <c r="C159" s="207" t="s">
        <v>186</v>
      </c>
      <c r="D159" s="207" t="s">
        <v>155</v>
      </c>
      <c r="E159" s="208" t="s">
        <v>438</v>
      </c>
      <c r="F159" s="209" t="s">
        <v>439</v>
      </c>
      <c r="G159" s="210" t="s">
        <v>404</v>
      </c>
      <c r="H159" s="211">
        <v>13248.6</v>
      </c>
      <c r="I159" s="212"/>
      <c r="J159" s="213">
        <f>ROUND(I159*H159,2)</f>
        <v>0</v>
      </c>
      <c r="K159" s="209" t="s">
        <v>405</v>
      </c>
      <c r="L159" s="40"/>
      <c r="M159" s="214" t="s">
        <v>1</v>
      </c>
      <c r="N159" s="215" t="s">
        <v>43</v>
      </c>
      <c r="O159" s="72"/>
      <c r="P159" s="216">
        <f>O159*H159</f>
        <v>0</v>
      </c>
      <c r="Q159" s="216">
        <v>0</v>
      </c>
      <c r="R159" s="216">
        <f>Q159*H159</f>
        <v>0</v>
      </c>
      <c r="S159" s="216">
        <v>0</v>
      </c>
      <c r="T159" s="217">
        <f>S159*H159</f>
        <v>0</v>
      </c>
      <c r="U159" s="35"/>
      <c r="V159" s="35"/>
      <c r="W159" s="35"/>
      <c r="X159" s="35"/>
      <c r="Y159" s="35"/>
      <c r="Z159" s="35"/>
      <c r="AA159" s="35"/>
      <c r="AB159" s="35"/>
      <c r="AC159" s="35"/>
      <c r="AD159" s="35"/>
      <c r="AE159" s="35"/>
      <c r="AR159" s="218" t="s">
        <v>159</v>
      </c>
      <c r="AT159" s="218" t="s">
        <v>155</v>
      </c>
      <c r="AU159" s="218" t="s">
        <v>88</v>
      </c>
      <c r="AY159" s="18" t="s">
        <v>154</v>
      </c>
      <c r="BE159" s="219">
        <f>IF(N159="základní",J159,0)</f>
        <v>0</v>
      </c>
      <c r="BF159" s="219">
        <f>IF(N159="snížená",J159,0)</f>
        <v>0</v>
      </c>
      <c r="BG159" s="219">
        <f>IF(N159="zákl. přenesená",J159,0)</f>
        <v>0</v>
      </c>
      <c r="BH159" s="219">
        <f>IF(N159="sníž. přenesená",J159,0)</f>
        <v>0</v>
      </c>
      <c r="BI159" s="219">
        <f>IF(N159="nulová",J159,0)</f>
        <v>0</v>
      </c>
      <c r="BJ159" s="18" t="s">
        <v>86</v>
      </c>
      <c r="BK159" s="219">
        <f>ROUND(I159*H159,2)</f>
        <v>0</v>
      </c>
      <c r="BL159" s="18" t="s">
        <v>159</v>
      </c>
      <c r="BM159" s="218" t="s">
        <v>440</v>
      </c>
    </row>
    <row r="160" spans="1:47" s="2" customFormat="1" ht="39">
      <c r="A160" s="35"/>
      <c r="B160" s="36"/>
      <c r="C160" s="37"/>
      <c r="D160" s="220" t="s">
        <v>161</v>
      </c>
      <c r="E160" s="37"/>
      <c r="F160" s="221" t="s">
        <v>441</v>
      </c>
      <c r="G160" s="37"/>
      <c r="H160" s="37"/>
      <c r="I160" s="123"/>
      <c r="J160" s="37"/>
      <c r="K160" s="37"/>
      <c r="L160" s="40"/>
      <c r="M160" s="222"/>
      <c r="N160" s="223"/>
      <c r="O160" s="72"/>
      <c r="P160" s="72"/>
      <c r="Q160" s="72"/>
      <c r="R160" s="72"/>
      <c r="S160" s="72"/>
      <c r="T160" s="73"/>
      <c r="U160" s="35"/>
      <c r="V160" s="35"/>
      <c r="W160" s="35"/>
      <c r="X160" s="35"/>
      <c r="Y160" s="35"/>
      <c r="Z160" s="35"/>
      <c r="AA160" s="35"/>
      <c r="AB160" s="35"/>
      <c r="AC160" s="35"/>
      <c r="AD160" s="35"/>
      <c r="AE160" s="35"/>
      <c r="AT160" s="18" t="s">
        <v>161</v>
      </c>
      <c r="AU160" s="18" t="s">
        <v>88</v>
      </c>
    </row>
    <row r="161" spans="1:47" s="2" customFormat="1" ht="195">
      <c r="A161" s="35"/>
      <c r="B161" s="36"/>
      <c r="C161" s="37"/>
      <c r="D161" s="220" t="s">
        <v>408</v>
      </c>
      <c r="E161" s="37"/>
      <c r="F161" s="230" t="s">
        <v>426</v>
      </c>
      <c r="G161" s="37"/>
      <c r="H161" s="37"/>
      <c r="I161" s="123"/>
      <c r="J161" s="37"/>
      <c r="K161" s="37"/>
      <c r="L161" s="40"/>
      <c r="M161" s="222"/>
      <c r="N161" s="223"/>
      <c r="O161" s="72"/>
      <c r="P161" s="72"/>
      <c r="Q161" s="72"/>
      <c r="R161" s="72"/>
      <c r="S161" s="72"/>
      <c r="T161" s="73"/>
      <c r="U161" s="35"/>
      <c r="V161" s="35"/>
      <c r="W161" s="35"/>
      <c r="X161" s="35"/>
      <c r="Y161" s="35"/>
      <c r="Z161" s="35"/>
      <c r="AA161" s="35"/>
      <c r="AB161" s="35"/>
      <c r="AC161" s="35"/>
      <c r="AD161" s="35"/>
      <c r="AE161" s="35"/>
      <c r="AT161" s="18" t="s">
        <v>408</v>
      </c>
      <c r="AU161" s="18" t="s">
        <v>88</v>
      </c>
    </row>
    <row r="162" spans="1:47" s="2" customFormat="1" ht="29.25">
      <c r="A162" s="35"/>
      <c r="B162" s="36"/>
      <c r="C162" s="37"/>
      <c r="D162" s="220" t="s">
        <v>442</v>
      </c>
      <c r="E162" s="37"/>
      <c r="F162" s="230" t="s">
        <v>443</v>
      </c>
      <c r="G162" s="37"/>
      <c r="H162" s="37"/>
      <c r="I162" s="123"/>
      <c r="J162" s="37"/>
      <c r="K162" s="37"/>
      <c r="L162" s="40"/>
      <c r="M162" s="222"/>
      <c r="N162" s="223"/>
      <c r="O162" s="72"/>
      <c r="P162" s="72"/>
      <c r="Q162" s="72"/>
      <c r="R162" s="72"/>
      <c r="S162" s="72"/>
      <c r="T162" s="73"/>
      <c r="U162" s="35"/>
      <c r="V162" s="35"/>
      <c r="W162" s="35"/>
      <c r="X162" s="35"/>
      <c r="Y162" s="35"/>
      <c r="Z162" s="35"/>
      <c r="AA162" s="35"/>
      <c r="AB162" s="35"/>
      <c r="AC162" s="35"/>
      <c r="AD162" s="35"/>
      <c r="AE162" s="35"/>
      <c r="AT162" s="18" t="s">
        <v>442</v>
      </c>
      <c r="AU162" s="18" t="s">
        <v>88</v>
      </c>
    </row>
    <row r="163" spans="2:51" s="13" customFormat="1" ht="11.25">
      <c r="B163" s="231"/>
      <c r="C163" s="232"/>
      <c r="D163" s="220" t="s">
        <v>410</v>
      </c>
      <c r="E163" s="233" t="s">
        <v>1</v>
      </c>
      <c r="F163" s="234" t="s">
        <v>444</v>
      </c>
      <c r="G163" s="232"/>
      <c r="H163" s="235">
        <v>13248.6</v>
      </c>
      <c r="I163" s="236"/>
      <c r="J163" s="232"/>
      <c r="K163" s="232"/>
      <c r="L163" s="237"/>
      <c r="M163" s="238"/>
      <c r="N163" s="239"/>
      <c r="O163" s="239"/>
      <c r="P163" s="239"/>
      <c r="Q163" s="239"/>
      <c r="R163" s="239"/>
      <c r="S163" s="239"/>
      <c r="T163" s="240"/>
      <c r="AT163" s="241" t="s">
        <v>410</v>
      </c>
      <c r="AU163" s="241" t="s">
        <v>88</v>
      </c>
      <c r="AV163" s="13" t="s">
        <v>88</v>
      </c>
      <c r="AW163" s="13" t="s">
        <v>34</v>
      </c>
      <c r="AX163" s="13" t="s">
        <v>86</v>
      </c>
      <c r="AY163" s="241" t="s">
        <v>154</v>
      </c>
    </row>
    <row r="164" spans="1:65" s="2" customFormat="1" ht="16.5" customHeight="1">
      <c r="A164" s="35"/>
      <c r="B164" s="36"/>
      <c r="C164" s="207" t="s">
        <v>190</v>
      </c>
      <c r="D164" s="207" t="s">
        <v>155</v>
      </c>
      <c r="E164" s="208" t="s">
        <v>445</v>
      </c>
      <c r="F164" s="209" t="s">
        <v>446</v>
      </c>
      <c r="G164" s="210" t="s">
        <v>404</v>
      </c>
      <c r="H164" s="211">
        <v>2.4</v>
      </c>
      <c r="I164" s="212"/>
      <c r="J164" s="213">
        <f>ROUND(I164*H164,2)</f>
        <v>0</v>
      </c>
      <c r="K164" s="209" t="s">
        <v>405</v>
      </c>
      <c r="L164" s="40"/>
      <c r="M164" s="214" t="s">
        <v>1</v>
      </c>
      <c r="N164" s="215" t="s">
        <v>43</v>
      </c>
      <c r="O164" s="72"/>
      <c r="P164" s="216">
        <f>O164*H164</f>
        <v>0</v>
      </c>
      <c r="Q164" s="216">
        <v>0</v>
      </c>
      <c r="R164" s="216">
        <f>Q164*H164</f>
        <v>0</v>
      </c>
      <c r="S164" s="216">
        <v>0</v>
      </c>
      <c r="T164" s="217">
        <f>S164*H164</f>
        <v>0</v>
      </c>
      <c r="U164" s="35"/>
      <c r="V164" s="35"/>
      <c r="W164" s="35"/>
      <c r="X164" s="35"/>
      <c r="Y164" s="35"/>
      <c r="Z164" s="35"/>
      <c r="AA164" s="35"/>
      <c r="AB164" s="35"/>
      <c r="AC164" s="35"/>
      <c r="AD164" s="35"/>
      <c r="AE164" s="35"/>
      <c r="AR164" s="218" t="s">
        <v>159</v>
      </c>
      <c r="AT164" s="218" t="s">
        <v>155</v>
      </c>
      <c r="AU164" s="218" t="s">
        <v>88</v>
      </c>
      <c r="AY164" s="18" t="s">
        <v>154</v>
      </c>
      <c r="BE164" s="219">
        <f>IF(N164="základní",J164,0)</f>
        <v>0</v>
      </c>
      <c r="BF164" s="219">
        <f>IF(N164="snížená",J164,0)</f>
        <v>0</v>
      </c>
      <c r="BG164" s="219">
        <f>IF(N164="zákl. přenesená",J164,0)</f>
        <v>0</v>
      </c>
      <c r="BH164" s="219">
        <f>IF(N164="sníž. přenesená",J164,0)</f>
        <v>0</v>
      </c>
      <c r="BI164" s="219">
        <f>IF(N164="nulová",J164,0)</f>
        <v>0</v>
      </c>
      <c r="BJ164" s="18" t="s">
        <v>86</v>
      </c>
      <c r="BK164" s="219">
        <f>ROUND(I164*H164,2)</f>
        <v>0</v>
      </c>
      <c r="BL164" s="18" t="s">
        <v>159</v>
      </c>
      <c r="BM164" s="218" t="s">
        <v>447</v>
      </c>
    </row>
    <row r="165" spans="1:47" s="2" customFormat="1" ht="19.5">
      <c r="A165" s="35"/>
      <c r="B165" s="36"/>
      <c r="C165" s="37"/>
      <c r="D165" s="220" t="s">
        <v>161</v>
      </c>
      <c r="E165" s="37"/>
      <c r="F165" s="221" t="s">
        <v>448</v>
      </c>
      <c r="G165" s="37"/>
      <c r="H165" s="37"/>
      <c r="I165" s="123"/>
      <c r="J165" s="37"/>
      <c r="K165" s="37"/>
      <c r="L165" s="40"/>
      <c r="M165" s="222"/>
      <c r="N165" s="223"/>
      <c r="O165" s="72"/>
      <c r="P165" s="72"/>
      <c r="Q165" s="72"/>
      <c r="R165" s="72"/>
      <c r="S165" s="72"/>
      <c r="T165" s="73"/>
      <c r="U165" s="35"/>
      <c r="V165" s="35"/>
      <c r="W165" s="35"/>
      <c r="X165" s="35"/>
      <c r="Y165" s="35"/>
      <c r="Z165" s="35"/>
      <c r="AA165" s="35"/>
      <c r="AB165" s="35"/>
      <c r="AC165" s="35"/>
      <c r="AD165" s="35"/>
      <c r="AE165" s="35"/>
      <c r="AT165" s="18" t="s">
        <v>161</v>
      </c>
      <c r="AU165" s="18" t="s">
        <v>88</v>
      </c>
    </row>
    <row r="166" spans="1:47" s="2" customFormat="1" ht="146.25">
      <c r="A166" s="35"/>
      <c r="B166" s="36"/>
      <c r="C166" s="37"/>
      <c r="D166" s="220" t="s">
        <v>408</v>
      </c>
      <c r="E166" s="37"/>
      <c r="F166" s="230" t="s">
        <v>449</v>
      </c>
      <c r="G166" s="37"/>
      <c r="H166" s="37"/>
      <c r="I166" s="123"/>
      <c r="J166" s="37"/>
      <c r="K166" s="37"/>
      <c r="L166" s="40"/>
      <c r="M166" s="222"/>
      <c r="N166" s="223"/>
      <c r="O166" s="72"/>
      <c r="P166" s="72"/>
      <c r="Q166" s="72"/>
      <c r="R166" s="72"/>
      <c r="S166" s="72"/>
      <c r="T166" s="73"/>
      <c r="U166" s="35"/>
      <c r="V166" s="35"/>
      <c r="W166" s="35"/>
      <c r="X166" s="35"/>
      <c r="Y166" s="35"/>
      <c r="Z166" s="35"/>
      <c r="AA166" s="35"/>
      <c r="AB166" s="35"/>
      <c r="AC166" s="35"/>
      <c r="AD166" s="35"/>
      <c r="AE166" s="35"/>
      <c r="AT166" s="18" t="s">
        <v>408</v>
      </c>
      <c r="AU166" s="18" t="s">
        <v>88</v>
      </c>
    </row>
    <row r="167" spans="2:51" s="13" customFormat="1" ht="11.25">
      <c r="B167" s="231"/>
      <c r="C167" s="232"/>
      <c r="D167" s="220" t="s">
        <v>410</v>
      </c>
      <c r="E167" s="233" t="s">
        <v>1</v>
      </c>
      <c r="F167" s="234" t="s">
        <v>450</v>
      </c>
      <c r="G167" s="232"/>
      <c r="H167" s="235">
        <v>2.4</v>
      </c>
      <c r="I167" s="236"/>
      <c r="J167" s="232"/>
      <c r="K167" s="232"/>
      <c r="L167" s="237"/>
      <c r="M167" s="238"/>
      <c r="N167" s="239"/>
      <c r="O167" s="239"/>
      <c r="P167" s="239"/>
      <c r="Q167" s="239"/>
      <c r="R167" s="239"/>
      <c r="S167" s="239"/>
      <c r="T167" s="240"/>
      <c r="AT167" s="241" t="s">
        <v>410</v>
      </c>
      <c r="AU167" s="241" t="s">
        <v>88</v>
      </c>
      <c r="AV167" s="13" t="s">
        <v>88</v>
      </c>
      <c r="AW167" s="13" t="s">
        <v>34</v>
      </c>
      <c r="AX167" s="13" t="s">
        <v>86</v>
      </c>
      <c r="AY167" s="241" t="s">
        <v>154</v>
      </c>
    </row>
    <row r="168" spans="1:65" s="2" customFormat="1" ht="24" customHeight="1">
      <c r="A168" s="35"/>
      <c r="B168" s="36"/>
      <c r="C168" s="207" t="s">
        <v>194</v>
      </c>
      <c r="D168" s="207" t="s">
        <v>155</v>
      </c>
      <c r="E168" s="208" t="s">
        <v>451</v>
      </c>
      <c r="F168" s="209" t="s">
        <v>452</v>
      </c>
      <c r="G168" s="210" t="s">
        <v>404</v>
      </c>
      <c r="H168" s="211">
        <v>2.4</v>
      </c>
      <c r="I168" s="212"/>
      <c r="J168" s="213">
        <f>ROUND(I168*H168,2)</f>
        <v>0</v>
      </c>
      <c r="K168" s="209" t="s">
        <v>405</v>
      </c>
      <c r="L168" s="40"/>
      <c r="M168" s="214" t="s">
        <v>1</v>
      </c>
      <c r="N168" s="215" t="s">
        <v>43</v>
      </c>
      <c r="O168" s="72"/>
      <c r="P168" s="216">
        <f>O168*H168</f>
        <v>0</v>
      </c>
      <c r="Q168" s="216">
        <v>0</v>
      </c>
      <c r="R168" s="216">
        <f>Q168*H168</f>
        <v>0</v>
      </c>
      <c r="S168" s="216">
        <v>0</v>
      </c>
      <c r="T168" s="217">
        <f>S168*H168</f>
        <v>0</v>
      </c>
      <c r="U168" s="35"/>
      <c r="V168" s="35"/>
      <c r="W168" s="35"/>
      <c r="X168" s="35"/>
      <c r="Y168" s="35"/>
      <c r="Z168" s="35"/>
      <c r="AA168" s="35"/>
      <c r="AB168" s="35"/>
      <c r="AC168" s="35"/>
      <c r="AD168" s="35"/>
      <c r="AE168" s="35"/>
      <c r="AR168" s="218" t="s">
        <v>159</v>
      </c>
      <c r="AT168" s="218" t="s">
        <v>155</v>
      </c>
      <c r="AU168" s="218" t="s">
        <v>88</v>
      </c>
      <c r="AY168" s="18" t="s">
        <v>154</v>
      </c>
      <c r="BE168" s="219">
        <f>IF(N168="základní",J168,0)</f>
        <v>0</v>
      </c>
      <c r="BF168" s="219">
        <f>IF(N168="snížená",J168,0)</f>
        <v>0</v>
      </c>
      <c r="BG168" s="219">
        <f>IF(N168="zákl. přenesená",J168,0)</f>
        <v>0</v>
      </c>
      <c r="BH168" s="219">
        <f>IF(N168="sníž. přenesená",J168,0)</f>
        <v>0</v>
      </c>
      <c r="BI168" s="219">
        <f>IF(N168="nulová",J168,0)</f>
        <v>0</v>
      </c>
      <c r="BJ168" s="18" t="s">
        <v>86</v>
      </c>
      <c r="BK168" s="219">
        <f>ROUND(I168*H168,2)</f>
        <v>0</v>
      </c>
      <c r="BL168" s="18" t="s">
        <v>159</v>
      </c>
      <c r="BM168" s="218" t="s">
        <v>453</v>
      </c>
    </row>
    <row r="169" spans="1:47" s="2" customFormat="1" ht="39">
      <c r="A169" s="35"/>
      <c r="B169" s="36"/>
      <c r="C169" s="37"/>
      <c r="D169" s="220" t="s">
        <v>161</v>
      </c>
      <c r="E169" s="37"/>
      <c r="F169" s="221" t="s">
        <v>454</v>
      </c>
      <c r="G169" s="37"/>
      <c r="H169" s="37"/>
      <c r="I169" s="123"/>
      <c r="J169" s="37"/>
      <c r="K169" s="37"/>
      <c r="L169" s="40"/>
      <c r="M169" s="222"/>
      <c r="N169" s="223"/>
      <c r="O169" s="72"/>
      <c r="P169" s="72"/>
      <c r="Q169" s="72"/>
      <c r="R169" s="72"/>
      <c r="S169" s="72"/>
      <c r="T169" s="73"/>
      <c r="U169" s="35"/>
      <c r="V169" s="35"/>
      <c r="W169" s="35"/>
      <c r="X169" s="35"/>
      <c r="Y169" s="35"/>
      <c r="Z169" s="35"/>
      <c r="AA169" s="35"/>
      <c r="AB169" s="35"/>
      <c r="AC169" s="35"/>
      <c r="AD169" s="35"/>
      <c r="AE169" s="35"/>
      <c r="AT169" s="18" t="s">
        <v>161</v>
      </c>
      <c r="AU169" s="18" t="s">
        <v>88</v>
      </c>
    </row>
    <row r="170" spans="1:47" s="2" customFormat="1" ht="409.5">
      <c r="A170" s="35"/>
      <c r="B170" s="36"/>
      <c r="C170" s="37"/>
      <c r="D170" s="220" t="s">
        <v>408</v>
      </c>
      <c r="E170" s="37"/>
      <c r="F170" s="253" t="s">
        <v>455</v>
      </c>
      <c r="G170" s="37"/>
      <c r="H170" s="37"/>
      <c r="I170" s="123"/>
      <c r="J170" s="37"/>
      <c r="K170" s="37"/>
      <c r="L170" s="40"/>
      <c r="M170" s="222"/>
      <c r="N170" s="223"/>
      <c r="O170" s="72"/>
      <c r="P170" s="72"/>
      <c r="Q170" s="72"/>
      <c r="R170" s="72"/>
      <c r="S170" s="72"/>
      <c r="T170" s="73"/>
      <c r="U170" s="35"/>
      <c r="V170" s="35"/>
      <c r="W170" s="35"/>
      <c r="X170" s="35"/>
      <c r="Y170" s="35"/>
      <c r="Z170" s="35"/>
      <c r="AA170" s="35"/>
      <c r="AB170" s="35"/>
      <c r="AC170" s="35"/>
      <c r="AD170" s="35"/>
      <c r="AE170" s="35"/>
      <c r="AT170" s="18" t="s">
        <v>408</v>
      </c>
      <c r="AU170" s="18" t="s">
        <v>88</v>
      </c>
    </row>
    <row r="171" spans="2:51" s="13" customFormat="1" ht="11.25">
      <c r="B171" s="231"/>
      <c r="C171" s="232"/>
      <c r="D171" s="220" t="s">
        <v>410</v>
      </c>
      <c r="E171" s="233" t="s">
        <v>1</v>
      </c>
      <c r="F171" s="234" t="s">
        <v>450</v>
      </c>
      <c r="G171" s="232"/>
      <c r="H171" s="235">
        <v>2.4</v>
      </c>
      <c r="I171" s="236"/>
      <c r="J171" s="232"/>
      <c r="K171" s="232"/>
      <c r="L171" s="237"/>
      <c r="M171" s="238"/>
      <c r="N171" s="239"/>
      <c r="O171" s="239"/>
      <c r="P171" s="239"/>
      <c r="Q171" s="239"/>
      <c r="R171" s="239"/>
      <c r="S171" s="239"/>
      <c r="T171" s="240"/>
      <c r="AT171" s="241" t="s">
        <v>410</v>
      </c>
      <c r="AU171" s="241" t="s">
        <v>88</v>
      </c>
      <c r="AV171" s="13" t="s">
        <v>88</v>
      </c>
      <c r="AW171" s="13" t="s">
        <v>34</v>
      </c>
      <c r="AX171" s="13" t="s">
        <v>86</v>
      </c>
      <c r="AY171" s="241" t="s">
        <v>154</v>
      </c>
    </row>
    <row r="172" spans="1:65" s="2" customFormat="1" ht="16.5" customHeight="1">
      <c r="A172" s="35"/>
      <c r="B172" s="36"/>
      <c r="C172" s="207" t="s">
        <v>198</v>
      </c>
      <c r="D172" s="207" t="s">
        <v>155</v>
      </c>
      <c r="E172" s="208" t="s">
        <v>456</v>
      </c>
      <c r="F172" s="209" t="s">
        <v>457</v>
      </c>
      <c r="G172" s="210" t="s">
        <v>404</v>
      </c>
      <c r="H172" s="211">
        <v>6.738</v>
      </c>
      <c r="I172" s="212"/>
      <c r="J172" s="213">
        <f>ROUND(I172*H172,2)</f>
        <v>0</v>
      </c>
      <c r="K172" s="209" t="s">
        <v>405</v>
      </c>
      <c r="L172" s="40"/>
      <c r="M172" s="214" t="s">
        <v>1</v>
      </c>
      <c r="N172" s="215" t="s">
        <v>43</v>
      </c>
      <c r="O172" s="72"/>
      <c r="P172" s="216">
        <f>O172*H172</f>
        <v>0</v>
      </c>
      <c r="Q172" s="216">
        <v>0</v>
      </c>
      <c r="R172" s="216">
        <f>Q172*H172</f>
        <v>0</v>
      </c>
      <c r="S172" s="216">
        <v>0</v>
      </c>
      <c r="T172" s="217">
        <f>S172*H172</f>
        <v>0</v>
      </c>
      <c r="U172" s="35"/>
      <c r="V172" s="35"/>
      <c r="W172" s="35"/>
      <c r="X172" s="35"/>
      <c r="Y172" s="35"/>
      <c r="Z172" s="35"/>
      <c r="AA172" s="35"/>
      <c r="AB172" s="35"/>
      <c r="AC172" s="35"/>
      <c r="AD172" s="35"/>
      <c r="AE172" s="35"/>
      <c r="AR172" s="218" t="s">
        <v>159</v>
      </c>
      <c r="AT172" s="218" t="s">
        <v>155</v>
      </c>
      <c r="AU172" s="218" t="s">
        <v>88</v>
      </c>
      <c r="AY172" s="18" t="s">
        <v>154</v>
      </c>
      <c r="BE172" s="219">
        <f>IF(N172="základní",J172,0)</f>
        <v>0</v>
      </c>
      <c r="BF172" s="219">
        <f>IF(N172="snížená",J172,0)</f>
        <v>0</v>
      </c>
      <c r="BG172" s="219">
        <f>IF(N172="zákl. přenesená",J172,0)</f>
        <v>0</v>
      </c>
      <c r="BH172" s="219">
        <f>IF(N172="sníž. přenesená",J172,0)</f>
        <v>0</v>
      </c>
      <c r="BI172" s="219">
        <f>IF(N172="nulová",J172,0)</f>
        <v>0</v>
      </c>
      <c r="BJ172" s="18" t="s">
        <v>86</v>
      </c>
      <c r="BK172" s="219">
        <f>ROUND(I172*H172,2)</f>
        <v>0</v>
      </c>
      <c r="BL172" s="18" t="s">
        <v>159</v>
      </c>
      <c r="BM172" s="218" t="s">
        <v>458</v>
      </c>
    </row>
    <row r="173" spans="1:47" s="2" customFormat="1" ht="11.25">
      <c r="A173" s="35"/>
      <c r="B173" s="36"/>
      <c r="C173" s="37"/>
      <c r="D173" s="220" t="s">
        <v>161</v>
      </c>
      <c r="E173" s="37"/>
      <c r="F173" s="221" t="s">
        <v>459</v>
      </c>
      <c r="G173" s="37"/>
      <c r="H173" s="37"/>
      <c r="I173" s="123"/>
      <c r="J173" s="37"/>
      <c r="K173" s="37"/>
      <c r="L173" s="40"/>
      <c r="M173" s="222"/>
      <c r="N173" s="223"/>
      <c r="O173" s="72"/>
      <c r="P173" s="72"/>
      <c r="Q173" s="72"/>
      <c r="R173" s="72"/>
      <c r="S173" s="72"/>
      <c r="T173" s="73"/>
      <c r="U173" s="35"/>
      <c r="V173" s="35"/>
      <c r="W173" s="35"/>
      <c r="X173" s="35"/>
      <c r="Y173" s="35"/>
      <c r="Z173" s="35"/>
      <c r="AA173" s="35"/>
      <c r="AB173" s="35"/>
      <c r="AC173" s="35"/>
      <c r="AD173" s="35"/>
      <c r="AE173" s="35"/>
      <c r="AT173" s="18" t="s">
        <v>161</v>
      </c>
      <c r="AU173" s="18" t="s">
        <v>88</v>
      </c>
    </row>
    <row r="174" spans="1:47" s="2" customFormat="1" ht="282.75">
      <c r="A174" s="35"/>
      <c r="B174" s="36"/>
      <c r="C174" s="37"/>
      <c r="D174" s="220" t="s">
        <v>408</v>
      </c>
      <c r="E174" s="37"/>
      <c r="F174" s="230" t="s">
        <v>460</v>
      </c>
      <c r="G174" s="37"/>
      <c r="H174" s="37"/>
      <c r="I174" s="123"/>
      <c r="J174" s="37"/>
      <c r="K174" s="37"/>
      <c r="L174" s="40"/>
      <c r="M174" s="222"/>
      <c r="N174" s="223"/>
      <c r="O174" s="72"/>
      <c r="P174" s="72"/>
      <c r="Q174" s="72"/>
      <c r="R174" s="72"/>
      <c r="S174" s="72"/>
      <c r="T174" s="73"/>
      <c r="U174" s="35"/>
      <c r="V174" s="35"/>
      <c r="W174" s="35"/>
      <c r="X174" s="35"/>
      <c r="Y174" s="35"/>
      <c r="Z174" s="35"/>
      <c r="AA174" s="35"/>
      <c r="AB174" s="35"/>
      <c r="AC174" s="35"/>
      <c r="AD174" s="35"/>
      <c r="AE174" s="35"/>
      <c r="AT174" s="18" t="s">
        <v>408</v>
      </c>
      <c r="AU174" s="18" t="s">
        <v>88</v>
      </c>
    </row>
    <row r="175" spans="2:51" s="13" customFormat="1" ht="11.25">
      <c r="B175" s="231"/>
      <c r="C175" s="232"/>
      <c r="D175" s="220" t="s">
        <v>410</v>
      </c>
      <c r="E175" s="233" t="s">
        <v>1</v>
      </c>
      <c r="F175" s="234" t="s">
        <v>461</v>
      </c>
      <c r="G175" s="232"/>
      <c r="H175" s="235">
        <v>6.738</v>
      </c>
      <c r="I175" s="236"/>
      <c r="J175" s="232"/>
      <c r="K175" s="232"/>
      <c r="L175" s="237"/>
      <c r="M175" s="238"/>
      <c r="N175" s="239"/>
      <c r="O175" s="239"/>
      <c r="P175" s="239"/>
      <c r="Q175" s="239"/>
      <c r="R175" s="239"/>
      <c r="S175" s="239"/>
      <c r="T175" s="240"/>
      <c r="AT175" s="241" t="s">
        <v>410</v>
      </c>
      <c r="AU175" s="241" t="s">
        <v>88</v>
      </c>
      <c r="AV175" s="13" t="s">
        <v>88</v>
      </c>
      <c r="AW175" s="13" t="s">
        <v>34</v>
      </c>
      <c r="AX175" s="13" t="s">
        <v>86</v>
      </c>
      <c r="AY175" s="241" t="s">
        <v>154</v>
      </c>
    </row>
    <row r="176" spans="1:65" s="2" customFormat="1" ht="24" customHeight="1">
      <c r="A176" s="35"/>
      <c r="B176" s="36"/>
      <c r="C176" s="207" t="s">
        <v>202</v>
      </c>
      <c r="D176" s="207" t="s">
        <v>155</v>
      </c>
      <c r="E176" s="208" t="s">
        <v>462</v>
      </c>
      <c r="F176" s="209" t="s">
        <v>463</v>
      </c>
      <c r="G176" s="210" t="s">
        <v>464</v>
      </c>
      <c r="H176" s="211">
        <v>794.916</v>
      </c>
      <c r="I176" s="212"/>
      <c r="J176" s="213">
        <f>ROUND(I176*H176,2)</f>
        <v>0</v>
      </c>
      <c r="K176" s="209" t="s">
        <v>405</v>
      </c>
      <c r="L176" s="40"/>
      <c r="M176" s="214" t="s">
        <v>1</v>
      </c>
      <c r="N176" s="215" t="s">
        <v>43</v>
      </c>
      <c r="O176" s="72"/>
      <c r="P176" s="216">
        <f>O176*H176</f>
        <v>0</v>
      </c>
      <c r="Q176" s="216">
        <v>0</v>
      </c>
      <c r="R176" s="216">
        <f>Q176*H176</f>
        <v>0</v>
      </c>
      <c r="S176" s="216">
        <v>0</v>
      </c>
      <c r="T176" s="217">
        <f>S176*H176</f>
        <v>0</v>
      </c>
      <c r="U176" s="35"/>
      <c r="V176" s="35"/>
      <c r="W176" s="35"/>
      <c r="X176" s="35"/>
      <c r="Y176" s="35"/>
      <c r="Z176" s="35"/>
      <c r="AA176" s="35"/>
      <c r="AB176" s="35"/>
      <c r="AC176" s="35"/>
      <c r="AD176" s="35"/>
      <c r="AE176" s="35"/>
      <c r="AR176" s="218" t="s">
        <v>159</v>
      </c>
      <c r="AT176" s="218" t="s">
        <v>155</v>
      </c>
      <c r="AU176" s="218" t="s">
        <v>88</v>
      </c>
      <c r="AY176" s="18" t="s">
        <v>154</v>
      </c>
      <c r="BE176" s="219">
        <f>IF(N176="základní",J176,0)</f>
        <v>0</v>
      </c>
      <c r="BF176" s="219">
        <f>IF(N176="snížená",J176,0)</f>
        <v>0</v>
      </c>
      <c r="BG176" s="219">
        <f>IF(N176="zákl. přenesená",J176,0)</f>
        <v>0</v>
      </c>
      <c r="BH176" s="219">
        <f>IF(N176="sníž. přenesená",J176,0)</f>
        <v>0</v>
      </c>
      <c r="BI176" s="219">
        <f>IF(N176="nulová",J176,0)</f>
        <v>0</v>
      </c>
      <c r="BJ176" s="18" t="s">
        <v>86</v>
      </c>
      <c r="BK176" s="219">
        <f>ROUND(I176*H176,2)</f>
        <v>0</v>
      </c>
      <c r="BL176" s="18" t="s">
        <v>159</v>
      </c>
      <c r="BM176" s="218" t="s">
        <v>465</v>
      </c>
    </row>
    <row r="177" spans="1:47" s="2" customFormat="1" ht="29.25">
      <c r="A177" s="35"/>
      <c r="B177" s="36"/>
      <c r="C177" s="37"/>
      <c r="D177" s="220" t="s">
        <v>161</v>
      </c>
      <c r="E177" s="37"/>
      <c r="F177" s="221" t="s">
        <v>466</v>
      </c>
      <c r="G177" s="37"/>
      <c r="H177" s="37"/>
      <c r="I177" s="123"/>
      <c r="J177" s="37"/>
      <c r="K177" s="37"/>
      <c r="L177" s="40"/>
      <c r="M177" s="222"/>
      <c r="N177" s="223"/>
      <c r="O177" s="72"/>
      <c r="P177" s="72"/>
      <c r="Q177" s="72"/>
      <c r="R177" s="72"/>
      <c r="S177" s="72"/>
      <c r="T177" s="73"/>
      <c r="U177" s="35"/>
      <c r="V177" s="35"/>
      <c r="W177" s="35"/>
      <c r="X177" s="35"/>
      <c r="Y177" s="35"/>
      <c r="Z177" s="35"/>
      <c r="AA177" s="35"/>
      <c r="AB177" s="35"/>
      <c r="AC177" s="35"/>
      <c r="AD177" s="35"/>
      <c r="AE177" s="35"/>
      <c r="AT177" s="18" t="s">
        <v>161</v>
      </c>
      <c r="AU177" s="18" t="s">
        <v>88</v>
      </c>
    </row>
    <row r="178" spans="1:47" s="2" customFormat="1" ht="29.25">
      <c r="A178" s="35"/>
      <c r="B178" s="36"/>
      <c r="C178" s="37"/>
      <c r="D178" s="220" t="s">
        <v>408</v>
      </c>
      <c r="E178" s="37"/>
      <c r="F178" s="230" t="s">
        <v>467</v>
      </c>
      <c r="G178" s="37"/>
      <c r="H178" s="37"/>
      <c r="I178" s="123"/>
      <c r="J178" s="37"/>
      <c r="K178" s="37"/>
      <c r="L178" s="40"/>
      <c r="M178" s="222"/>
      <c r="N178" s="223"/>
      <c r="O178" s="72"/>
      <c r="P178" s="72"/>
      <c r="Q178" s="72"/>
      <c r="R178" s="72"/>
      <c r="S178" s="72"/>
      <c r="T178" s="73"/>
      <c r="U178" s="35"/>
      <c r="V178" s="35"/>
      <c r="W178" s="35"/>
      <c r="X178" s="35"/>
      <c r="Y178" s="35"/>
      <c r="Z178" s="35"/>
      <c r="AA178" s="35"/>
      <c r="AB178" s="35"/>
      <c r="AC178" s="35"/>
      <c r="AD178" s="35"/>
      <c r="AE178" s="35"/>
      <c r="AT178" s="18" t="s">
        <v>408</v>
      </c>
      <c r="AU178" s="18" t="s">
        <v>88</v>
      </c>
    </row>
    <row r="179" spans="2:51" s="13" customFormat="1" ht="11.25">
      <c r="B179" s="231"/>
      <c r="C179" s="232"/>
      <c r="D179" s="220" t="s">
        <v>410</v>
      </c>
      <c r="E179" s="233" t="s">
        <v>1</v>
      </c>
      <c r="F179" s="234" t="s">
        <v>417</v>
      </c>
      <c r="G179" s="232"/>
      <c r="H179" s="235">
        <v>441.62</v>
      </c>
      <c r="I179" s="236"/>
      <c r="J179" s="232"/>
      <c r="K179" s="232"/>
      <c r="L179" s="237"/>
      <c r="M179" s="238"/>
      <c r="N179" s="239"/>
      <c r="O179" s="239"/>
      <c r="P179" s="239"/>
      <c r="Q179" s="239"/>
      <c r="R179" s="239"/>
      <c r="S179" s="239"/>
      <c r="T179" s="240"/>
      <c r="AT179" s="241" t="s">
        <v>410</v>
      </c>
      <c r="AU179" s="241" t="s">
        <v>88</v>
      </c>
      <c r="AV179" s="13" t="s">
        <v>88</v>
      </c>
      <c r="AW179" s="13" t="s">
        <v>34</v>
      </c>
      <c r="AX179" s="13" t="s">
        <v>86</v>
      </c>
      <c r="AY179" s="241" t="s">
        <v>154</v>
      </c>
    </row>
    <row r="180" spans="2:51" s="13" customFormat="1" ht="11.25">
      <c r="B180" s="231"/>
      <c r="C180" s="232"/>
      <c r="D180" s="220" t="s">
        <v>410</v>
      </c>
      <c r="E180" s="232"/>
      <c r="F180" s="234" t="s">
        <v>468</v>
      </c>
      <c r="G180" s="232"/>
      <c r="H180" s="235">
        <v>794.916</v>
      </c>
      <c r="I180" s="236"/>
      <c r="J180" s="232"/>
      <c r="K180" s="232"/>
      <c r="L180" s="237"/>
      <c r="M180" s="238"/>
      <c r="N180" s="239"/>
      <c r="O180" s="239"/>
      <c r="P180" s="239"/>
      <c r="Q180" s="239"/>
      <c r="R180" s="239"/>
      <c r="S180" s="239"/>
      <c r="T180" s="240"/>
      <c r="AT180" s="241" t="s">
        <v>410</v>
      </c>
      <c r="AU180" s="241" t="s">
        <v>88</v>
      </c>
      <c r="AV180" s="13" t="s">
        <v>88</v>
      </c>
      <c r="AW180" s="13" t="s">
        <v>4</v>
      </c>
      <c r="AX180" s="13" t="s">
        <v>86</v>
      </c>
      <c r="AY180" s="241" t="s">
        <v>154</v>
      </c>
    </row>
    <row r="181" spans="1:65" s="2" customFormat="1" ht="16.5" customHeight="1">
      <c r="A181" s="35"/>
      <c r="B181" s="36"/>
      <c r="C181" s="207" t="s">
        <v>206</v>
      </c>
      <c r="D181" s="207" t="s">
        <v>155</v>
      </c>
      <c r="E181" s="208" t="s">
        <v>469</v>
      </c>
      <c r="F181" s="209" t="s">
        <v>470</v>
      </c>
      <c r="G181" s="210" t="s">
        <v>471</v>
      </c>
      <c r="H181" s="211">
        <v>1433.45</v>
      </c>
      <c r="I181" s="212"/>
      <c r="J181" s="213">
        <f>ROUND(I181*H181,2)</f>
        <v>0</v>
      </c>
      <c r="K181" s="209" t="s">
        <v>405</v>
      </c>
      <c r="L181" s="40"/>
      <c r="M181" s="214" t="s">
        <v>1</v>
      </c>
      <c r="N181" s="215" t="s">
        <v>43</v>
      </c>
      <c r="O181" s="72"/>
      <c r="P181" s="216">
        <f>O181*H181</f>
        <v>0</v>
      </c>
      <c r="Q181" s="216">
        <v>0</v>
      </c>
      <c r="R181" s="216">
        <f>Q181*H181</f>
        <v>0</v>
      </c>
      <c r="S181" s="216">
        <v>0</v>
      </c>
      <c r="T181" s="217">
        <f>S181*H181</f>
        <v>0</v>
      </c>
      <c r="U181" s="35"/>
      <c r="V181" s="35"/>
      <c r="W181" s="35"/>
      <c r="X181" s="35"/>
      <c r="Y181" s="35"/>
      <c r="Z181" s="35"/>
      <c r="AA181" s="35"/>
      <c r="AB181" s="35"/>
      <c r="AC181" s="35"/>
      <c r="AD181" s="35"/>
      <c r="AE181" s="35"/>
      <c r="AR181" s="218" t="s">
        <v>159</v>
      </c>
      <c r="AT181" s="218" t="s">
        <v>155</v>
      </c>
      <c r="AU181" s="218" t="s">
        <v>88</v>
      </c>
      <c r="AY181" s="18" t="s">
        <v>154</v>
      </c>
      <c r="BE181" s="219">
        <f>IF(N181="základní",J181,0)</f>
        <v>0</v>
      </c>
      <c r="BF181" s="219">
        <f>IF(N181="snížená",J181,0)</f>
        <v>0</v>
      </c>
      <c r="BG181" s="219">
        <f>IF(N181="zákl. přenesená",J181,0)</f>
        <v>0</v>
      </c>
      <c r="BH181" s="219">
        <f>IF(N181="sníž. přenesená",J181,0)</f>
        <v>0</v>
      </c>
      <c r="BI181" s="219">
        <f>IF(N181="nulová",J181,0)</f>
        <v>0</v>
      </c>
      <c r="BJ181" s="18" t="s">
        <v>86</v>
      </c>
      <c r="BK181" s="219">
        <f>ROUND(I181*H181,2)</f>
        <v>0</v>
      </c>
      <c r="BL181" s="18" t="s">
        <v>159</v>
      </c>
      <c r="BM181" s="218" t="s">
        <v>472</v>
      </c>
    </row>
    <row r="182" spans="1:47" s="2" customFormat="1" ht="19.5">
      <c r="A182" s="35"/>
      <c r="B182" s="36"/>
      <c r="C182" s="37"/>
      <c r="D182" s="220" t="s">
        <v>161</v>
      </c>
      <c r="E182" s="37"/>
      <c r="F182" s="221" t="s">
        <v>473</v>
      </c>
      <c r="G182" s="37"/>
      <c r="H182" s="37"/>
      <c r="I182" s="123"/>
      <c r="J182" s="37"/>
      <c r="K182" s="37"/>
      <c r="L182" s="40"/>
      <c r="M182" s="222"/>
      <c r="N182" s="223"/>
      <c r="O182" s="72"/>
      <c r="P182" s="72"/>
      <c r="Q182" s="72"/>
      <c r="R182" s="72"/>
      <c r="S182" s="72"/>
      <c r="T182" s="73"/>
      <c r="U182" s="35"/>
      <c r="V182" s="35"/>
      <c r="W182" s="35"/>
      <c r="X182" s="35"/>
      <c r="Y182" s="35"/>
      <c r="Z182" s="35"/>
      <c r="AA182" s="35"/>
      <c r="AB182" s="35"/>
      <c r="AC182" s="35"/>
      <c r="AD182" s="35"/>
      <c r="AE182" s="35"/>
      <c r="AT182" s="18" t="s">
        <v>161</v>
      </c>
      <c r="AU182" s="18" t="s">
        <v>88</v>
      </c>
    </row>
    <row r="183" spans="1:47" s="2" customFormat="1" ht="165.75">
      <c r="A183" s="35"/>
      <c r="B183" s="36"/>
      <c r="C183" s="37"/>
      <c r="D183" s="220" t="s">
        <v>408</v>
      </c>
      <c r="E183" s="37"/>
      <c r="F183" s="230" t="s">
        <v>474</v>
      </c>
      <c r="G183" s="37"/>
      <c r="H183" s="37"/>
      <c r="I183" s="123"/>
      <c r="J183" s="37"/>
      <c r="K183" s="37"/>
      <c r="L183" s="40"/>
      <c r="M183" s="222"/>
      <c r="N183" s="223"/>
      <c r="O183" s="72"/>
      <c r="P183" s="72"/>
      <c r="Q183" s="72"/>
      <c r="R183" s="72"/>
      <c r="S183" s="72"/>
      <c r="T183" s="73"/>
      <c r="U183" s="35"/>
      <c r="V183" s="35"/>
      <c r="W183" s="35"/>
      <c r="X183" s="35"/>
      <c r="Y183" s="35"/>
      <c r="Z183" s="35"/>
      <c r="AA183" s="35"/>
      <c r="AB183" s="35"/>
      <c r="AC183" s="35"/>
      <c r="AD183" s="35"/>
      <c r="AE183" s="35"/>
      <c r="AT183" s="18" t="s">
        <v>408</v>
      </c>
      <c r="AU183" s="18" t="s">
        <v>88</v>
      </c>
    </row>
    <row r="184" spans="2:51" s="13" customFormat="1" ht="11.25">
      <c r="B184" s="231"/>
      <c r="C184" s="232"/>
      <c r="D184" s="220" t="s">
        <v>410</v>
      </c>
      <c r="E184" s="233" t="s">
        <v>1</v>
      </c>
      <c r="F184" s="234" t="s">
        <v>475</v>
      </c>
      <c r="G184" s="232"/>
      <c r="H184" s="235">
        <v>1433.45</v>
      </c>
      <c r="I184" s="236"/>
      <c r="J184" s="232"/>
      <c r="K184" s="232"/>
      <c r="L184" s="237"/>
      <c r="M184" s="238"/>
      <c r="N184" s="239"/>
      <c r="O184" s="239"/>
      <c r="P184" s="239"/>
      <c r="Q184" s="239"/>
      <c r="R184" s="239"/>
      <c r="S184" s="239"/>
      <c r="T184" s="240"/>
      <c r="AT184" s="241" t="s">
        <v>410</v>
      </c>
      <c r="AU184" s="241" t="s">
        <v>88</v>
      </c>
      <c r="AV184" s="13" t="s">
        <v>88</v>
      </c>
      <c r="AW184" s="13" t="s">
        <v>34</v>
      </c>
      <c r="AX184" s="13" t="s">
        <v>86</v>
      </c>
      <c r="AY184" s="241" t="s">
        <v>154</v>
      </c>
    </row>
    <row r="185" spans="2:63" s="12" customFormat="1" ht="22.9" customHeight="1">
      <c r="B185" s="193"/>
      <c r="C185" s="194"/>
      <c r="D185" s="195" t="s">
        <v>77</v>
      </c>
      <c r="E185" s="224" t="s">
        <v>176</v>
      </c>
      <c r="F185" s="224" t="s">
        <v>476</v>
      </c>
      <c r="G185" s="194"/>
      <c r="H185" s="194"/>
      <c r="I185" s="197"/>
      <c r="J185" s="225">
        <f>BK185</f>
        <v>0</v>
      </c>
      <c r="K185" s="194"/>
      <c r="L185" s="199"/>
      <c r="M185" s="200"/>
      <c r="N185" s="201"/>
      <c r="O185" s="201"/>
      <c r="P185" s="202">
        <f>SUM(P186:P280)</f>
        <v>0</v>
      </c>
      <c r="Q185" s="201"/>
      <c r="R185" s="202">
        <f>SUM(R186:R280)</f>
        <v>317.8293902</v>
      </c>
      <c r="S185" s="201"/>
      <c r="T185" s="203">
        <f>SUM(T186:T280)</f>
        <v>0</v>
      </c>
      <c r="AR185" s="204" t="s">
        <v>86</v>
      </c>
      <c r="AT185" s="205" t="s">
        <v>77</v>
      </c>
      <c r="AU185" s="205" t="s">
        <v>86</v>
      </c>
      <c r="AY185" s="204" t="s">
        <v>154</v>
      </c>
      <c r="BK185" s="206">
        <f>SUM(BK186:BK280)</f>
        <v>0</v>
      </c>
    </row>
    <row r="186" spans="1:65" s="2" customFormat="1" ht="16.5" customHeight="1">
      <c r="A186" s="35"/>
      <c r="B186" s="36"/>
      <c r="C186" s="207" t="s">
        <v>210</v>
      </c>
      <c r="D186" s="207" t="s">
        <v>155</v>
      </c>
      <c r="E186" s="208" t="s">
        <v>477</v>
      </c>
      <c r="F186" s="209" t="s">
        <v>478</v>
      </c>
      <c r="G186" s="210" t="s">
        <v>471</v>
      </c>
      <c r="H186" s="211">
        <v>1293.45</v>
      </c>
      <c r="I186" s="212"/>
      <c r="J186" s="213">
        <f>ROUND(I186*H186,2)</f>
        <v>0</v>
      </c>
      <c r="K186" s="209" t="s">
        <v>405</v>
      </c>
      <c r="L186" s="40"/>
      <c r="M186" s="214" t="s">
        <v>1</v>
      </c>
      <c r="N186" s="215" t="s">
        <v>43</v>
      </c>
      <c r="O186" s="72"/>
      <c r="P186" s="216">
        <f>O186*H186</f>
        <v>0</v>
      </c>
      <c r="Q186" s="216">
        <v>0</v>
      </c>
      <c r="R186" s="216">
        <f>Q186*H186</f>
        <v>0</v>
      </c>
      <c r="S186" s="216">
        <v>0</v>
      </c>
      <c r="T186" s="217">
        <f>S186*H186</f>
        <v>0</v>
      </c>
      <c r="U186" s="35"/>
      <c r="V186" s="35"/>
      <c r="W186" s="35"/>
      <c r="X186" s="35"/>
      <c r="Y186" s="35"/>
      <c r="Z186" s="35"/>
      <c r="AA186" s="35"/>
      <c r="AB186" s="35"/>
      <c r="AC186" s="35"/>
      <c r="AD186" s="35"/>
      <c r="AE186" s="35"/>
      <c r="AR186" s="218" t="s">
        <v>159</v>
      </c>
      <c r="AT186" s="218" t="s">
        <v>155</v>
      </c>
      <c r="AU186" s="218" t="s">
        <v>88</v>
      </c>
      <c r="AY186" s="18" t="s">
        <v>154</v>
      </c>
      <c r="BE186" s="219">
        <f>IF(N186="základní",J186,0)</f>
        <v>0</v>
      </c>
      <c r="BF186" s="219">
        <f>IF(N186="snížená",J186,0)</f>
        <v>0</v>
      </c>
      <c r="BG186" s="219">
        <f>IF(N186="zákl. přenesená",J186,0)</f>
        <v>0</v>
      </c>
      <c r="BH186" s="219">
        <f>IF(N186="sníž. přenesená",J186,0)</f>
        <v>0</v>
      </c>
      <c r="BI186" s="219">
        <f>IF(N186="nulová",J186,0)</f>
        <v>0</v>
      </c>
      <c r="BJ186" s="18" t="s">
        <v>86</v>
      </c>
      <c r="BK186" s="219">
        <f>ROUND(I186*H186,2)</f>
        <v>0</v>
      </c>
      <c r="BL186" s="18" t="s">
        <v>159</v>
      </c>
      <c r="BM186" s="218" t="s">
        <v>479</v>
      </c>
    </row>
    <row r="187" spans="1:47" s="2" customFormat="1" ht="19.5">
      <c r="A187" s="35"/>
      <c r="B187" s="36"/>
      <c r="C187" s="37"/>
      <c r="D187" s="220" t="s">
        <v>161</v>
      </c>
      <c r="E187" s="37"/>
      <c r="F187" s="221" t="s">
        <v>480</v>
      </c>
      <c r="G187" s="37"/>
      <c r="H187" s="37"/>
      <c r="I187" s="123"/>
      <c r="J187" s="37"/>
      <c r="K187" s="37"/>
      <c r="L187" s="40"/>
      <c r="M187" s="222"/>
      <c r="N187" s="223"/>
      <c r="O187" s="72"/>
      <c r="P187" s="72"/>
      <c r="Q187" s="72"/>
      <c r="R187" s="72"/>
      <c r="S187" s="72"/>
      <c r="T187" s="73"/>
      <c r="U187" s="35"/>
      <c r="V187" s="35"/>
      <c r="W187" s="35"/>
      <c r="X187" s="35"/>
      <c r="Y187" s="35"/>
      <c r="Z187" s="35"/>
      <c r="AA187" s="35"/>
      <c r="AB187" s="35"/>
      <c r="AC187" s="35"/>
      <c r="AD187" s="35"/>
      <c r="AE187" s="35"/>
      <c r="AT187" s="18" t="s">
        <v>161</v>
      </c>
      <c r="AU187" s="18" t="s">
        <v>88</v>
      </c>
    </row>
    <row r="188" spans="2:51" s="13" customFormat="1" ht="11.25">
      <c r="B188" s="231"/>
      <c r="C188" s="232"/>
      <c r="D188" s="220" t="s">
        <v>410</v>
      </c>
      <c r="E188" s="233" t="s">
        <v>1</v>
      </c>
      <c r="F188" s="234" t="s">
        <v>481</v>
      </c>
      <c r="G188" s="232"/>
      <c r="H188" s="235">
        <v>1293.45</v>
      </c>
      <c r="I188" s="236"/>
      <c r="J188" s="232"/>
      <c r="K188" s="232"/>
      <c r="L188" s="237"/>
      <c r="M188" s="238"/>
      <c r="N188" s="239"/>
      <c r="O188" s="239"/>
      <c r="P188" s="239"/>
      <c r="Q188" s="239"/>
      <c r="R188" s="239"/>
      <c r="S188" s="239"/>
      <c r="T188" s="240"/>
      <c r="AT188" s="241" t="s">
        <v>410</v>
      </c>
      <c r="AU188" s="241" t="s">
        <v>88</v>
      </c>
      <c r="AV188" s="13" t="s">
        <v>88</v>
      </c>
      <c r="AW188" s="13" t="s">
        <v>34</v>
      </c>
      <c r="AX188" s="13" t="s">
        <v>86</v>
      </c>
      <c r="AY188" s="241" t="s">
        <v>154</v>
      </c>
    </row>
    <row r="189" spans="1:65" s="2" customFormat="1" ht="16.5" customHeight="1">
      <c r="A189" s="35"/>
      <c r="B189" s="36"/>
      <c r="C189" s="207" t="s">
        <v>214</v>
      </c>
      <c r="D189" s="207" t="s">
        <v>155</v>
      </c>
      <c r="E189" s="208" t="s">
        <v>482</v>
      </c>
      <c r="F189" s="209" t="s">
        <v>483</v>
      </c>
      <c r="G189" s="210" t="s">
        <v>471</v>
      </c>
      <c r="H189" s="211">
        <v>38.88</v>
      </c>
      <c r="I189" s="212"/>
      <c r="J189" s="213">
        <f>ROUND(I189*H189,2)</f>
        <v>0</v>
      </c>
      <c r="K189" s="209" t="s">
        <v>405</v>
      </c>
      <c r="L189" s="40"/>
      <c r="M189" s="214" t="s">
        <v>1</v>
      </c>
      <c r="N189" s="215" t="s">
        <v>43</v>
      </c>
      <c r="O189" s="72"/>
      <c r="P189" s="216">
        <f>O189*H189</f>
        <v>0</v>
      </c>
      <c r="Q189" s="216">
        <v>0</v>
      </c>
      <c r="R189" s="216">
        <f>Q189*H189</f>
        <v>0</v>
      </c>
      <c r="S189" s="216">
        <v>0</v>
      </c>
      <c r="T189" s="217">
        <f>S189*H189</f>
        <v>0</v>
      </c>
      <c r="U189" s="35"/>
      <c r="V189" s="35"/>
      <c r="W189" s="35"/>
      <c r="X189" s="35"/>
      <c r="Y189" s="35"/>
      <c r="Z189" s="35"/>
      <c r="AA189" s="35"/>
      <c r="AB189" s="35"/>
      <c r="AC189" s="35"/>
      <c r="AD189" s="35"/>
      <c r="AE189" s="35"/>
      <c r="AR189" s="218" t="s">
        <v>159</v>
      </c>
      <c r="AT189" s="218" t="s">
        <v>155</v>
      </c>
      <c r="AU189" s="218" t="s">
        <v>88</v>
      </c>
      <c r="AY189" s="18" t="s">
        <v>154</v>
      </c>
      <c r="BE189" s="219">
        <f>IF(N189="základní",J189,0)</f>
        <v>0</v>
      </c>
      <c r="BF189" s="219">
        <f>IF(N189="snížená",J189,0)</f>
        <v>0</v>
      </c>
      <c r="BG189" s="219">
        <f>IF(N189="zákl. přenesená",J189,0)</f>
        <v>0</v>
      </c>
      <c r="BH189" s="219">
        <f>IF(N189="sníž. přenesená",J189,0)</f>
        <v>0</v>
      </c>
      <c r="BI189" s="219">
        <f>IF(N189="nulová",J189,0)</f>
        <v>0</v>
      </c>
      <c r="BJ189" s="18" t="s">
        <v>86</v>
      </c>
      <c r="BK189" s="219">
        <f>ROUND(I189*H189,2)</f>
        <v>0</v>
      </c>
      <c r="BL189" s="18" t="s">
        <v>159</v>
      </c>
      <c r="BM189" s="218" t="s">
        <v>484</v>
      </c>
    </row>
    <row r="190" spans="1:47" s="2" customFormat="1" ht="19.5">
      <c r="A190" s="35"/>
      <c r="B190" s="36"/>
      <c r="C190" s="37"/>
      <c r="D190" s="220" t="s">
        <v>161</v>
      </c>
      <c r="E190" s="37"/>
      <c r="F190" s="221" t="s">
        <v>485</v>
      </c>
      <c r="G190" s="37"/>
      <c r="H190" s="37"/>
      <c r="I190" s="123"/>
      <c r="J190" s="37"/>
      <c r="K190" s="37"/>
      <c r="L190" s="40"/>
      <c r="M190" s="222"/>
      <c r="N190" s="223"/>
      <c r="O190" s="72"/>
      <c r="P190" s="72"/>
      <c r="Q190" s="72"/>
      <c r="R190" s="72"/>
      <c r="S190" s="72"/>
      <c r="T190" s="73"/>
      <c r="U190" s="35"/>
      <c r="V190" s="35"/>
      <c r="W190" s="35"/>
      <c r="X190" s="35"/>
      <c r="Y190" s="35"/>
      <c r="Z190" s="35"/>
      <c r="AA190" s="35"/>
      <c r="AB190" s="35"/>
      <c r="AC190" s="35"/>
      <c r="AD190" s="35"/>
      <c r="AE190" s="35"/>
      <c r="AT190" s="18" t="s">
        <v>161</v>
      </c>
      <c r="AU190" s="18" t="s">
        <v>88</v>
      </c>
    </row>
    <row r="191" spans="2:51" s="13" customFormat="1" ht="11.25">
      <c r="B191" s="231"/>
      <c r="C191" s="232"/>
      <c r="D191" s="220" t="s">
        <v>410</v>
      </c>
      <c r="E191" s="233" t="s">
        <v>1</v>
      </c>
      <c r="F191" s="234" t="s">
        <v>486</v>
      </c>
      <c r="G191" s="232"/>
      <c r="H191" s="235">
        <v>38.88</v>
      </c>
      <c r="I191" s="236"/>
      <c r="J191" s="232"/>
      <c r="K191" s="232"/>
      <c r="L191" s="237"/>
      <c r="M191" s="238"/>
      <c r="N191" s="239"/>
      <c r="O191" s="239"/>
      <c r="P191" s="239"/>
      <c r="Q191" s="239"/>
      <c r="R191" s="239"/>
      <c r="S191" s="239"/>
      <c r="T191" s="240"/>
      <c r="AT191" s="241" t="s">
        <v>410</v>
      </c>
      <c r="AU191" s="241" t="s">
        <v>88</v>
      </c>
      <c r="AV191" s="13" t="s">
        <v>88</v>
      </c>
      <c r="AW191" s="13" t="s">
        <v>34</v>
      </c>
      <c r="AX191" s="13" t="s">
        <v>86</v>
      </c>
      <c r="AY191" s="241" t="s">
        <v>154</v>
      </c>
    </row>
    <row r="192" spans="1:65" s="2" customFormat="1" ht="16.5" customHeight="1">
      <c r="A192" s="35"/>
      <c r="B192" s="36"/>
      <c r="C192" s="207" t="s">
        <v>8</v>
      </c>
      <c r="D192" s="207" t="s">
        <v>155</v>
      </c>
      <c r="E192" s="208" t="s">
        <v>487</v>
      </c>
      <c r="F192" s="209" t="s">
        <v>488</v>
      </c>
      <c r="G192" s="210" t="s">
        <v>471</v>
      </c>
      <c r="H192" s="211">
        <v>1236.22</v>
      </c>
      <c r="I192" s="212"/>
      <c r="J192" s="213">
        <f>ROUND(I192*H192,2)</f>
        <v>0</v>
      </c>
      <c r="K192" s="209" t="s">
        <v>405</v>
      </c>
      <c r="L192" s="40"/>
      <c r="M192" s="214" t="s">
        <v>1</v>
      </c>
      <c r="N192" s="215" t="s">
        <v>43</v>
      </c>
      <c r="O192" s="72"/>
      <c r="P192" s="216">
        <f>O192*H192</f>
        <v>0</v>
      </c>
      <c r="Q192" s="216">
        <v>0</v>
      </c>
      <c r="R192" s="216">
        <f>Q192*H192</f>
        <v>0</v>
      </c>
      <c r="S192" s="216">
        <v>0</v>
      </c>
      <c r="T192" s="217">
        <f>S192*H192</f>
        <v>0</v>
      </c>
      <c r="U192" s="35"/>
      <c r="V192" s="35"/>
      <c r="W192" s="35"/>
      <c r="X192" s="35"/>
      <c r="Y192" s="35"/>
      <c r="Z192" s="35"/>
      <c r="AA192" s="35"/>
      <c r="AB192" s="35"/>
      <c r="AC192" s="35"/>
      <c r="AD192" s="35"/>
      <c r="AE192" s="35"/>
      <c r="AR192" s="218" t="s">
        <v>159</v>
      </c>
      <c r="AT192" s="218" t="s">
        <v>155</v>
      </c>
      <c r="AU192" s="218" t="s">
        <v>88</v>
      </c>
      <c r="AY192" s="18" t="s">
        <v>154</v>
      </c>
      <c r="BE192" s="219">
        <f>IF(N192="základní",J192,0)</f>
        <v>0</v>
      </c>
      <c r="BF192" s="219">
        <f>IF(N192="snížená",J192,0)</f>
        <v>0</v>
      </c>
      <c r="BG192" s="219">
        <f>IF(N192="zákl. přenesená",J192,0)</f>
        <v>0</v>
      </c>
      <c r="BH192" s="219">
        <f>IF(N192="sníž. přenesená",J192,0)</f>
        <v>0</v>
      </c>
      <c r="BI192" s="219">
        <f>IF(N192="nulová",J192,0)</f>
        <v>0</v>
      </c>
      <c r="BJ192" s="18" t="s">
        <v>86</v>
      </c>
      <c r="BK192" s="219">
        <f>ROUND(I192*H192,2)</f>
        <v>0</v>
      </c>
      <c r="BL192" s="18" t="s">
        <v>159</v>
      </c>
      <c r="BM192" s="218" t="s">
        <v>489</v>
      </c>
    </row>
    <row r="193" spans="1:47" s="2" customFormat="1" ht="19.5">
      <c r="A193" s="35"/>
      <c r="B193" s="36"/>
      <c r="C193" s="37"/>
      <c r="D193" s="220" t="s">
        <v>161</v>
      </c>
      <c r="E193" s="37"/>
      <c r="F193" s="221" t="s">
        <v>490</v>
      </c>
      <c r="G193" s="37"/>
      <c r="H193" s="37"/>
      <c r="I193" s="123"/>
      <c r="J193" s="37"/>
      <c r="K193" s="37"/>
      <c r="L193" s="40"/>
      <c r="M193" s="222"/>
      <c r="N193" s="223"/>
      <c r="O193" s="72"/>
      <c r="P193" s="72"/>
      <c r="Q193" s="72"/>
      <c r="R193" s="72"/>
      <c r="S193" s="72"/>
      <c r="T193" s="73"/>
      <c r="U193" s="35"/>
      <c r="V193" s="35"/>
      <c r="W193" s="35"/>
      <c r="X193" s="35"/>
      <c r="Y193" s="35"/>
      <c r="Z193" s="35"/>
      <c r="AA193" s="35"/>
      <c r="AB193" s="35"/>
      <c r="AC193" s="35"/>
      <c r="AD193" s="35"/>
      <c r="AE193" s="35"/>
      <c r="AT193" s="18" t="s">
        <v>161</v>
      </c>
      <c r="AU193" s="18" t="s">
        <v>88</v>
      </c>
    </row>
    <row r="194" spans="2:51" s="13" customFormat="1" ht="11.25">
      <c r="B194" s="231"/>
      <c r="C194" s="232"/>
      <c r="D194" s="220" t="s">
        <v>410</v>
      </c>
      <c r="E194" s="233" t="s">
        <v>1</v>
      </c>
      <c r="F194" s="234" t="s">
        <v>491</v>
      </c>
      <c r="G194" s="232"/>
      <c r="H194" s="235">
        <v>1178.57</v>
      </c>
      <c r="I194" s="236"/>
      <c r="J194" s="232"/>
      <c r="K194" s="232"/>
      <c r="L194" s="237"/>
      <c r="M194" s="238"/>
      <c r="N194" s="239"/>
      <c r="O194" s="239"/>
      <c r="P194" s="239"/>
      <c r="Q194" s="239"/>
      <c r="R194" s="239"/>
      <c r="S194" s="239"/>
      <c r="T194" s="240"/>
      <c r="AT194" s="241" t="s">
        <v>410</v>
      </c>
      <c r="AU194" s="241" t="s">
        <v>88</v>
      </c>
      <c r="AV194" s="13" t="s">
        <v>88</v>
      </c>
      <c r="AW194" s="13" t="s">
        <v>34</v>
      </c>
      <c r="AX194" s="13" t="s">
        <v>78</v>
      </c>
      <c r="AY194" s="241" t="s">
        <v>154</v>
      </c>
    </row>
    <row r="195" spans="2:51" s="13" customFormat="1" ht="11.25">
      <c r="B195" s="231"/>
      <c r="C195" s="232"/>
      <c r="D195" s="220" t="s">
        <v>410</v>
      </c>
      <c r="E195" s="233" t="s">
        <v>1</v>
      </c>
      <c r="F195" s="234" t="s">
        <v>492</v>
      </c>
      <c r="G195" s="232"/>
      <c r="H195" s="235">
        <v>36.24</v>
      </c>
      <c r="I195" s="236"/>
      <c r="J195" s="232"/>
      <c r="K195" s="232"/>
      <c r="L195" s="237"/>
      <c r="M195" s="238"/>
      <c r="N195" s="239"/>
      <c r="O195" s="239"/>
      <c r="P195" s="239"/>
      <c r="Q195" s="239"/>
      <c r="R195" s="239"/>
      <c r="S195" s="239"/>
      <c r="T195" s="240"/>
      <c r="AT195" s="241" t="s">
        <v>410</v>
      </c>
      <c r="AU195" s="241" t="s">
        <v>88</v>
      </c>
      <c r="AV195" s="13" t="s">
        <v>88</v>
      </c>
      <c r="AW195" s="13" t="s">
        <v>34</v>
      </c>
      <c r="AX195" s="13" t="s">
        <v>78</v>
      </c>
      <c r="AY195" s="241" t="s">
        <v>154</v>
      </c>
    </row>
    <row r="196" spans="2:51" s="13" customFormat="1" ht="11.25">
      <c r="B196" s="231"/>
      <c r="C196" s="232"/>
      <c r="D196" s="220" t="s">
        <v>410</v>
      </c>
      <c r="E196" s="233" t="s">
        <v>1</v>
      </c>
      <c r="F196" s="234" t="s">
        <v>493</v>
      </c>
      <c r="G196" s="232"/>
      <c r="H196" s="235">
        <v>21.41</v>
      </c>
      <c r="I196" s="236"/>
      <c r="J196" s="232"/>
      <c r="K196" s="232"/>
      <c r="L196" s="237"/>
      <c r="M196" s="238"/>
      <c r="N196" s="239"/>
      <c r="O196" s="239"/>
      <c r="P196" s="239"/>
      <c r="Q196" s="239"/>
      <c r="R196" s="239"/>
      <c r="S196" s="239"/>
      <c r="T196" s="240"/>
      <c r="AT196" s="241" t="s">
        <v>410</v>
      </c>
      <c r="AU196" s="241" t="s">
        <v>88</v>
      </c>
      <c r="AV196" s="13" t="s">
        <v>88</v>
      </c>
      <c r="AW196" s="13" t="s">
        <v>34</v>
      </c>
      <c r="AX196" s="13" t="s">
        <v>78</v>
      </c>
      <c r="AY196" s="241" t="s">
        <v>154</v>
      </c>
    </row>
    <row r="197" spans="2:51" s="14" customFormat="1" ht="11.25">
      <c r="B197" s="242"/>
      <c r="C197" s="243"/>
      <c r="D197" s="220" t="s">
        <v>410</v>
      </c>
      <c r="E197" s="244" t="s">
        <v>1</v>
      </c>
      <c r="F197" s="245" t="s">
        <v>433</v>
      </c>
      <c r="G197" s="243"/>
      <c r="H197" s="246">
        <v>1236.22</v>
      </c>
      <c r="I197" s="247"/>
      <c r="J197" s="243"/>
      <c r="K197" s="243"/>
      <c r="L197" s="248"/>
      <c r="M197" s="249"/>
      <c r="N197" s="250"/>
      <c r="O197" s="250"/>
      <c r="P197" s="250"/>
      <c r="Q197" s="250"/>
      <c r="R197" s="250"/>
      <c r="S197" s="250"/>
      <c r="T197" s="251"/>
      <c r="AT197" s="252" t="s">
        <v>410</v>
      </c>
      <c r="AU197" s="252" t="s">
        <v>88</v>
      </c>
      <c r="AV197" s="14" t="s">
        <v>159</v>
      </c>
      <c r="AW197" s="14" t="s">
        <v>34</v>
      </c>
      <c r="AX197" s="14" t="s">
        <v>86</v>
      </c>
      <c r="AY197" s="252" t="s">
        <v>154</v>
      </c>
    </row>
    <row r="198" spans="1:65" s="2" customFormat="1" ht="16.5" customHeight="1">
      <c r="A198" s="35"/>
      <c r="B198" s="36"/>
      <c r="C198" s="207" t="s">
        <v>221</v>
      </c>
      <c r="D198" s="207" t="s">
        <v>155</v>
      </c>
      <c r="E198" s="208" t="s">
        <v>494</v>
      </c>
      <c r="F198" s="209" t="s">
        <v>495</v>
      </c>
      <c r="G198" s="210" t="s">
        <v>471</v>
      </c>
      <c r="H198" s="211">
        <v>23.45</v>
      </c>
      <c r="I198" s="212"/>
      <c r="J198" s="213">
        <f>ROUND(I198*H198,2)</f>
        <v>0</v>
      </c>
      <c r="K198" s="209" t="s">
        <v>405</v>
      </c>
      <c r="L198" s="40"/>
      <c r="M198" s="214" t="s">
        <v>1</v>
      </c>
      <c r="N198" s="215" t="s">
        <v>43</v>
      </c>
      <c r="O198" s="72"/>
      <c r="P198" s="216">
        <f>O198*H198</f>
        <v>0</v>
      </c>
      <c r="Q198" s="216">
        <v>0</v>
      </c>
      <c r="R198" s="216">
        <f>Q198*H198</f>
        <v>0</v>
      </c>
      <c r="S198" s="216">
        <v>0</v>
      </c>
      <c r="T198" s="217">
        <f>S198*H198</f>
        <v>0</v>
      </c>
      <c r="U198" s="35"/>
      <c r="V198" s="35"/>
      <c r="W198" s="35"/>
      <c r="X198" s="35"/>
      <c r="Y198" s="35"/>
      <c r="Z198" s="35"/>
      <c r="AA198" s="35"/>
      <c r="AB198" s="35"/>
      <c r="AC198" s="35"/>
      <c r="AD198" s="35"/>
      <c r="AE198" s="35"/>
      <c r="AR198" s="218" t="s">
        <v>159</v>
      </c>
      <c r="AT198" s="218" t="s">
        <v>155</v>
      </c>
      <c r="AU198" s="218" t="s">
        <v>88</v>
      </c>
      <c r="AY198" s="18" t="s">
        <v>154</v>
      </c>
      <c r="BE198" s="219">
        <f>IF(N198="základní",J198,0)</f>
        <v>0</v>
      </c>
      <c r="BF198" s="219">
        <f>IF(N198="snížená",J198,0)</f>
        <v>0</v>
      </c>
      <c r="BG198" s="219">
        <f>IF(N198="zákl. přenesená",J198,0)</f>
        <v>0</v>
      </c>
      <c r="BH198" s="219">
        <f>IF(N198="sníž. přenesená",J198,0)</f>
        <v>0</v>
      </c>
      <c r="BI198" s="219">
        <f>IF(N198="nulová",J198,0)</f>
        <v>0</v>
      </c>
      <c r="BJ198" s="18" t="s">
        <v>86</v>
      </c>
      <c r="BK198" s="219">
        <f>ROUND(I198*H198,2)</f>
        <v>0</v>
      </c>
      <c r="BL198" s="18" t="s">
        <v>159</v>
      </c>
      <c r="BM198" s="218" t="s">
        <v>496</v>
      </c>
    </row>
    <row r="199" spans="1:47" s="2" customFormat="1" ht="19.5">
      <c r="A199" s="35"/>
      <c r="B199" s="36"/>
      <c r="C199" s="37"/>
      <c r="D199" s="220" t="s">
        <v>161</v>
      </c>
      <c r="E199" s="37"/>
      <c r="F199" s="221" t="s">
        <v>497</v>
      </c>
      <c r="G199" s="37"/>
      <c r="H199" s="37"/>
      <c r="I199" s="123"/>
      <c r="J199" s="37"/>
      <c r="K199" s="37"/>
      <c r="L199" s="40"/>
      <c r="M199" s="222"/>
      <c r="N199" s="223"/>
      <c r="O199" s="72"/>
      <c r="P199" s="72"/>
      <c r="Q199" s="72"/>
      <c r="R199" s="72"/>
      <c r="S199" s="72"/>
      <c r="T199" s="73"/>
      <c r="U199" s="35"/>
      <c r="V199" s="35"/>
      <c r="W199" s="35"/>
      <c r="X199" s="35"/>
      <c r="Y199" s="35"/>
      <c r="Z199" s="35"/>
      <c r="AA199" s="35"/>
      <c r="AB199" s="35"/>
      <c r="AC199" s="35"/>
      <c r="AD199" s="35"/>
      <c r="AE199" s="35"/>
      <c r="AT199" s="18" t="s">
        <v>161</v>
      </c>
      <c r="AU199" s="18" t="s">
        <v>88</v>
      </c>
    </row>
    <row r="200" spans="2:51" s="13" customFormat="1" ht="11.25">
      <c r="B200" s="231"/>
      <c r="C200" s="232"/>
      <c r="D200" s="220" t="s">
        <v>410</v>
      </c>
      <c r="E200" s="233" t="s">
        <v>1</v>
      </c>
      <c r="F200" s="234" t="s">
        <v>498</v>
      </c>
      <c r="G200" s="232"/>
      <c r="H200" s="235">
        <v>23.45</v>
      </c>
      <c r="I200" s="236"/>
      <c r="J200" s="232"/>
      <c r="K200" s="232"/>
      <c r="L200" s="237"/>
      <c r="M200" s="238"/>
      <c r="N200" s="239"/>
      <c r="O200" s="239"/>
      <c r="P200" s="239"/>
      <c r="Q200" s="239"/>
      <c r="R200" s="239"/>
      <c r="S200" s="239"/>
      <c r="T200" s="240"/>
      <c r="AT200" s="241" t="s">
        <v>410</v>
      </c>
      <c r="AU200" s="241" t="s">
        <v>88</v>
      </c>
      <c r="AV200" s="13" t="s">
        <v>88</v>
      </c>
      <c r="AW200" s="13" t="s">
        <v>34</v>
      </c>
      <c r="AX200" s="13" t="s">
        <v>86</v>
      </c>
      <c r="AY200" s="241" t="s">
        <v>154</v>
      </c>
    </row>
    <row r="201" spans="1:65" s="2" customFormat="1" ht="16.5" customHeight="1">
      <c r="A201" s="35"/>
      <c r="B201" s="36"/>
      <c r="C201" s="207" t="s">
        <v>225</v>
      </c>
      <c r="D201" s="207" t="s">
        <v>155</v>
      </c>
      <c r="E201" s="208" t="s">
        <v>499</v>
      </c>
      <c r="F201" s="209" t="s">
        <v>500</v>
      </c>
      <c r="G201" s="210" t="s">
        <v>471</v>
      </c>
      <c r="H201" s="211">
        <v>77.67</v>
      </c>
      <c r="I201" s="212"/>
      <c r="J201" s="213">
        <f>ROUND(I201*H201,2)</f>
        <v>0</v>
      </c>
      <c r="K201" s="209" t="s">
        <v>405</v>
      </c>
      <c r="L201" s="40"/>
      <c r="M201" s="214" t="s">
        <v>1</v>
      </c>
      <c r="N201" s="215" t="s">
        <v>43</v>
      </c>
      <c r="O201" s="72"/>
      <c r="P201" s="216">
        <f>O201*H201</f>
        <v>0</v>
      </c>
      <c r="Q201" s="216">
        <v>0</v>
      </c>
      <c r="R201" s="216">
        <f>Q201*H201</f>
        <v>0</v>
      </c>
      <c r="S201" s="216">
        <v>0</v>
      </c>
      <c r="T201" s="217">
        <f>S201*H201</f>
        <v>0</v>
      </c>
      <c r="U201" s="35"/>
      <c r="V201" s="35"/>
      <c r="W201" s="35"/>
      <c r="X201" s="35"/>
      <c r="Y201" s="35"/>
      <c r="Z201" s="35"/>
      <c r="AA201" s="35"/>
      <c r="AB201" s="35"/>
      <c r="AC201" s="35"/>
      <c r="AD201" s="35"/>
      <c r="AE201" s="35"/>
      <c r="AR201" s="218" t="s">
        <v>159</v>
      </c>
      <c r="AT201" s="218" t="s">
        <v>155</v>
      </c>
      <c r="AU201" s="218" t="s">
        <v>88</v>
      </c>
      <c r="AY201" s="18" t="s">
        <v>154</v>
      </c>
      <c r="BE201" s="219">
        <f>IF(N201="základní",J201,0)</f>
        <v>0</v>
      </c>
      <c r="BF201" s="219">
        <f>IF(N201="snížená",J201,0)</f>
        <v>0</v>
      </c>
      <c r="BG201" s="219">
        <f>IF(N201="zákl. přenesená",J201,0)</f>
        <v>0</v>
      </c>
      <c r="BH201" s="219">
        <f>IF(N201="sníž. přenesená",J201,0)</f>
        <v>0</v>
      </c>
      <c r="BI201" s="219">
        <f>IF(N201="nulová",J201,0)</f>
        <v>0</v>
      </c>
      <c r="BJ201" s="18" t="s">
        <v>86</v>
      </c>
      <c r="BK201" s="219">
        <f>ROUND(I201*H201,2)</f>
        <v>0</v>
      </c>
      <c r="BL201" s="18" t="s">
        <v>159</v>
      </c>
      <c r="BM201" s="218" t="s">
        <v>501</v>
      </c>
    </row>
    <row r="202" spans="1:47" s="2" customFormat="1" ht="19.5">
      <c r="A202" s="35"/>
      <c r="B202" s="36"/>
      <c r="C202" s="37"/>
      <c r="D202" s="220" t="s">
        <v>161</v>
      </c>
      <c r="E202" s="37"/>
      <c r="F202" s="221" t="s">
        <v>502</v>
      </c>
      <c r="G202" s="37"/>
      <c r="H202" s="37"/>
      <c r="I202" s="123"/>
      <c r="J202" s="37"/>
      <c r="K202" s="37"/>
      <c r="L202" s="40"/>
      <c r="M202" s="222"/>
      <c r="N202" s="223"/>
      <c r="O202" s="72"/>
      <c r="P202" s="72"/>
      <c r="Q202" s="72"/>
      <c r="R202" s="72"/>
      <c r="S202" s="72"/>
      <c r="T202" s="73"/>
      <c r="U202" s="35"/>
      <c r="V202" s="35"/>
      <c r="W202" s="35"/>
      <c r="X202" s="35"/>
      <c r="Y202" s="35"/>
      <c r="Z202" s="35"/>
      <c r="AA202" s="35"/>
      <c r="AB202" s="35"/>
      <c r="AC202" s="35"/>
      <c r="AD202" s="35"/>
      <c r="AE202" s="35"/>
      <c r="AT202" s="18" t="s">
        <v>161</v>
      </c>
      <c r="AU202" s="18" t="s">
        <v>88</v>
      </c>
    </row>
    <row r="203" spans="2:51" s="13" customFormat="1" ht="11.25">
      <c r="B203" s="231"/>
      <c r="C203" s="232"/>
      <c r="D203" s="220" t="s">
        <v>410</v>
      </c>
      <c r="E203" s="233" t="s">
        <v>1</v>
      </c>
      <c r="F203" s="234" t="s">
        <v>503</v>
      </c>
      <c r="G203" s="232"/>
      <c r="H203" s="235">
        <v>77.67</v>
      </c>
      <c r="I203" s="236"/>
      <c r="J203" s="232"/>
      <c r="K203" s="232"/>
      <c r="L203" s="237"/>
      <c r="M203" s="238"/>
      <c r="N203" s="239"/>
      <c r="O203" s="239"/>
      <c r="P203" s="239"/>
      <c r="Q203" s="239"/>
      <c r="R203" s="239"/>
      <c r="S203" s="239"/>
      <c r="T203" s="240"/>
      <c r="AT203" s="241" t="s">
        <v>410</v>
      </c>
      <c r="AU203" s="241" t="s">
        <v>88</v>
      </c>
      <c r="AV203" s="13" t="s">
        <v>88</v>
      </c>
      <c r="AW203" s="13" t="s">
        <v>34</v>
      </c>
      <c r="AX203" s="13" t="s">
        <v>86</v>
      </c>
      <c r="AY203" s="241" t="s">
        <v>154</v>
      </c>
    </row>
    <row r="204" spans="1:65" s="2" customFormat="1" ht="24" customHeight="1">
      <c r="A204" s="35"/>
      <c r="B204" s="36"/>
      <c r="C204" s="207" t="s">
        <v>230</v>
      </c>
      <c r="D204" s="207" t="s">
        <v>155</v>
      </c>
      <c r="E204" s="208" t="s">
        <v>504</v>
      </c>
      <c r="F204" s="209" t="s">
        <v>505</v>
      </c>
      <c r="G204" s="210" t="s">
        <v>471</v>
      </c>
      <c r="H204" s="211">
        <v>66.82</v>
      </c>
      <c r="I204" s="212"/>
      <c r="J204" s="213">
        <f>ROUND(I204*H204,2)</f>
        <v>0</v>
      </c>
      <c r="K204" s="209" t="s">
        <v>405</v>
      </c>
      <c r="L204" s="40"/>
      <c r="M204" s="214" t="s">
        <v>1</v>
      </c>
      <c r="N204" s="215" t="s">
        <v>43</v>
      </c>
      <c r="O204" s="72"/>
      <c r="P204" s="216">
        <f>O204*H204</f>
        <v>0</v>
      </c>
      <c r="Q204" s="216">
        <v>0</v>
      </c>
      <c r="R204" s="216">
        <f>Q204*H204</f>
        <v>0</v>
      </c>
      <c r="S204" s="216">
        <v>0</v>
      </c>
      <c r="T204" s="217">
        <f>S204*H204</f>
        <v>0</v>
      </c>
      <c r="U204" s="35"/>
      <c r="V204" s="35"/>
      <c r="W204" s="35"/>
      <c r="X204" s="35"/>
      <c r="Y204" s="35"/>
      <c r="Z204" s="35"/>
      <c r="AA204" s="35"/>
      <c r="AB204" s="35"/>
      <c r="AC204" s="35"/>
      <c r="AD204" s="35"/>
      <c r="AE204" s="35"/>
      <c r="AR204" s="218" t="s">
        <v>159</v>
      </c>
      <c r="AT204" s="218" t="s">
        <v>155</v>
      </c>
      <c r="AU204" s="218" t="s">
        <v>88</v>
      </c>
      <c r="AY204" s="18" t="s">
        <v>154</v>
      </c>
      <c r="BE204" s="219">
        <f>IF(N204="základní",J204,0)</f>
        <v>0</v>
      </c>
      <c r="BF204" s="219">
        <f>IF(N204="snížená",J204,0)</f>
        <v>0</v>
      </c>
      <c r="BG204" s="219">
        <f>IF(N204="zákl. přenesená",J204,0)</f>
        <v>0</v>
      </c>
      <c r="BH204" s="219">
        <f>IF(N204="sníž. přenesená",J204,0)</f>
        <v>0</v>
      </c>
      <c r="BI204" s="219">
        <f>IF(N204="nulová",J204,0)</f>
        <v>0</v>
      </c>
      <c r="BJ204" s="18" t="s">
        <v>86</v>
      </c>
      <c r="BK204" s="219">
        <f>ROUND(I204*H204,2)</f>
        <v>0</v>
      </c>
      <c r="BL204" s="18" t="s">
        <v>159</v>
      </c>
      <c r="BM204" s="218" t="s">
        <v>506</v>
      </c>
    </row>
    <row r="205" spans="1:47" s="2" customFormat="1" ht="29.25">
      <c r="A205" s="35"/>
      <c r="B205" s="36"/>
      <c r="C205" s="37"/>
      <c r="D205" s="220" t="s">
        <v>161</v>
      </c>
      <c r="E205" s="37"/>
      <c r="F205" s="221" t="s">
        <v>507</v>
      </c>
      <c r="G205" s="37"/>
      <c r="H205" s="37"/>
      <c r="I205" s="123"/>
      <c r="J205" s="37"/>
      <c r="K205" s="37"/>
      <c r="L205" s="40"/>
      <c r="M205" s="222"/>
      <c r="N205" s="223"/>
      <c r="O205" s="72"/>
      <c r="P205" s="72"/>
      <c r="Q205" s="72"/>
      <c r="R205" s="72"/>
      <c r="S205" s="72"/>
      <c r="T205" s="73"/>
      <c r="U205" s="35"/>
      <c r="V205" s="35"/>
      <c r="W205" s="35"/>
      <c r="X205" s="35"/>
      <c r="Y205" s="35"/>
      <c r="Z205" s="35"/>
      <c r="AA205" s="35"/>
      <c r="AB205" s="35"/>
      <c r="AC205" s="35"/>
      <c r="AD205" s="35"/>
      <c r="AE205" s="35"/>
      <c r="AT205" s="18" t="s">
        <v>161</v>
      </c>
      <c r="AU205" s="18" t="s">
        <v>88</v>
      </c>
    </row>
    <row r="206" spans="1:47" s="2" customFormat="1" ht="87.75">
      <c r="A206" s="35"/>
      <c r="B206" s="36"/>
      <c r="C206" s="37"/>
      <c r="D206" s="220" t="s">
        <v>408</v>
      </c>
      <c r="E206" s="37"/>
      <c r="F206" s="230" t="s">
        <v>508</v>
      </c>
      <c r="G206" s="37"/>
      <c r="H206" s="37"/>
      <c r="I206" s="123"/>
      <c r="J206" s="37"/>
      <c r="K206" s="37"/>
      <c r="L206" s="40"/>
      <c r="M206" s="222"/>
      <c r="N206" s="223"/>
      <c r="O206" s="72"/>
      <c r="P206" s="72"/>
      <c r="Q206" s="72"/>
      <c r="R206" s="72"/>
      <c r="S206" s="72"/>
      <c r="T206" s="73"/>
      <c r="U206" s="35"/>
      <c r="V206" s="35"/>
      <c r="W206" s="35"/>
      <c r="X206" s="35"/>
      <c r="Y206" s="35"/>
      <c r="Z206" s="35"/>
      <c r="AA206" s="35"/>
      <c r="AB206" s="35"/>
      <c r="AC206" s="35"/>
      <c r="AD206" s="35"/>
      <c r="AE206" s="35"/>
      <c r="AT206" s="18" t="s">
        <v>408</v>
      </c>
      <c r="AU206" s="18" t="s">
        <v>88</v>
      </c>
    </row>
    <row r="207" spans="2:51" s="13" customFormat="1" ht="11.25">
      <c r="B207" s="231"/>
      <c r="C207" s="232"/>
      <c r="D207" s="220" t="s">
        <v>410</v>
      </c>
      <c r="E207" s="233" t="s">
        <v>1</v>
      </c>
      <c r="F207" s="234" t="s">
        <v>509</v>
      </c>
      <c r="G207" s="232"/>
      <c r="H207" s="235">
        <v>66.82</v>
      </c>
      <c r="I207" s="236"/>
      <c r="J207" s="232"/>
      <c r="K207" s="232"/>
      <c r="L207" s="237"/>
      <c r="M207" s="238"/>
      <c r="N207" s="239"/>
      <c r="O207" s="239"/>
      <c r="P207" s="239"/>
      <c r="Q207" s="239"/>
      <c r="R207" s="239"/>
      <c r="S207" s="239"/>
      <c r="T207" s="240"/>
      <c r="AT207" s="241" t="s">
        <v>410</v>
      </c>
      <c r="AU207" s="241" t="s">
        <v>88</v>
      </c>
      <c r="AV207" s="13" t="s">
        <v>88</v>
      </c>
      <c r="AW207" s="13" t="s">
        <v>34</v>
      </c>
      <c r="AX207" s="13" t="s">
        <v>86</v>
      </c>
      <c r="AY207" s="241" t="s">
        <v>154</v>
      </c>
    </row>
    <row r="208" spans="1:65" s="2" customFormat="1" ht="24" customHeight="1">
      <c r="A208" s="35"/>
      <c r="B208" s="36"/>
      <c r="C208" s="207" t="s">
        <v>234</v>
      </c>
      <c r="D208" s="207" t="s">
        <v>155</v>
      </c>
      <c r="E208" s="208" t="s">
        <v>510</v>
      </c>
      <c r="F208" s="209" t="s">
        <v>511</v>
      </c>
      <c r="G208" s="210" t="s">
        <v>471</v>
      </c>
      <c r="H208" s="211">
        <v>21.41</v>
      </c>
      <c r="I208" s="212"/>
      <c r="J208" s="213">
        <f>ROUND(I208*H208,2)</f>
        <v>0</v>
      </c>
      <c r="K208" s="209" t="s">
        <v>405</v>
      </c>
      <c r="L208" s="40"/>
      <c r="M208" s="214" t="s">
        <v>1</v>
      </c>
      <c r="N208" s="215" t="s">
        <v>43</v>
      </c>
      <c r="O208" s="72"/>
      <c r="P208" s="216">
        <f>O208*H208</f>
        <v>0</v>
      </c>
      <c r="Q208" s="216">
        <v>0.1837</v>
      </c>
      <c r="R208" s="216">
        <f>Q208*H208</f>
        <v>3.933017</v>
      </c>
      <c r="S208" s="216">
        <v>0</v>
      </c>
      <c r="T208" s="217">
        <f>S208*H208</f>
        <v>0</v>
      </c>
      <c r="U208" s="35"/>
      <c r="V208" s="35"/>
      <c r="W208" s="35"/>
      <c r="X208" s="35"/>
      <c r="Y208" s="35"/>
      <c r="Z208" s="35"/>
      <c r="AA208" s="35"/>
      <c r="AB208" s="35"/>
      <c r="AC208" s="35"/>
      <c r="AD208" s="35"/>
      <c r="AE208" s="35"/>
      <c r="AR208" s="218" t="s">
        <v>159</v>
      </c>
      <c r="AT208" s="218" t="s">
        <v>155</v>
      </c>
      <c r="AU208" s="218" t="s">
        <v>88</v>
      </c>
      <c r="AY208" s="18" t="s">
        <v>154</v>
      </c>
      <c r="BE208" s="219">
        <f>IF(N208="základní",J208,0)</f>
        <v>0</v>
      </c>
      <c r="BF208" s="219">
        <f>IF(N208="snížená",J208,0)</f>
        <v>0</v>
      </c>
      <c r="BG208" s="219">
        <f>IF(N208="zákl. přenesená",J208,0)</f>
        <v>0</v>
      </c>
      <c r="BH208" s="219">
        <f>IF(N208="sníž. přenesená",J208,0)</f>
        <v>0</v>
      </c>
      <c r="BI208" s="219">
        <f>IF(N208="nulová",J208,0)</f>
        <v>0</v>
      </c>
      <c r="BJ208" s="18" t="s">
        <v>86</v>
      </c>
      <c r="BK208" s="219">
        <f>ROUND(I208*H208,2)</f>
        <v>0</v>
      </c>
      <c r="BL208" s="18" t="s">
        <v>159</v>
      </c>
      <c r="BM208" s="218" t="s">
        <v>512</v>
      </c>
    </row>
    <row r="209" spans="1:47" s="2" customFormat="1" ht="39">
      <c r="A209" s="35"/>
      <c r="B209" s="36"/>
      <c r="C209" s="37"/>
      <c r="D209" s="220" t="s">
        <v>161</v>
      </c>
      <c r="E209" s="37"/>
      <c r="F209" s="221" t="s">
        <v>513</v>
      </c>
      <c r="G209" s="37"/>
      <c r="H209" s="37"/>
      <c r="I209" s="123"/>
      <c r="J209" s="37"/>
      <c r="K209" s="37"/>
      <c r="L209" s="40"/>
      <c r="M209" s="222"/>
      <c r="N209" s="223"/>
      <c r="O209" s="72"/>
      <c r="P209" s="72"/>
      <c r="Q209" s="72"/>
      <c r="R209" s="72"/>
      <c r="S209" s="72"/>
      <c r="T209" s="73"/>
      <c r="U209" s="35"/>
      <c r="V209" s="35"/>
      <c r="W209" s="35"/>
      <c r="X209" s="35"/>
      <c r="Y209" s="35"/>
      <c r="Z209" s="35"/>
      <c r="AA209" s="35"/>
      <c r="AB209" s="35"/>
      <c r="AC209" s="35"/>
      <c r="AD209" s="35"/>
      <c r="AE209" s="35"/>
      <c r="AT209" s="18" t="s">
        <v>161</v>
      </c>
      <c r="AU209" s="18" t="s">
        <v>88</v>
      </c>
    </row>
    <row r="210" spans="1:47" s="2" customFormat="1" ht="156">
      <c r="A210" s="35"/>
      <c r="B210" s="36"/>
      <c r="C210" s="37"/>
      <c r="D210" s="220" t="s">
        <v>408</v>
      </c>
      <c r="E210" s="37"/>
      <c r="F210" s="230" t="s">
        <v>514</v>
      </c>
      <c r="G210" s="37"/>
      <c r="H210" s="37"/>
      <c r="I210" s="123"/>
      <c r="J210" s="37"/>
      <c r="K210" s="37"/>
      <c r="L210" s="40"/>
      <c r="M210" s="222"/>
      <c r="N210" s="223"/>
      <c r="O210" s="72"/>
      <c r="P210" s="72"/>
      <c r="Q210" s="72"/>
      <c r="R210" s="72"/>
      <c r="S210" s="72"/>
      <c r="T210" s="73"/>
      <c r="U210" s="35"/>
      <c r="V210" s="35"/>
      <c r="W210" s="35"/>
      <c r="X210" s="35"/>
      <c r="Y210" s="35"/>
      <c r="Z210" s="35"/>
      <c r="AA210" s="35"/>
      <c r="AB210" s="35"/>
      <c r="AC210" s="35"/>
      <c r="AD210" s="35"/>
      <c r="AE210" s="35"/>
      <c r="AT210" s="18" t="s">
        <v>408</v>
      </c>
      <c r="AU210" s="18" t="s">
        <v>88</v>
      </c>
    </row>
    <row r="211" spans="2:51" s="13" customFormat="1" ht="11.25">
      <c r="B211" s="231"/>
      <c r="C211" s="232"/>
      <c r="D211" s="220" t="s">
        <v>410</v>
      </c>
      <c r="E211" s="233" t="s">
        <v>1</v>
      </c>
      <c r="F211" s="234" t="s">
        <v>515</v>
      </c>
      <c r="G211" s="232"/>
      <c r="H211" s="235">
        <v>21.41</v>
      </c>
      <c r="I211" s="236"/>
      <c r="J211" s="232"/>
      <c r="K211" s="232"/>
      <c r="L211" s="237"/>
      <c r="M211" s="238"/>
      <c r="N211" s="239"/>
      <c r="O211" s="239"/>
      <c r="P211" s="239"/>
      <c r="Q211" s="239"/>
      <c r="R211" s="239"/>
      <c r="S211" s="239"/>
      <c r="T211" s="240"/>
      <c r="AT211" s="241" t="s">
        <v>410</v>
      </c>
      <c r="AU211" s="241" t="s">
        <v>88</v>
      </c>
      <c r="AV211" s="13" t="s">
        <v>88</v>
      </c>
      <c r="AW211" s="13" t="s">
        <v>34</v>
      </c>
      <c r="AX211" s="13" t="s">
        <v>86</v>
      </c>
      <c r="AY211" s="241" t="s">
        <v>154</v>
      </c>
    </row>
    <row r="212" spans="1:65" s="2" customFormat="1" ht="24" customHeight="1">
      <c r="A212" s="35"/>
      <c r="B212" s="36"/>
      <c r="C212" s="207" t="s">
        <v>238</v>
      </c>
      <c r="D212" s="207" t="s">
        <v>155</v>
      </c>
      <c r="E212" s="208" t="s">
        <v>516</v>
      </c>
      <c r="F212" s="209" t="s">
        <v>517</v>
      </c>
      <c r="G212" s="210" t="s">
        <v>471</v>
      </c>
      <c r="H212" s="211">
        <v>66.82</v>
      </c>
      <c r="I212" s="212"/>
      <c r="J212" s="213">
        <f>ROUND(I212*H212,2)</f>
        <v>0</v>
      </c>
      <c r="K212" s="209" t="s">
        <v>405</v>
      </c>
      <c r="L212" s="40"/>
      <c r="M212" s="214" t="s">
        <v>1</v>
      </c>
      <c r="N212" s="215" t="s">
        <v>43</v>
      </c>
      <c r="O212" s="72"/>
      <c r="P212" s="216">
        <f>O212*H212</f>
        <v>0</v>
      </c>
      <c r="Q212" s="216">
        <v>0.19536</v>
      </c>
      <c r="R212" s="216">
        <f>Q212*H212</f>
        <v>13.053955199999999</v>
      </c>
      <c r="S212" s="216">
        <v>0</v>
      </c>
      <c r="T212" s="217">
        <f>S212*H212</f>
        <v>0</v>
      </c>
      <c r="U212" s="35"/>
      <c r="V212" s="35"/>
      <c r="W212" s="35"/>
      <c r="X212" s="35"/>
      <c r="Y212" s="35"/>
      <c r="Z212" s="35"/>
      <c r="AA212" s="35"/>
      <c r="AB212" s="35"/>
      <c r="AC212" s="35"/>
      <c r="AD212" s="35"/>
      <c r="AE212" s="35"/>
      <c r="AR212" s="218" t="s">
        <v>159</v>
      </c>
      <c r="AT212" s="218" t="s">
        <v>155</v>
      </c>
      <c r="AU212" s="218" t="s">
        <v>88</v>
      </c>
      <c r="AY212" s="18" t="s">
        <v>154</v>
      </c>
      <c r="BE212" s="219">
        <f>IF(N212="základní",J212,0)</f>
        <v>0</v>
      </c>
      <c r="BF212" s="219">
        <f>IF(N212="snížená",J212,0)</f>
        <v>0</v>
      </c>
      <c r="BG212" s="219">
        <f>IF(N212="zákl. přenesená",J212,0)</f>
        <v>0</v>
      </c>
      <c r="BH212" s="219">
        <f>IF(N212="sníž. přenesená",J212,0)</f>
        <v>0</v>
      </c>
      <c r="BI212" s="219">
        <f>IF(N212="nulová",J212,0)</f>
        <v>0</v>
      </c>
      <c r="BJ212" s="18" t="s">
        <v>86</v>
      </c>
      <c r="BK212" s="219">
        <f>ROUND(I212*H212,2)</f>
        <v>0</v>
      </c>
      <c r="BL212" s="18" t="s">
        <v>159</v>
      </c>
      <c r="BM212" s="218" t="s">
        <v>518</v>
      </c>
    </row>
    <row r="213" spans="1:47" s="2" customFormat="1" ht="29.25">
      <c r="A213" s="35"/>
      <c r="B213" s="36"/>
      <c r="C213" s="37"/>
      <c r="D213" s="220" t="s">
        <v>161</v>
      </c>
      <c r="E213" s="37"/>
      <c r="F213" s="221" t="s">
        <v>519</v>
      </c>
      <c r="G213" s="37"/>
      <c r="H213" s="37"/>
      <c r="I213" s="123"/>
      <c r="J213" s="37"/>
      <c r="K213" s="37"/>
      <c r="L213" s="40"/>
      <c r="M213" s="222"/>
      <c r="N213" s="223"/>
      <c r="O213" s="72"/>
      <c r="P213" s="72"/>
      <c r="Q213" s="72"/>
      <c r="R213" s="72"/>
      <c r="S213" s="72"/>
      <c r="T213" s="73"/>
      <c r="U213" s="35"/>
      <c r="V213" s="35"/>
      <c r="W213" s="35"/>
      <c r="X213" s="35"/>
      <c r="Y213" s="35"/>
      <c r="Z213" s="35"/>
      <c r="AA213" s="35"/>
      <c r="AB213" s="35"/>
      <c r="AC213" s="35"/>
      <c r="AD213" s="35"/>
      <c r="AE213" s="35"/>
      <c r="AT213" s="18" t="s">
        <v>161</v>
      </c>
      <c r="AU213" s="18" t="s">
        <v>88</v>
      </c>
    </row>
    <row r="214" spans="1:47" s="2" customFormat="1" ht="156">
      <c r="A214" s="35"/>
      <c r="B214" s="36"/>
      <c r="C214" s="37"/>
      <c r="D214" s="220" t="s">
        <v>408</v>
      </c>
      <c r="E214" s="37"/>
      <c r="F214" s="230" t="s">
        <v>514</v>
      </c>
      <c r="G214" s="37"/>
      <c r="H214" s="37"/>
      <c r="I214" s="123"/>
      <c r="J214" s="37"/>
      <c r="K214" s="37"/>
      <c r="L214" s="40"/>
      <c r="M214" s="222"/>
      <c r="N214" s="223"/>
      <c r="O214" s="72"/>
      <c r="P214" s="72"/>
      <c r="Q214" s="72"/>
      <c r="R214" s="72"/>
      <c r="S214" s="72"/>
      <c r="T214" s="73"/>
      <c r="U214" s="35"/>
      <c r="V214" s="35"/>
      <c r="W214" s="35"/>
      <c r="X214" s="35"/>
      <c r="Y214" s="35"/>
      <c r="Z214" s="35"/>
      <c r="AA214" s="35"/>
      <c r="AB214" s="35"/>
      <c r="AC214" s="35"/>
      <c r="AD214" s="35"/>
      <c r="AE214" s="35"/>
      <c r="AT214" s="18" t="s">
        <v>408</v>
      </c>
      <c r="AU214" s="18" t="s">
        <v>88</v>
      </c>
    </row>
    <row r="215" spans="2:51" s="13" customFormat="1" ht="22.5">
      <c r="B215" s="231"/>
      <c r="C215" s="232"/>
      <c r="D215" s="220" t="s">
        <v>410</v>
      </c>
      <c r="E215" s="233" t="s">
        <v>1</v>
      </c>
      <c r="F215" s="234" t="s">
        <v>520</v>
      </c>
      <c r="G215" s="232"/>
      <c r="H215" s="235">
        <v>66.82</v>
      </c>
      <c r="I215" s="236"/>
      <c r="J215" s="232"/>
      <c r="K215" s="232"/>
      <c r="L215" s="237"/>
      <c r="M215" s="238"/>
      <c r="N215" s="239"/>
      <c r="O215" s="239"/>
      <c r="P215" s="239"/>
      <c r="Q215" s="239"/>
      <c r="R215" s="239"/>
      <c r="S215" s="239"/>
      <c r="T215" s="240"/>
      <c r="AT215" s="241" t="s">
        <v>410</v>
      </c>
      <c r="AU215" s="241" t="s">
        <v>88</v>
      </c>
      <c r="AV215" s="13" t="s">
        <v>88</v>
      </c>
      <c r="AW215" s="13" t="s">
        <v>34</v>
      </c>
      <c r="AX215" s="13" t="s">
        <v>86</v>
      </c>
      <c r="AY215" s="241" t="s">
        <v>154</v>
      </c>
    </row>
    <row r="216" spans="1:65" s="2" customFormat="1" ht="16.5" customHeight="1">
      <c r="A216" s="35"/>
      <c r="B216" s="36"/>
      <c r="C216" s="254" t="s">
        <v>7</v>
      </c>
      <c r="D216" s="254" t="s">
        <v>179</v>
      </c>
      <c r="E216" s="255" t="s">
        <v>521</v>
      </c>
      <c r="F216" s="256" t="s">
        <v>522</v>
      </c>
      <c r="G216" s="257" t="s">
        <v>471</v>
      </c>
      <c r="H216" s="258">
        <v>90.877</v>
      </c>
      <c r="I216" s="259"/>
      <c r="J216" s="260">
        <f>ROUND(I216*H216,2)</f>
        <v>0</v>
      </c>
      <c r="K216" s="256" t="s">
        <v>405</v>
      </c>
      <c r="L216" s="261"/>
      <c r="M216" s="262" t="s">
        <v>1</v>
      </c>
      <c r="N216" s="263" t="s">
        <v>43</v>
      </c>
      <c r="O216" s="72"/>
      <c r="P216" s="216">
        <f>O216*H216</f>
        <v>0</v>
      </c>
      <c r="Q216" s="216">
        <v>0.222</v>
      </c>
      <c r="R216" s="216">
        <f>Q216*H216</f>
        <v>20.174694</v>
      </c>
      <c r="S216" s="216">
        <v>0</v>
      </c>
      <c r="T216" s="217">
        <f>S216*H216</f>
        <v>0</v>
      </c>
      <c r="U216" s="35"/>
      <c r="V216" s="35"/>
      <c r="W216" s="35"/>
      <c r="X216" s="35"/>
      <c r="Y216" s="35"/>
      <c r="Z216" s="35"/>
      <c r="AA216" s="35"/>
      <c r="AB216" s="35"/>
      <c r="AC216" s="35"/>
      <c r="AD216" s="35"/>
      <c r="AE216" s="35"/>
      <c r="AR216" s="218" t="s">
        <v>190</v>
      </c>
      <c r="AT216" s="218" t="s">
        <v>179</v>
      </c>
      <c r="AU216" s="218" t="s">
        <v>88</v>
      </c>
      <c r="AY216" s="18" t="s">
        <v>154</v>
      </c>
      <c r="BE216" s="219">
        <f>IF(N216="základní",J216,0)</f>
        <v>0</v>
      </c>
      <c r="BF216" s="219">
        <f>IF(N216="snížená",J216,0)</f>
        <v>0</v>
      </c>
      <c r="BG216" s="219">
        <f>IF(N216="zákl. přenesená",J216,0)</f>
        <v>0</v>
      </c>
      <c r="BH216" s="219">
        <f>IF(N216="sníž. přenesená",J216,0)</f>
        <v>0</v>
      </c>
      <c r="BI216" s="219">
        <f>IF(N216="nulová",J216,0)</f>
        <v>0</v>
      </c>
      <c r="BJ216" s="18" t="s">
        <v>86</v>
      </c>
      <c r="BK216" s="219">
        <f>ROUND(I216*H216,2)</f>
        <v>0</v>
      </c>
      <c r="BL216" s="18" t="s">
        <v>159</v>
      </c>
      <c r="BM216" s="218" t="s">
        <v>523</v>
      </c>
    </row>
    <row r="217" spans="1:47" s="2" customFormat="1" ht="11.25">
      <c r="A217" s="35"/>
      <c r="B217" s="36"/>
      <c r="C217" s="37"/>
      <c r="D217" s="220" t="s">
        <v>161</v>
      </c>
      <c r="E217" s="37"/>
      <c r="F217" s="221" t="s">
        <v>522</v>
      </c>
      <c r="G217" s="37"/>
      <c r="H217" s="37"/>
      <c r="I217" s="123"/>
      <c r="J217" s="37"/>
      <c r="K217" s="37"/>
      <c r="L217" s="40"/>
      <c r="M217" s="222"/>
      <c r="N217" s="223"/>
      <c r="O217" s="72"/>
      <c r="P217" s="72"/>
      <c r="Q217" s="72"/>
      <c r="R217" s="72"/>
      <c r="S217" s="72"/>
      <c r="T217" s="73"/>
      <c r="U217" s="35"/>
      <c r="V217" s="35"/>
      <c r="W217" s="35"/>
      <c r="X217" s="35"/>
      <c r="Y217" s="35"/>
      <c r="Z217" s="35"/>
      <c r="AA217" s="35"/>
      <c r="AB217" s="35"/>
      <c r="AC217" s="35"/>
      <c r="AD217" s="35"/>
      <c r="AE217" s="35"/>
      <c r="AT217" s="18" t="s">
        <v>161</v>
      </c>
      <c r="AU217" s="18" t="s">
        <v>88</v>
      </c>
    </row>
    <row r="218" spans="2:51" s="13" customFormat="1" ht="11.25">
      <c r="B218" s="231"/>
      <c r="C218" s="232"/>
      <c r="D218" s="220" t="s">
        <v>410</v>
      </c>
      <c r="E218" s="233" t="s">
        <v>1</v>
      </c>
      <c r="F218" s="234" t="s">
        <v>524</v>
      </c>
      <c r="G218" s="232"/>
      <c r="H218" s="235">
        <v>88.23</v>
      </c>
      <c r="I218" s="236"/>
      <c r="J218" s="232"/>
      <c r="K218" s="232"/>
      <c r="L218" s="237"/>
      <c r="M218" s="238"/>
      <c r="N218" s="239"/>
      <c r="O218" s="239"/>
      <c r="P218" s="239"/>
      <c r="Q218" s="239"/>
      <c r="R218" s="239"/>
      <c r="S218" s="239"/>
      <c r="T218" s="240"/>
      <c r="AT218" s="241" t="s">
        <v>410</v>
      </c>
      <c r="AU218" s="241" t="s">
        <v>88</v>
      </c>
      <c r="AV218" s="13" t="s">
        <v>88</v>
      </c>
      <c r="AW218" s="13" t="s">
        <v>34</v>
      </c>
      <c r="AX218" s="13" t="s">
        <v>86</v>
      </c>
      <c r="AY218" s="241" t="s">
        <v>154</v>
      </c>
    </row>
    <row r="219" spans="2:51" s="13" customFormat="1" ht="11.25">
      <c r="B219" s="231"/>
      <c r="C219" s="232"/>
      <c r="D219" s="220" t="s">
        <v>410</v>
      </c>
      <c r="E219" s="232"/>
      <c r="F219" s="234" t="s">
        <v>525</v>
      </c>
      <c r="G219" s="232"/>
      <c r="H219" s="235">
        <v>90.877</v>
      </c>
      <c r="I219" s="236"/>
      <c r="J219" s="232"/>
      <c r="K219" s="232"/>
      <c r="L219" s="237"/>
      <c r="M219" s="238"/>
      <c r="N219" s="239"/>
      <c r="O219" s="239"/>
      <c r="P219" s="239"/>
      <c r="Q219" s="239"/>
      <c r="R219" s="239"/>
      <c r="S219" s="239"/>
      <c r="T219" s="240"/>
      <c r="AT219" s="241" t="s">
        <v>410</v>
      </c>
      <c r="AU219" s="241" t="s">
        <v>88</v>
      </c>
      <c r="AV219" s="13" t="s">
        <v>88</v>
      </c>
      <c r="AW219" s="13" t="s">
        <v>4</v>
      </c>
      <c r="AX219" s="13" t="s">
        <v>86</v>
      </c>
      <c r="AY219" s="241" t="s">
        <v>154</v>
      </c>
    </row>
    <row r="220" spans="1:65" s="2" customFormat="1" ht="24" customHeight="1">
      <c r="A220" s="35"/>
      <c r="B220" s="36"/>
      <c r="C220" s="207" t="s">
        <v>245</v>
      </c>
      <c r="D220" s="207" t="s">
        <v>155</v>
      </c>
      <c r="E220" s="208" t="s">
        <v>526</v>
      </c>
      <c r="F220" s="209" t="s">
        <v>527</v>
      </c>
      <c r="G220" s="210" t="s">
        <v>471</v>
      </c>
      <c r="H220" s="211">
        <v>182.944</v>
      </c>
      <c r="I220" s="212"/>
      <c r="J220" s="213">
        <f>ROUND(I220*H220,2)</f>
        <v>0</v>
      </c>
      <c r="K220" s="209" t="s">
        <v>405</v>
      </c>
      <c r="L220" s="40"/>
      <c r="M220" s="214" t="s">
        <v>1</v>
      </c>
      <c r="N220" s="215" t="s">
        <v>43</v>
      </c>
      <c r="O220" s="72"/>
      <c r="P220" s="216">
        <f>O220*H220</f>
        <v>0</v>
      </c>
      <c r="Q220" s="216">
        <v>0.08425</v>
      </c>
      <c r="R220" s="216">
        <f>Q220*H220</f>
        <v>15.413032</v>
      </c>
      <c r="S220" s="216">
        <v>0</v>
      </c>
      <c r="T220" s="217">
        <f>S220*H220</f>
        <v>0</v>
      </c>
      <c r="U220" s="35"/>
      <c r="V220" s="35"/>
      <c r="W220" s="35"/>
      <c r="X220" s="35"/>
      <c r="Y220" s="35"/>
      <c r="Z220" s="35"/>
      <c r="AA220" s="35"/>
      <c r="AB220" s="35"/>
      <c r="AC220" s="35"/>
      <c r="AD220" s="35"/>
      <c r="AE220" s="35"/>
      <c r="AR220" s="218" t="s">
        <v>159</v>
      </c>
      <c r="AT220" s="218" t="s">
        <v>155</v>
      </c>
      <c r="AU220" s="218" t="s">
        <v>88</v>
      </c>
      <c r="AY220" s="18" t="s">
        <v>154</v>
      </c>
      <c r="BE220" s="219">
        <f>IF(N220="základní",J220,0)</f>
        <v>0</v>
      </c>
      <c r="BF220" s="219">
        <f>IF(N220="snížená",J220,0)</f>
        <v>0</v>
      </c>
      <c r="BG220" s="219">
        <f>IF(N220="zákl. přenesená",J220,0)</f>
        <v>0</v>
      </c>
      <c r="BH220" s="219">
        <f>IF(N220="sníž. přenesená",J220,0)</f>
        <v>0</v>
      </c>
      <c r="BI220" s="219">
        <f>IF(N220="nulová",J220,0)</f>
        <v>0</v>
      </c>
      <c r="BJ220" s="18" t="s">
        <v>86</v>
      </c>
      <c r="BK220" s="219">
        <f>ROUND(I220*H220,2)</f>
        <v>0</v>
      </c>
      <c r="BL220" s="18" t="s">
        <v>159</v>
      </c>
      <c r="BM220" s="218" t="s">
        <v>528</v>
      </c>
    </row>
    <row r="221" spans="1:47" s="2" customFormat="1" ht="48.75">
      <c r="A221" s="35"/>
      <c r="B221" s="36"/>
      <c r="C221" s="37"/>
      <c r="D221" s="220" t="s">
        <v>161</v>
      </c>
      <c r="E221" s="37"/>
      <c r="F221" s="221" t="s">
        <v>529</v>
      </c>
      <c r="G221" s="37"/>
      <c r="H221" s="37"/>
      <c r="I221" s="123"/>
      <c r="J221" s="37"/>
      <c r="K221" s="37"/>
      <c r="L221" s="40"/>
      <c r="M221" s="222"/>
      <c r="N221" s="223"/>
      <c r="O221" s="72"/>
      <c r="P221" s="72"/>
      <c r="Q221" s="72"/>
      <c r="R221" s="72"/>
      <c r="S221" s="72"/>
      <c r="T221" s="73"/>
      <c r="U221" s="35"/>
      <c r="V221" s="35"/>
      <c r="W221" s="35"/>
      <c r="X221" s="35"/>
      <c r="Y221" s="35"/>
      <c r="Z221" s="35"/>
      <c r="AA221" s="35"/>
      <c r="AB221" s="35"/>
      <c r="AC221" s="35"/>
      <c r="AD221" s="35"/>
      <c r="AE221" s="35"/>
      <c r="AT221" s="18" t="s">
        <v>161</v>
      </c>
      <c r="AU221" s="18" t="s">
        <v>88</v>
      </c>
    </row>
    <row r="222" spans="1:47" s="2" customFormat="1" ht="117">
      <c r="A222" s="35"/>
      <c r="B222" s="36"/>
      <c r="C222" s="37"/>
      <c r="D222" s="220" t="s">
        <v>408</v>
      </c>
      <c r="E222" s="37"/>
      <c r="F222" s="230" t="s">
        <v>530</v>
      </c>
      <c r="G222" s="37"/>
      <c r="H222" s="37"/>
      <c r="I222" s="123"/>
      <c r="J222" s="37"/>
      <c r="K222" s="37"/>
      <c r="L222" s="40"/>
      <c r="M222" s="222"/>
      <c r="N222" s="223"/>
      <c r="O222" s="72"/>
      <c r="P222" s="72"/>
      <c r="Q222" s="72"/>
      <c r="R222" s="72"/>
      <c r="S222" s="72"/>
      <c r="T222" s="73"/>
      <c r="U222" s="35"/>
      <c r="V222" s="35"/>
      <c r="W222" s="35"/>
      <c r="X222" s="35"/>
      <c r="Y222" s="35"/>
      <c r="Z222" s="35"/>
      <c r="AA222" s="35"/>
      <c r="AB222" s="35"/>
      <c r="AC222" s="35"/>
      <c r="AD222" s="35"/>
      <c r="AE222" s="35"/>
      <c r="AT222" s="18" t="s">
        <v>408</v>
      </c>
      <c r="AU222" s="18" t="s">
        <v>88</v>
      </c>
    </row>
    <row r="223" spans="1:47" s="2" customFormat="1" ht="48.75">
      <c r="A223" s="35"/>
      <c r="B223" s="36"/>
      <c r="C223" s="37"/>
      <c r="D223" s="220" t="s">
        <v>442</v>
      </c>
      <c r="E223" s="37"/>
      <c r="F223" s="230" t="s">
        <v>531</v>
      </c>
      <c r="G223" s="37"/>
      <c r="H223" s="37"/>
      <c r="I223" s="123"/>
      <c r="J223" s="37"/>
      <c r="K223" s="37"/>
      <c r="L223" s="40"/>
      <c r="M223" s="222"/>
      <c r="N223" s="223"/>
      <c r="O223" s="72"/>
      <c r="P223" s="72"/>
      <c r="Q223" s="72"/>
      <c r="R223" s="72"/>
      <c r="S223" s="72"/>
      <c r="T223" s="73"/>
      <c r="U223" s="35"/>
      <c r="V223" s="35"/>
      <c r="W223" s="35"/>
      <c r="X223" s="35"/>
      <c r="Y223" s="35"/>
      <c r="Z223" s="35"/>
      <c r="AA223" s="35"/>
      <c r="AB223" s="35"/>
      <c r="AC223" s="35"/>
      <c r="AD223" s="35"/>
      <c r="AE223" s="35"/>
      <c r="AT223" s="18" t="s">
        <v>442</v>
      </c>
      <c r="AU223" s="18" t="s">
        <v>88</v>
      </c>
    </row>
    <row r="224" spans="2:51" s="15" customFormat="1" ht="11.25">
      <c r="B224" s="264"/>
      <c r="C224" s="265"/>
      <c r="D224" s="220" t="s">
        <v>410</v>
      </c>
      <c r="E224" s="266" t="s">
        <v>1</v>
      </c>
      <c r="F224" s="267" t="s">
        <v>532</v>
      </c>
      <c r="G224" s="265"/>
      <c r="H224" s="266" t="s">
        <v>1</v>
      </c>
      <c r="I224" s="268"/>
      <c r="J224" s="265"/>
      <c r="K224" s="265"/>
      <c r="L224" s="269"/>
      <c r="M224" s="270"/>
      <c r="N224" s="271"/>
      <c r="O224" s="271"/>
      <c r="P224" s="271"/>
      <c r="Q224" s="271"/>
      <c r="R224" s="271"/>
      <c r="S224" s="271"/>
      <c r="T224" s="272"/>
      <c r="AT224" s="273" t="s">
        <v>410</v>
      </c>
      <c r="AU224" s="273" t="s">
        <v>88</v>
      </c>
      <c r="AV224" s="15" t="s">
        <v>86</v>
      </c>
      <c r="AW224" s="15" t="s">
        <v>34</v>
      </c>
      <c r="AX224" s="15" t="s">
        <v>78</v>
      </c>
      <c r="AY224" s="273" t="s">
        <v>154</v>
      </c>
    </row>
    <row r="225" spans="2:51" s="13" customFormat="1" ht="11.25">
      <c r="B225" s="231"/>
      <c r="C225" s="232"/>
      <c r="D225" s="220" t="s">
        <v>410</v>
      </c>
      <c r="E225" s="233" t="s">
        <v>1</v>
      </c>
      <c r="F225" s="234" t="s">
        <v>533</v>
      </c>
      <c r="G225" s="232"/>
      <c r="H225" s="235">
        <v>63.11</v>
      </c>
      <c r="I225" s="236"/>
      <c r="J225" s="232"/>
      <c r="K225" s="232"/>
      <c r="L225" s="237"/>
      <c r="M225" s="238"/>
      <c r="N225" s="239"/>
      <c r="O225" s="239"/>
      <c r="P225" s="239"/>
      <c r="Q225" s="239"/>
      <c r="R225" s="239"/>
      <c r="S225" s="239"/>
      <c r="T225" s="240"/>
      <c r="AT225" s="241" t="s">
        <v>410</v>
      </c>
      <c r="AU225" s="241" t="s">
        <v>88</v>
      </c>
      <c r="AV225" s="13" t="s">
        <v>88</v>
      </c>
      <c r="AW225" s="13" t="s">
        <v>34</v>
      </c>
      <c r="AX225" s="13" t="s">
        <v>78</v>
      </c>
      <c r="AY225" s="241" t="s">
        <v>154</v>
      </c>
    </row>
    <row r="226" spans="2:51" s="13" customFormat="1" ht="11.25">
      <c r="B226" s="231"/>
      <c r="C226" s="232"/>
      <c r="D226" s="220" t="s">
        <v>410</v>
      </c>
      <c r="E226" s="233" t="s">
        <v>1</v>
      </c>
      <c r="F226" s="234" t="s">
        <v>534</v>
      </c>
      <c r="G226" s="232"/>
      <c r="H226" s="235">
        <v>16.29</v>
      </c>
      <c r="I226" s="236"/>
      <c r="J226" s="232"/>
      <c r="K226" s="232"/>
      <c r="L226" s="237"/>
      <c r="M226" s="238"/>
      <c r="N226" s="239"/>
      <c r="O226" s="239"/>
      <c r="P226" s="239"/>
      <c r="Q226" s="239"/>
      <c r="R226" s="239"/>
      <c r="S226" s="239"/>
      <c r="T226" s="240"/>
      <c r="AT226" s="241" t="s">
        <v>410</v>
      </c>
      <c r="AU226" s="241" t="s">
        <v>88</v>
      </c>
      <c r="AV226" s="13" t="s">
        <v>88</v>
      </c>
      <c r="AW226" s="13" t="s">
        <v>34</v>
      </c>
      <c r="AX226" s="13" t="s">
        <v>78</v>
      </c>
      <c r="AY226" s="241" t="s">
        <v>154</v>
      </c>
    </row>
    <row r="227" spans="2:51" s="13" customFormat="1" ht="11.25">
      <c r="B227" s="231"/>
      <c r="C227" s="232"/>
      <c r="D227" s="220" t="s">
        <v>410</v>
      </c>
      <c r="E227" s="233" t="s">
        <v>1</v>
      </c>
      <c r="F227" s="234" t="s">
        <v>535</v>
      </c>
      <c r="G227" s="232"/>
      <c r="H227" s="235">
        <v>27.45</v>
      </c>
      <c r="I227" s="236"/>
      <c r="J227" s="232"/>
      <c r="K227" s="232"/>
      <c r="L227" s="237"/>
      <c r="M227" s="238"/>
      <c r="N227" s="239"/>
      <c r="O227" s="239"/>
      <c r="P227" s="239"/>
      <c r="Q227" s="239"/>
      <c r="R227" s="239"/>
      <c r="S227" s="239"/>
      <c r="T227" s="240"/>
      <c r="AT227" s="241" t="s">
        <v>410</v>
      </c>
      <c r="AU227" s="241" t="s">
        <v>88</v>
      </c>
      <c r="AV227" s="13" t="s">
        <v>88</v>
      </c>
      <c r="AW227" s="13" t="s">
        <v>34</v>
      </c>
      <c r="AX227" s="13" t="s">
        <v>78</v>
      </c>
      <c r="AY227" s="241" t="s">
        <v>154</v>
      </c>
    </row>
    <row r="228" spans="2:51" s="13" customFormat="1" ht="11.25">
      <c r="B228" s="231"/>
      <c r="C228" s="232"/>
      <c r="D228" s="220" t="s">
        <v>410</v>
      </c>
      <c r="E228" s="233" t="s">
        <v>1</v>
      </c>
      <c r="F228" s="234" t="s">
        <v>536</v>
      </c>
      <c r="G228" s="232"/>
      <c r="H228" s="235">
        <v>4.6</v>
      </c>
      <c r="I228" s="236"/>
      <c r="J228" s="232"/>
      <c r="K228" s="232"/>
      <c r="L228" s="237"/>
      <c r="M228" s="238"/>
      <c r="N228" s="239"/>
      <c r="O228" s="239"/>
      <c r="P228" s="239"/>
      <c r="Q228" s="239"/>
      <c r="R228" s="239"/>
      <c r="S228" s="239"/>
      <c r="T228" s="240"/>
      <c r="AT228" s="241" t="s">
        <v>410</v>
      </c>
      <c r="AU228" s="241" t="s">
        <v>88</v>
      </c>
      <c r="AV228" s="13" t="s">
        <v>88</v>
      </c>
      <c r="AW228" s="13" t="s">
        <v>34</v>
      </c>
      <c r="AX228" s="13" t="s">
        <v>78</v>
      </c>
      <c r="AY228" s="241" t="s">
        <v>154</v>
      </c>
    </row>
    <row r="229" spans="2:51" s="13" customFormat="1" ht="11.25">
      <c r="B229" s="231"/>
      <c r="C229" s="232"/>
      <c r="D229" s="220" t="s">
        <v>410</v>
      </c>
      <c r="E229" s="233" t="s">
        <v>1</v>
      </c>
      <c r="F229" s="234" t="s">
        <v>537</v>
      </c>
      <c r="G229" s="232"/>
      <c r="H229" s="235">
        <v>71.494</v>
      </c>
      <c r="I229" s="236"/>
      <c r="J229" s="232"/>
      <c r="K229" s="232"/>
      <c r="L229" s="237"/>
      <c r="M229" s="238"/>
      <c r="N229" s="239"/>
      <c r="O229" s="239"/>
      <c r="P229" s="239"/>
      <c r="Q229" s="239"/>
      <c r="R229" s="239"/>
      <c r="S229" s="239"/>
      <c r="T229" s="240"/>
      <c r="AT229" s="241" t="s">
        <v>410</v>
      </c>
      <c r="AU229" s="241" t="s">
        <v>88</v>
      </c>
      <c r="AV229" s="13" t="s">
        <v>88</v>
      </c>
      <c r="AW229" s="13" t="s">
        <v>34</v>
      </c>
      <c r="AX229" s="13" t="s">
        <v>78</v>
      </c>
      <c r="AY229" s="241" t="s">
        <v>154</v>
      </c>
    </row>
    <row r="230" spans="2:51" s="14" customFormat="1" ht="11.25">
      <c r="B230" s="242"/>
      <c r="C230" s="243"/>
      <c r="D230" s="220" t="s">
        <v>410</v>
      </c>
      <c r="E230" s="244" t="s">
        <v>1</v>
      </c>
      <c r="F230" s="245" t="s">
        <v>433</v>
      </c>
      <c r="G230" s="243"/>
      <c r="H230" s="246">
        <v>182.944</v>
      </c>
      <c r="I230" s="247"/>
      <c r="J230" s="243"/>
      <c r="K230" s="243"/>
      <c r="L230" s="248"/>
      <c r="M230" s="249"/>
      <c r="N230" s="250"/>
      <c r="O230" s="250"/>
      <c r="P230" s="250"/>
      <c r="Q230" s="250"/>
      <c r="R230" s="250"/>
      <c r="S230" s="250"/>
      <c r="T230" s="251"/>
      <c r="AT230" s="252" t="s">
        <v>410</v>
      </c>
      <c r="AU230" s="252" t="s">
        <v>88</v>
      </c>
      <c r="AV230" s="14" t="s">
        <v>159</v>
      </c>
      <c r="AW230" s="14" t="s">
        <v>34</v>
      </c>
      <c r="AX230" s="14" t="s">
        <v>86</v>
      </c>
      <c r="AY230" s="252" t="s">
        <v>154</v>
      </c>
    </row>
    <row r="231" spans="1:65" s="2" customFormat="1" ht="24" customHeight="1">
      <c r="A231" s="35"/>
      <c r="B231" s="36"/>
      <c r="C231" s="254" t="s">
        <v>249</v>
      </c>
      <c r="D231" s="254" t="s">
        <v>179</v>
      </c>
      <c r="E231" s="255" t="s">
        <v>538</v>
      </c>
      <c r="F231" s="256" t="s">
        <v>539</v>
      </c>
      <c r="G231" s="257" t="s">
        <v>471</v>
      </c>
      <c r="H231" s="258">
        <v>65.003</v>
      </c>
      <c r="I231" s="259"/>
      <c r="J231" s="260">
        <f>ROUND(I231*H231,2)</f>
        <v>0</v>
      </c>
      <c r="K231" s="256" t="s">
        <v>405</v>
      </c>
      <c r="L231" s="261"/>
      <c r="M231" s="262" t="s">
        <v>1</v>
      </c>
      <c r="N231" s="263" t="s">
        <v>43</v>
      </c>
      <c r="O231" s="72"/>
      <c r="P231" s="216">
        <f>O231*H231</f>
        <v>0</v>
      </c>
      <c r="Q231" s="216">
        <v>0.131</v>
      </c>
      <c r="R231" s="216">
        <f>Q231*H231</f>
        <v>8.515393</v>
      </c>
      <c r="S231" s="216">
        <v>0</v>
      </c>
      <c r="T231" s="217">
        <f>S231*H231</f>
        <v>0</v>
      </c>
      <c r="U231" s="35"/>
      <c r="V231" s="35"/>
      <c r="W231" s="35"/>
      <c r="X231" s="35"/>
      <c r="Y231" s="35"/>
      <c r="Z231" s="35"/>
      <c r="AA231" s="35"/>
      <c r="AB231" s="35"/>
      <c r="AC231" s="35"/>
      <c r="AD231" s="35"/>
      <c r="AE231" s="35"/>
      <c r="AR231" s="218" t="s">
        <v>190</v>
      </c>
      <c r="AT231" s="218" t="s">
        <v>179</v>
      </c>
      <c r="AU231" s="218" t="s">
        <v>88</v>
      </c>
      <c r="AY231" s="18" t="s">
        <v>154</v>
      </c>
      <c r="BE231" s="219">
        <f>IF(N231="základní",J231,0)</f>
        <v>0</v>
      </c>
      <c r="BF231" s="219">
        <f>IF(N231="snížená",J231,0)</f>
        <v>0</v>
      </c>
      <c r="BG231" s="219">
        <f>IF(N231="zákl. přenesená",J231,0)</f>
        <v>0</v>
      </c>
      <c r="BH231" s="219">
        <f>IF(N231="sníž. přenesená",J231,0)</f>
        <v>0</v>
      </c>
      <c r="BI231" s="219">
        <f>IF(N231="nulová",J231,0)</f>
        <v>0</v>
      </c>
      <c r="BJ231" s="18" t="s">
        <v>86</v>
      </c>
      <c r="BK231" s="219">
        <f>ROUND(I231*H231,2)</f>
        <v>0</v>
      </c>
      <c r="BL231" s="18" t="s">
        <v>159</v>
      </c>
      <c r="BM231" s="218" t="s">
        <v>540</v>
      </c>
    </row>
    <row r="232" spans="1:47" s="2" customFormat="1" ht="19.5">
      <c r="A232" s="35"/>
      <c r="B232" s="36"/>
      <c r="C232" s="37"/>
      <c r="D232" s="220" t="s">
        <v>161</v>
      </c>
      <c r="E232" s="37"/>
      <c r="F232" s="221" t="s">
        <v>541</v>
      </c>
      <c r="G232" s="37"/>
      <c r="H232" s="37"/>
      <c r="I232" s="123"/>
      <c r="J232" s="37"/>
      <c r="K232" s="37"/>
      <c r="L232" s="40"/>
      <c r="M232" s="222"/>
      <c r="N232" s="223"/>
      <c r="O232" s="72"/>
      <c r="P232" s="72"/>
      <c r="Q232" s="72"/>
      <c r="R232" s="72"/>
      <c r="S232" s="72"/>
      <c r="T232" s="73"/>
      <c r="U232" s="35"/>
      <c r="V232" s="35"/>
      <c r="W232" s="35"/>
      <c r="X232" s="35"/>
      <c r="Y232" s="35"/>
      <c r="Z232" s="35"/>
      <c r="AA232" s="35"/>
      <c r="AB232" s="35"/>
      <c r="AC232" s="35"/>
      <c r="AD232" s="35"/>
      <c r="AE232" s="35"/>
      <c r="AT232" s="18" t="s">
        <v>161</v>
      </c>
      <c r="AU232" s="18" t="s">
        <v>88</v>
      </c>
    </row>
    <row r="233" spans="2:51" s="13" customFormat="1" ht="11.25">
      <c r="B233" s="231"/>
      <c r="C233" s="232"/>
      <c r="D233" s="220" t="s">
        <v>410</v>
      </c>
      <c r="E233" s="233" t="s">
        <v>1</v>
      </c>
      <c r="F233" s="234" t="s">
        <v>542</v>
      </c>
      <c r="G233" s="232"/>
      <c r="H233" s="235">
        <v>63.11</v>
      </c>
      <c r="I233" s="236"/>
      <c r="J233" s="232"/>
      <c r="K233" s="232"/>
      <c r="L233" s="237"/>
      <c r="M233" s="238"/>
      <c r="N233" s="239"/>
      <c r="O233" s="239"/>
      <c r="P233" s="239"/>
      <c r="Q233" s="239"/>
      <c r="R233" s="239"/>
      <c r="S233" s="239"/>
      <c r="T233" s="240"/>
      <c r="AT233" s="241" t="s">
        <v>410</v>
      </c>
      <c r="AU233" s="241" t="s">
        <v>88</v>
      </c>
      <c r="AV233" s="13" t="s">
        <v>88</v>
      </c>
      <c r="AW233" s="13" t="s">
        <v>34</v>
      </c>
      <c r="AX233" s="13" t="s">
        <v>78</v>
      </c>
      <c r="AY233" s="241" t="s">
        <v>154</v>
      </c>
    </row>
    <row r="234" spans="2:51" s="14" customFormat="1" ht="11.25">
      <c r="B234" s="242"/>
      <c r="C234" s="243"/>
      <c r="D234" s="220" t="s">
        <v>410</v>
      </c>
      <c r="E234" s="244" t="s">
        <v>1</v>
      </c>
      <c r="F234" s="245" t="s">
        <v>433</v>
      </c>
      <c r="G234" s="243"/>
      <c r="H234" s="246">
        <v>63.11</v>
      </c>
      <c r="I234" s="247"/>
      <c r="J234" s="243"/>
      <c r="K234" s="243"/>
      <c r="L234" s="248"/>
      <c r="M234" s="249"/>
      <c r="N234" s="250"/>
      <c r="O234" s="250"/>
      <c r="P234" s="250"/>
      <c r="Q234" s="250"/>
      <c r="R234" s="250"/>
      <c r="S234" s="250"/>
      <c r="T234" s="251"/>
      <c r="AT234" s="252" t="s">
        <v>410</v>
      </c>
      <c r="AU234" s="252" t="s">
        <v>88</v>
      </c>
      <c r="AV234" s="14" t="s">
        <v>159</v>
      </c>
      <c r="AW234" s="14" t="s">
        <v>34</v>
      </c>
      <c r="AX234" s="14" t="s">
        <v>86</v>
      </c>
      <c r="AY234" s="252" t="s">
        <v>154</v>
      </c>
    </row>
    <row r="235" spans="2:51" s="13" customFormat="1" ht="11.25">
      <c r="B235" s="231"/>
      <c r="C235" s="232"/>
      <c r="D235" s="220" t="s">
        <v>410</v>
      </c>
      <c r="E235" s="232"/>
      <c r="F235" s="234" t="s">
        <v>543</v>
      </c>
      <c r="G235" s="232"/>
      <c r="H235" s="235">
        <v>65.003</v>
      </c>
      <c r="I235" s="236"/>
      <c r="J235" s="232"/>
      <c r="K235" s="232"/>
      <c r="L235" s="237"/>
      <c r="M235" s="238"/>
      <c r="N235" s="239"/>
      <c r="O235" s="239"/>
      <c r="P235" s="239"/>
      <c r="Q235" s="239"/>
      <c r="R235" s="239"/>
      <c r="S235" s="239"/>
      <c r="T235" s="240"/>
      <c r="AT235" s="241" t="s">
        <v>410</v>
      </c>
      <c r="AU235" s="241" t="s">
        <v>88</v>
      </c>
      <c r="AV235" s="13" t="s">
        <v>88</v>
      </c>
      <c r="AW235" s="13" t="s">
        <v>4</v>
      </c>
      <c r="AX235" s="13" t="s">
        <v>86</v>
      </c>
      <c r="AY235" s="241" t="s">
        <v>154</v>
      </c>
    </row>
    <row r="236" spans="1:65" s="2" customFormat="1" ht="16.5" customHeight="1">
      <c r="A236" s="35"/>
      <c r="B236" s="36"/>
      <c r="C236" s="254" t="s">
        <v>254</v>
      </c>
      <c r="D236" s="254" t="s">
        <v>179</v>
      </c>
      <c r="E236" s="255" t="s">
        <v>544</v>
      </c>
      <c r="F236" s="256" t="s">
        <v>545</v>
      </c>
      <c r="G236" s="257" t="s">
        <v>471</v>
      </c>
      <c r="H236" s="258">
        <v>28.274</v>
      </c>
      <c r="I236" s="259"/>
      <c r="J236" s="260">
        <f>ROUND(I236*H236,2)</f>
        <v>0</v>
      </c>
      <c r="K236" s="256" t="s">
        <v>1</v>
      </c>
      <c r="L236" s="261"/>
      <c r="M236" s="262" t="s">
        <v>1</v>
      </c>
      <c r="N236" s="263" t="s">
        <v>43</v>
      </c>
      <c r="O236" s="72"/>
      <c r="P236" s="216">
        <f>O236*H236</f>
        <v>0</v>
      </c>
      <c r="Q236" s="216">
        <v>0.14</v>
      </c>
      <c r="R236" s="216">
        <f>Q236*H236</f>
        <v>3.9583600000000003</v>
      </c>
      <c r="S236" s="216">
        <v>0</v>
      </c>
      <c r="T236" s="217">
        <f>S236*H236</f>
        <v>0</v>
      </c>
      <c r="U236" s="35"/>
      <c r="V236" s="35"/>
      <c r="W236" s="35"/>
      <c r="X236" s="35"/>
      <c r="Y236" s="35"/>
      <c r="Z236" s="35"/>
      <c r="AA236" s="35"/>
      <c r="AB236" s="35"/>
      <c r="AC236" s="35"/>
      <c r="AD236" s="35"/>
      <c r="AE236" s="35"/>
      <c r="AR236" s="218" t="s">
        <v>190</v>
      </c>
      <c r="AT236" s="218" t="s">
        <v>179</v>
      </c>
      <c r="AU236" s="218" t="s">
        <v>88</v>
      </c>
      <c r="AY236" s="18" t="s">
        <v>154</v>
      </c>
      <c r="BE236" s="219">
        <f>IF(N236="základní",J236,0)</f>
        <v>0</v>
      </c>
      <c r="BF236" s="219">
        <f>IF(N236="snížená",J236,0)</f>
        <v>0</v>
      </c>
      <c r="BG236" s="219">
        <f>IF(N236="zákl. přenesená",J236,0)</f>
        <v>0</v>
      </c>
      <c r="BH236" s="219">
        <f>IF(N236="sníž. přenesená",J236,0)</f>
        <v>0</v>
      </c>
      <c r="BI236" s="219">
        <f>IF(N236="nulová",J236,0)</f>
        <v>0</v>
      </c>
      <c r="BJ236" s="18" t="s">
        <v>86</v>
      </c>
      <c r="BK236" s="219">
        <f>ROUND(I236*H236,2)</f>
        <v>0</v>
      </c>
      <c r="BL236" s="18" t="s">
        <v>159</v>
      </c>
      <c r="BM236" s="218" t="s">
        <v>546</v>
      </c>
    </row>
    <row r="237" spans="1:47" s="2" customFormat="1" ht="11.25">
      <c r="A237" s="35"/>
      <c r="B237" s="36"/>
      <c r="C237" s="37"/>
      <c r="D237" s="220" t="s">
        <v>161</v>
      </c>
      <c r="E237" s="37"/>
      <c r="F237" s="221" t="s">
        <v>545</v>
      </c>
      <c r="G237" s="37"/>
      <c r="H237" s="37"/>
      <c r="I237" s="123"/>
      <c r="J237" s="37"/>
      <c r="K237" s="37"/>
      <c r="L237" s="40"/>
      <c r="M237" s="222"/>
      <c r="N237" s="223"/>
      <c r="O237" s="72"/>
      <c r="P237" s="72"/>
      <c r="Q237" s="72"/>
      <c r="R237" s="72"/>
      <c r="S237" s="72"/>
      <c r="T237" s="73"/>
      <c r="U237" s="35"/>
      <c r="V237" s="35"/>
      <c r="W237" s="35"/>
      <c r="X237" s="35"/>
      <c r="Y237" s="35"/>
      <c r="Z237" s="35"/>
      <c r="AA237" s="35"/>
      <c r="AB237" s="35"/>
      <c r="AC237" s="35"/>
      <c r="AD237" s="35"/>
      <c r="AE237" s="35"/>
      <c r="AT237" s="18" t="s">
        <v>161</v>
      </c>
      <c r="AU237" s="18" t="s">
        <v>88</v>
      </c>
    </row>
    <row r="238" spans="2:51" s="13" customFormat="1" ht="11.25">
      <c r="B238" s="231"/>
      <c r="C238" s="232"/>
      <c r="D238" s="220" t="s">
        <v>410</v>
      </c>
      <c r="E238" s="233" t="s">
        <v>1</v>
      </c>
      <c r="F238" s="234" t="s">
        <v>535</v>
      </c>
      <c r="G238" s="232"/>
      <c r="H238" s="235">
        <v>27.45</v>
      </c>
      <c r="I238" s="236"/>
      <c r="J238" s="232"/>
      <c r="K238" s="232"/>
      <c r="L238" s="237"/>
      <c r="M238" s="238"/>
      <c r="N238" s="239"/>
      <c r="O238" s="239"/>
      <c r="P238" s="239"/>
      <c r="Q238" s="239"/>
      <c r="R238" s="239"/>
      <c r="S238" s="239"/>
      <c r="T238" s="240"/>
      <c r="AT238" s="241" t="s">
        <v>410</v>
      </c>
      <c r="AU238" s="241" t="s">
        <v>88</v>
      </c>
      <c r="AV238" s="13" t="s">
        <v>88</v>
      </c>
      <c r="AW238" s="13" t="s">
        <v>34</v>
      </c>
      <c r="AX238" s="13" t="s">
        <v>86</v>
      </c>
      <c r="AY238" s="241" t="s">
        <v>154</v>
      </c>
    </row>
    <row r="239" spans="2:51" s="13" customFormat="1" ht="11.25">
      <c r="B239" s="231"/>
      <c r="C239" s="232"/>
      <c r="D239" s="220" t="s">
        <v>410</v>
      </c>
      <c r="E239" s="232"/>
      <c r="F239" s="234" t="s">
        <v>547</v>
      </c>
      <c r="G239" s="232"/>
      <c r="H239" s="235">
        <v>28.274</v>
      </c>
      <c r="I239" s="236"/>
      <c r="J239" s="232"/>
      <c r="K239" s="232"/>
      <c r="L239" s="237"/>
      <c r="M239" s="238"/>
      <c r="N239" s="239"/>
      <c r="O239" s="239"/>
      <c r="P239" s="239"/>
      <c r="Q239" s="239"/>
      <c r="R239" s="239"/>
      <c r="S239" s="239"/>
      <c r="T239" s="240"/>
      <c r="AT239" s="241" t="s">
        <v>410</v>
      </c>
      <c r="AU239" s="241" t="s">
        <v>88</v>
      </c>
      <c r="AV239" s="13" t="s">
        <v>88</v>
      </c>
      <c r="AW239" s="13" t="s">
        <v>4</v>
      </c>
      <c r="AX239" s="13" t="s">
        <v>86</v>
      </c>
      <c r="AY239" s="241" t="s">
        <v>154</v>
      </c>
    </row>
    <row r="240" spans="1:65" s="2" customFormat="1" ht="16.5" customHeight="1">
      <c r="A240" s="35"/>
      <c r="B240" s="36"/>
      <c r="C240" s="254" t="s">
        <v>258</v>
      </c>
      <c r="D240" s="254" t="s">
        <v>179</v>
      </c>
      <c r="E240" s="255" t="s">
        <v>548</v>
      </c>
      <c r="F240" s="256" t="s">
        <v>549</v>
      </c>
      <c r="G240" s="257" t="s">
        <v>471</v>
      </c>
      <c r="H240" s="258">
        <v>16.779</v>
      </c>
      <c r="I240" s="259"/>
      <c r="J240" s="260">
        <f>ROUND(I240*H240,2)</f>
        <v>0</v>
      </c>
      <c r="K240" s="256" t="s">
        <v>405</v>
      </c>
      <c r="L240" s="261"/>
      <c r="M240" s="262" t="s">
        <v>1</v>
      </c>
      <c r="N240" s="263" t="s">
        <v>43</v>
      </c>
      <c r="O240" s="72"/>
      <c r="P240" s="216">
        <f>O240*H240</f>
        <v>0</v>
      </c>
      <c r="Q240" s="216">
        <v>0.131</v>
      </c>
      <c r="R240" s="216">
        <f>Q240*H240</f>
        <v>2.198049</v>
      </c>
      <c r="S240" s="216">
        <v>0</v>
      </c>
      <c r="T240" s="217">
        <f>S240*H240</f>
        <v>0</v>
      </c>
      <c r="U240" s="35"/>
      <c r="V240" s="35"/>
      <c r="W240" s="35"/>
      <c r="X240" s="35"/>
      <c r="Y240" s="35"/>
      <c r="Z240" s="35"/>
      <c r="AA240" s="35"/>
      <c r="AB240" s="35"/>
      <c r="AC240" s="35"/>
      <c r="AD240" s="35"/>
      <c r="AE240" s="35"/>
      <c r="AR240" s="218" t="s">
        <v>190</v>
      </c>
      <c r="AT240" s="218" t="s">
        <v>179</v>
      </c>
      <c r="AU240" s="218" t="s">
        <v>88</v>
      </c>
      <c r="AY240" s="18" t="s">
        <v>154</v>
      </c>
      <c r="BE240" s="219">
        <f>IF(N240="základní",J240,0)</f>
        <v>0</v>
      </c>
      <c r="BF240" s="219">
        <f>IF(N240="snížená",J240,0)</f>
        <v>0</v>
      </c>
      <c r="BG240" s="219">
        <f>IF(N240="zákl. přenesená",J240,0)</f>
        <v>0</v>
      </c>
      <c r="BH240" s="219">
        <f>IF(N240="sníž. přenesená",J240,0)</f>
        <v>0</v>
      </c>
      <c r="BI240" s="219">
        <f>IF(N240="nulová",J240,0)</f>
        <v>0</v>
      </c>
      <c r="BJ240" s="18" t="s">
        <v>86</v>
      </c>
      <c r="BK240" s="219">
        <f>ROUND(I240*H240,2)</f>
        <v>0</v>
      </c>
      <c r="BL240" s="18" t="s">
        <v>159</v>
      </c>
      <c r="BM240" s="218" t="s">
        <v>550</v>
      </c>
    </row>
    <row r="241" spans="1:47" s="2" customFormat="1" ht="11.25">
      <c r="A241" s="35"/>
      <c r="B241" s="36"/>
      <c r="C241" s="37"/>
      <c r="D241" s="220" t="s">
        <v>161</v>
      </c>
      <c r="E241" s="37"/>
      <c r="F241" s="221" t="s">
        <v>551</v>
      </c>
      <c r="G241" s="37"/>
      <c r="H241" s="37"/>
      <c r="I241" s="123"/>
      <c r="J241" s="37"/>
      <c r="K241" s="37"/>
      <c r="L241" s="40"/>
      <c r="M241" s="222"/>
      <c r="N241" s="223"/>
      <c r="O241" s="72"/>
      <c r="P241" s="72"/>
      <c r="Q241" s="72"/>
      <c r="R241" s="72"/>
      <c r="S241" s="72"/>
      <c r="T241" s="73"/>
      <c r="U241" s="35"/>
      <c r="V241" s="35"/>
      <c r="W241" s="35"/>
      <c r="X241" s="35"/>
      <c r="Y241" s="35"/>
      <c r="Z241" s="35"/>
      <c r="AA241" s="35"/>
      <c r="AB241" s="35"/>
      <c r="AC241" s="35"/>
      <c r="AD241" s="35"/>
      <c r="AE241" s="35"/>
      <c r="AT241" s="18" t="s">
        <v>161</v>
      </c>
      <c r="AU241" s="18" t="s">
        <v>88</v>
      </c>
    </row>
    <row r="242" spans="2:51" s="13" customFormat="1" ht="11.25">
      <c r="B242" s="231"/>
      <c r="C242" s="232"/>
      <c r="D242" s="220" t="s">
        <v>410</v>
      </c>
      <c r="E242" s="233" t="s">
        <v>1</v>
      </c>
      <c r="F242" s="234" t="s">
        <v>534</v>
      </c>
      <c r="G242" s="232"/>
      <c r="H242" s="235">
        <v>16.29</v>
      </c>
      <c r="I242" s="236"/>
      <c r="J242" s="232"/>
      <c r="K242" s="232"/>
      <c r="L242" s="237"/>
      <c r="M242" s="238"/>
      <c r="N242" s="239"/>
      <c r="O242" s="239"/>
      <c r="P242" s="239"/>
      <c r="Q242" s="239"/>
      <c r="R242" s="239"/>
      <c r="S242" s="239"/>
      <c r="T242" s="240"/>
      <c r="AT242" s="241" t="s">
        <v>410</v>
      </c>
      <c r="AU242" s="241" t="s">
        <v>88</v>
      </c>
      <c r="AV242" s="13" t="s">
        <v>88</v>
      </c>
      <c r="AW242" s="13" t="s">
        <v>34</v>
      </c>
      <c r="AX242" s="13" t="s">
        <v>86</v>
      </c>
      <c r="AY242" s="241" t="s">
        <v>154</v>
      </c>
    </row>
    <row r="243" spans="2:51" s="13" customFormat="1" ht="11.25">
      <c r="B243" s="231"/>
      <c r="C243" s="232"/>
      <c r="D243" s="220" t="s">
        <v>410</v>
      </c>
      <c r="E243" s="232"/>
      <c r="F243" s="234" t="s">
        <v>552</v>
      </c>
      <c r="G243" s="232"/>
      <c r="H243" s="235">
        <v>16.779</v>
      </c>
      <c r="I243" s="236"/>
      <c r="J243" s="232"/>
      <c r="K243" s="232"/>
      <c r="L243" s="237"/>
      <c r="M243" s="238"/>
      <c r="N243" s="239"/>
      <c r="O243" s="239"/>
      <c r="P243" s="239"/>
      <c r="Q243" s="239"/>
      <c r="R243" s="239"/>
      <c r="S243" s="239"/>
      <c r="T243" s="240"/>
      <c r="AT243" s="241" t="s">
        <v>410</v>
      </c>
      <c r="AU243" s="241" t="s">
        <v>88</v>
      </c>
      <c r="AV243" s="13" t="s">
        <v>88</v>
      </c>
      <c r="AW243" s="13" t="s">
        <v>4</v>
      </c>
      <c r="AX243" s="13" t="s">
        <v>86</v>
      </c>
      <c r="AY243" s="241" t="s">
        <v>154</v>
      </c>
    </row>
    <row r="244" spans="1:65" s="2" customFormat="1" ht="16.5" customHeight="1">
      <c r="A244" s="35"/>
      <c r="B244" s="36"/>
      <c r="C244" s="254" t="s">
        <v>262</v>
      </c>
      <c r="D244" s="254" t="s">
        <v>179</v>
      </c>
      <c r="E244" s="255" t="s">
        <v>553</v>
      </c>
      <c r="F244" s="256" t="s">
        <v>554</v>
      </c>
      <c r="G244" s="257" t="s">
        <v>471</v>
      </c>
      <c r="H244" s="258">
        <v>4.738</v>
      </c>
      <c r="I244" s="259"/>
      <c r="J244" s="260">
        <f>ROUND(I244*H244,2)</f>
        <v>0</v>
      </c>
      <c r="K244" s="256" t="s">
        <v>1</v>
      </c>
      <c r="L244" s="261"/>
      <c r="M244" s="262" t="s">
        <v>1</v>
      </c>
      <c r="N244" s="263" t="s">
        <v>43</v>
      </c>
      <c r="O244" s="72"/>
      <c r="P244" s="216">
        <f>O244*H244</f>
        <v>0</v>
      </c>
      <c r="Q244" s="216">
        <v>0.131</v>
      </c>
      <c r="R244" s="216">
        <f>Q244*H244</f>
        <v>0.6206780000000001</v>
      </c>
      <c r="S244" s="216">
        <v>0</v>
      </c>
      <c r="T244" s="217">
        <f>S244*H244</f>
        <v>0</v>
      </c>
      <c r="U244" s="35"/>
      <c r="V244" s="35"/>
      <c r="W244" s="35"/>
      <c r="X244" s="35"/>
      <c r="Y244" s="35"/>
      <c r="Z244" s="35"/>
      <c r="AA244" s="35"/>
      <c r="AB244" s="35"/>
      <c r="AC244" s="35"/>
      <c r="AD244" s="35"/>
      <c r="AE244" s="35"/>
      <c r="AR244" s="218" t="s">
        <v>190</v>
      </c>
      <c r="AT244" s="218" t="s">
        <v>179</v>
      </c>
      <c r="AU244" s="218" t="s">
        <v>88</v>
      </c>
      <c r="AY244" s="18" t="s">
        <v>154</v>
      </c>
      <c r="BE244" s="219">
        <f>IF(N244="základní",J244,0)</f>
        <v>0</v>
      </c>
      <c r="BF244" s="219">
        <f>IF(N244="snížená",J244,0)</f>
        <v>0</v>
      </c>
      <c r="BG244" s="219">
        <f>IF(N244="zákl. přenesená",J244,0)</f>
        <v>0</v>
      </c>
      <c r="BH244" s="219">
        <f>IF(N244="sníž. přenesená",J244,0)</f>
        <v>0</v>
      </c>
      <c r="BI244" s="219">
        <f>IF(N244="nulová",J244,0)</f>
        <v>0</v>
      </c>
      <c r="BJ244" s="18" t="s">
        <v>86</v>
      </c>
      <c r="BK244" s="219">
        <f>ROUND(I244*H244,2)</f>
        <v>0</v>
      </c>
      <c r="BL244" s="18" t="s">
        <v>159</v>
      </c>
      <c r="BM244" s="218" t="s">
        <v>555</v>
      </c>
    </row>
    <row r="245" spans="1:47" s="2" customFormat="1" ht="11.25">
      <c r="A245" s="35"/>
      <c r="B245" s="36"/>
      <c r="C245" s="37"/>
      <c r="D245" s="220" t="s">
        <v>161</v>
      </c>
      <c r="E245" s="37"/>
      <c r="F245" s="221" t="s">
        <v>551</v>
      </c>
      <c r="G245" s="37"/>
      <c r="H245" s="37"/>
      <c r="I245" s="123"/>
      <c r="J245" s="37"/>
      <c r="K245" s="37"/>
      <c r="L245" s="40"/>
      <c r="M245" s="222"/>
      <c r="N245" s="223"/>
      <c r="O245" s="72"/>
      <c r="P245" s="72"/>
      <c r="Q245" s="72"/>
      <c r="R245" s="72"/>
      <c r="S245" s="72"/>
      <c r="T245" s="73"/>
      <c r="U245" s="35"/>
      <c r="V245" s="35"/>
      <c r="W245" s="35"/>
      <c r="X245" s="35"/>
      <c r="Y245" s="35"/>
      <c r="Z245" s="35"/>
      <c r="AA245" s="35"/>
      <c r="AB245" s="35"/>
      <c r="AC245" s="35"/>
      <c r="AD245" s="35"/>
      <c r="AE245" s="35"/>
      <c r="AT245" s="18" t="s">
        <v>161</v>
      </c>
      <c r="AU245" s="18" t="s">
        <v>88</v>
      </c>
    </row>
    <row r="246" spans="2:51" s="13" customFormat="1" ht="11.25">
      <c r="B246" s="231"/>
      <c r="C246" s="232"/>
      <c r="D246" s="220" t="s">
        <v>410</v>
      </c>
      <c r="E246" s="233" t="s">
        <v>1</v>
      </c>
      <c r="F246" s="234" t="s">
        <v>556</v>
      </c>
      <c r="G246" s="232"/>
      <c r="H246" s="235">
        <v>4.6</v>
      </c>
      <c r="I246" s="236"/>
      <c r="J246" s="232"/>
      <c r="K246" s="232"/>
      <c r="L246" s="237"/>
      <c r="M246" s="238"/>
      <c r="N246" s="239"/>
      <c r="O246" s="239"/>
      <c r="P246" s="239"/>
      <c r="Q246" s="239"/>
      <c r="R246" s="239"/>
      <c r="S246" s="239"/>
      <c r="T246" s="240"/>
      <c r="AT246" s="241" t="s">
        <v>410</v>
      </c>
      <c r="AU246" s="241" t="s">
        <v>88</v>
      </c>
      <c r="AV246" s="13" t="s">
        <v>88</v>
      </c>
      <c r="AW246" s="13" t="s">
        <v>34</v>
      </c>
      <c r="AX246" s="13" t="s">
        <v>86</v>
      </c>
      <c r="AY246" s="241" t="s">
        <v>154</v>
      </c>
    </row>
    <row r="247" spans="2:51" s="13" customFormat="1" ht="11.25">
      <c r="B247" s="231"/>
      <c r="C247" s="232"/>
      <c r="D247" s="220" t="s">
        <v>410</v>
      </c>
      <c r="E247" s="232"/>
      <c r="F247" s="234" t="s">
        <v>557</v>
      </c>
      <c r="G247" s="232"/>
      <c r="H247" s="235">
        <v>4.738</v>
      </c>
      <c r="I247" s="236"/>
      <c r="J247" s="232"/>
      <c r="K247" s="232"/>
      <c r="L247" s="237"/>
      <c r="M247" s="238"/>
      <c r="N247" s="239"/>
      <c r="O247" s="239"/>
      <c r="P247" s="239"/>
      <c r="Q247" s="239"/>
      <c r="R247" s="239"/>
      <c r="S247" s="239"/>
      <c r="T247" s="240"/>
      <c r="AT247" s="241" t="s">
        <v>410</v>
      </c>
      <c r="AU247" s="241" t="s">
        <v>88</v>
      </c>
      <c r="AV247" s="13" t="s">
        <v>88</v>
      </c>
      <c r="AW247" s="13" t="s">
        <v>4</v>
      </c>
      <c r="AX247" s="13" t="s">
        <v>86</v>
      </c>
      <c r="AY247" s="241" t="s">
        <v>154</v>
      </c>
    </row>
    <row r="248" spans="1:65" s="2" customFormat="1" ht="24" customHeight="1">
      <c r="A248" s="35"/>
      <c r="B248" s="36"/>
      <c r="C248" s="254" t="s">
        <v>267</v>
      </c>
      <c r="D248" s="254" t="s">
        <v>179</v>
      </c>
      <c r="E248" s="255" t="s">
        <v>558</v>
      </c>
      <c r="F248" s="256" t="s">
        <v>559</v>
      </c>
      <c r="G248" s="257" t="s">
        <v>471</v>
      </c>
      <c r="H248" s="258">
        <v>73.639</v>
      </c>
      <c r="I248" s="259"/>
      <c r="J248" s="260">
        <f>ROUND(I248*H248,2)</f>
        <v>0</v>
      </c>
      <c r="K248" s="256" t="s">
        <v>405</v>
      </c>
      <c r="L248" s="261"/>
      <c r="M248" s="262" t="s">
        <v>1</v>
      </c>
      <c r="N248" s="263" t="s">
        <v>43</v>
      </c>
      <c r="O248" s="72"/>
      <c r="P248" s="216">
        <f>O248*H248</f>
        <v>0</v>
      </c>
      <c r="Q248" s="216">
        <v>0.131</v>
      </c>
      <c r="R248" s="216">
        <f>Q248*H248</f>
        <v>9.646709</v>
      </c>
      <c r="S248" s="216">
        <v>0</v>
      </c>
      <c r="T248" s="217">
        <f>S248*H248</f>
        <v>0</v>
      </c>
      <c r="U248" s="35"/>
      <c r="V248" s="35"/>
      <c r="W248" s="35"/>
      <c r="X248" s="35"/>
      <c r="Y248" s="35"/>
      <c r="Z248" s="35"/>
      <c r="AA248" s="35"/>
      <c r="AB248" s="35"/>
      <c r="AC248" s="35"/>
      <c r="AD248" s="35"/>
      <c r="AE248" s="35"/>
      <c r="AR248" s="218" t="s">
        <v>190</v>
      </c>
      <c r="AT248" s="218" t="s">
        <v>179</v>
      </c>
      <c r="AU248" s="218" t="s">
        <v>88</v>
      </c>
      <c r="AY248" s="18" t="s">
        <v>154</v>
      </c>
      <c r="BE248" s="219">
        <f>IF(N248="základní",J248,0)</f>
        <v>0</v>
      </c>
      <c r="BF248" s="219">
        <f>IF(N248="snížená",J248,0)</f>
        <v>0</v>
      </c>
      <c r="BG248" s="219">
        <f>IF(N248="zákl. přenesená",J248,0)</f>
        <v>0</v>
      </c>
      <c r="BH248" s="219">
        <f>IF(N248="sníž. přenesená",J248,0)</f>
        <v>0</v>
      </c>
      <c r="BI248" s="219">
        <f>IF(N248="nulová",J248,0)</f>
        <v>0</v>
      </c>
      <c r="BJ248" s="18" t="s">
        <v>86</v>
      </c>
      <c r="BK248" s="219">
        <f>ROUND(I248*H248,2)</f>
        <v>0</v>
      </c>
      <c r="BL248" s="18" t="s">
        <v>159</v>
      </c>
      <c r="BM248" s="218" t="s">
        <v>560</v>
      </c>
    </row>
    <row r="249" spans="1:47" s="2" customFormat="1" ht="11.25">
      <c r="A249" s="35"/>
      <c r="B249" s="36"/>
      <c r="C249" s="37"/>
      <c r="D249" s="220" t="s">
        <v>161</v>
      </c>
      <c r="E249" s="37"/>
      <c r="F249" s="221" t="s">
        <v>561</v>
      </c>
      <c r="G249" s="37"/>
      <c r="H249" s="37"/>
      <c r="I249" s="123"/>
      <c r="J249" s="37"/>
      <c r="K249" s="37"/>
      <c r="L249" s="40"/>
      <c r="M249" s="222"/>
      <c r="N249" s="223"/>
      <c r="O249" s="72"/>
      <c r="P249" s="72"/>
      <c r="Q249" s="72"/>
      <c r="R249" s="72"/>
      <c r="S249" s="72"/>
      <c r="T249" s="73"/>
      <c r="U249" s="35"/>
      <c r="V249" s="35"/>
      <c r="W249" s="35"/>
      <c r="X249" s="35"/>
      <c r="Y249" s="35"/>
      <c r="Z249" s="35"/>
      <c r="AA249" s="35"/>
      <c r="AB249" s="35"/>
      <c r="AC249" s="35"/>
      <c r="AD249" s="35"/>
      <c r="AE249" s="35"/>
      <c r="AT249" s="18" t="s">
        <v>161</v>
      </c>
      <c r="AU249" s="18" t="s">
        <v>88</v>
      </c>
    </row>
    <row r="250" spans="2:51" s="13" customFormat="1" ht="11.25">
      <c r="B250" s="231"/>
      <c r="C250" s="232"/>
      <c r="D250" s="220" t="s">
        <v>410</v>
      </c>
      <c r="E250" s="233" t="s">
        <v>1</v>
      </c>
      <c r="F250" s="234" t="s">
        <v>562</v>
      </c>
      <c r="G250" s="232"/>
      <c r="H250" s="235">
        <v>71.494</v>
      </c>
      <c r="I250" s="236"/>
      <c r="J250" s="232"/>
      <c r="K250" s="232"/>
      <c r="L250" s="237"/>
      <c r="M250" s="238"/>
      <c r="N250" s="239"/>
      <c r="O250" s="239"/>
      <c r="P250" s="239"/>
      <c r="Q250" s="239"/>
      <c r="R250" s="239"/>
      <c r="S250" s="239"/>
      <c r="T250" s="240"/>
      <c r="AT250" s="241" t="s">
        <v>410</v>
      </c>
      <c r="AU250" s="241" t="s">
        <v>88</v>
      </c>
      <c r="AV250" s="13" t="s">
        <v>88</v>
      </c>
      <c r="AW250" s="13" t="s">
        <v>34</v>
      </c>
      <c r="AX250" s="13" t="s">
        <v>86</v>
      </c>
      <c r="AY250" s="241" t="s">
        <v>154</v>
      </c>
    </row>
    <row r="251" spans="2:51" s="13" customFormat="1" ht="11.25">
      <c r="B251" s="231"/>
      <c r="C251" s="232"/>
      <c r="D251" s="220" t="s">
        <v>410</v>
      </c>
      <c r="E251" s="232"/>
      <c r="F251" s="234" t="s">
        <v>563</v>
      </c>
      <c r="G251" s="232"/>
      <c r="H251" s="235">
        <v>73.639</v>
      </c>
      <c r="I251" s="236"/>
      <c r="J251" s="232"/>
      <c r="K251" s="232"/>
      <c r="L251" s="237"/>
      <c r="M251" s="238"/>
      <c r="N251" s="239"/>
      <c r="O251" s="239"/>
      <c r="P251" s="239"/>
      <c r="Q251" s="239"/>
      <c r="R251" s="239"/>
      <c r="S251" s="239"/>
      <c r="T251" s="240"/>
      <c r="AT251" s="241" t="s">
        <v>410</v>
      </c>
      <c r="AU251" s="241" t="s">
        <v>88</v>
      </c>
      <c r="AV251" s="13" t="s">
        <v>88</v>
      </c>
      <c r="AW251" s="13" t="s">
        <v>4</v>
      </c>
      <c r="AX251" s="13" t="s">
        <v>86</v>
      </c>
      <c r="AY251" s="241" t="s">
        <v>154</v>
      </c>
    </row>
    <row r="252" spans="1:65" s="2" customFormat="1" ht="24" customHeight="1">
      <c r="A252" s="35"/>
      <c r="B252" s="36"/>
      <c r="C252" s="207" t="s">
        <v>271</v>
      </c>
      <c r="D252" s="207" t="s">
        <v>155</v>
      </c>
      <c r="E252" s="208" t="s">
        <v>564</v>
      </c>
      <c r="F252" s="209" t="s">
        <v>565</v>
      </c>
      <c r="G252" s="210" t="s">
        <v>471</v>
      </c>
      <c r="H252" s="211">
        <v>1067.12</v>
      </c>
      <c r="I252" s="212"/>
      <c r="J252" s="213">
        <f>ROUND(I252*H252,2)</f>
        <v>0</v>
      </c>
      <c r="K252" s="209" t="s">
        <v>405</v>
      </c>
      <c r="L252" s="40"/>
      <c r="M252" s="214" t="s">
        <v>1</v>
      </c>
      <c r="N252" s="215" t="s">
        <v>43</v>
      </c>
      <c r="O252" s="72"/>
      <c r="P252" s="216">
        <f>O252*H252</f>
        <v>0</v>
      </c>
      <c r="Q252" s="216">
        <v>0.08425</v>
      </c>
      <c r="R252" s="216">
        <f>Q252*H252</f>
        <v>89.90486</v>
      </c>
      <c r="S252" s="216">
        <v>0</v>
      </c>
      <c r="T252" s="217">
        <f>S252*H252</f>
        <v>0</v>
      </c>
      <c r="U252" s="35"/>
      <c r="V252" s="35"/>
      <c r="W252" s="35"/>
      <c r="X252" s="35"/>
      <c r="Y252" s="35"/>
      <c r="Z252" s="35"/>
      <c r="AA252" s="35"/>
      <c r="AB252" s="35"/>
      <c r="AC252" s="35"/>
      <c r="AD252" s="35"/>
      <c r="AE252" s="35"/>
      <c r="AR252" s="218" t="s">
        <v>159</v>
      </c>
      <c r="AT252" s="218" t="s">
        <v>155</v>
      </c>
      <c r="AU252" s="218" t="s">
        <v>88</v>
      </c>
      <c r="AY252" s="18" t="s">
        <v>154</v>
      </c>
      <c r="BE252" s="219">
        <f>IF(N252="základní",J252,0)</f>
        <v>0</v>
      </c>
      <c r="BF252" s="219">
        <f>IF(N252="snížená",J252,0)</f>
        <v>0</v>
      </c>
      <c r="BG252" s="219">
        <f>IF(N252="zákl. přenesená",J252,0)</f>
        <v>0</v>
      </c>
      <c r="BH252" s="219">
        <f>IF(N252="sníž. přenesená",J252,0)</f>
        <v>0</v>
      </c>
      <c r="BI252" s="219">
        <f>IF(N252="nulová",J252,0)</f>
        <v>0</v>
      </c>
      <c r="BJ252" s="18" t="s">
        <v>86</v>
      </c>
      <c r="BK252" s="219">
        <f>ROUND(I252*H252,2)</f>
        <v>0</v>
      </c>
      <c r="BL252" s="18" t="s">
        <v>159</v>
      </c>
      <c r="BM252" s="218" t="s">
        <v>566</v>
      </c>
    </row>
    <row r="253" spans="1:47" s="2" customFormat="1" ht="48.75">
      <c r="A253" s="35"/>
      <c r="B253" s="36"/>
      <c r="C253" s="37"/>
      <c r="D253" s="220" t="s">
        <v>161</v>
      </c>
      <c r="E253" s="37"/>
      <c r="F253" s="221" t="s">
        <v>567</v>
      </c>
      <c r="G253" s="37"/>
      <c r="H253" s="37"/>
      <c r="I253" s="123"/>
      <c r="J253" s="37"/>
      <c r="K253" s="37"/>
      <c r="L253" s="40"/>
      <c r="M253" s="222"/>
      <c r="N253" s="223"/>
      <c r="O253" s="72"/>
      <c r="P253" s="72"/>
      <c r="Q253" s="72"/>
      <c r="R253" s="72"/>
      <c r="S253" s="72"/>
      <c r="T253" s="73"/>
      <c r="U253" s="35"/>
      <c r="V253" s="35"/>
      <c r="W253" s="35"/>
      <c r="X253" s="35"/>
      <c r="Y253" s="35"/>
      <c r="Z253" s="35"/>
      <c r="AA253" s="35"/>
      <c r="AB253" s="35"/>
      <c r="AC253" s="35"/>
      <c r="AD253" s="35"/>
      <c r="AE253" s="35"/>
      <c r="AT253" s="18" t="s">
        <v>161</v>
      </c>
      <c r="AU253" s="18" t="s">
        <v>88</v>
      </c>
    </row>
    <row r="254" spans="1:47" s="2" customFormat="1" ht="117">
      <c r="A254" s="35"/>
      <c r="B254" s="36"/>
      <c r="C254" s="37"/>
      <c r="D254" s="220" t="s">
        <v>408</v>
      </c>
      <c r="E254" s="37"/>
      <c r="F254" s="230" t="s">
        <v>530</v>
      </c>
      <c r="G254" s="37"/>
      <c r="H254" s="37"/>
      <c r="I254" s="123"/>
      <c r="J254" s="37"/>
      <c r="K254" s="37"/>
      <c r="L254" s="40"/>
      <c r="M254" s="222"/>
      <c r="N254" s="223"/>
      <c r="O254" s="72"/>
      <c r="P254" s="72"/>
      <c r="Q254" s="72"/>
      <c r="R254" s="72"/>
      <c r="S254" s="72"/>
      <c r="T254" s="73"/>
      <c r="U254" s="35"/>
      <c r="V254" s="35"/>
      <c r="W254" s="35"/>
      <c r="X254" s="35"/>
      <c r="Y254" s="35"/>
      <c r="Z254" s="35"/>
      <c r="AA254" s="35"/>
      <c r="AB254" s="35"/>
      <c r="AC254" s="35"/>
      <c r="AD254" s="35"/>
      <c r="AE254" s="35"/>
      <c r="AT254" s="18" t="s">
        <v>408</v>
      </c>
      <c r="AU254" s="18" t="s">
        <v>88</v>
      </c>
    </row>
    <row r="255" spans="1:47" s="2" customFormat="1" ht="48.75">
      <c r="A255" s="35"/>
      <c r="B255" s="36"/>
      <c r="C255" s="37"/>
      <c r="D255" s="220" t="s">
        <v>442</v>
      </c>
      <c r="E255" s="37"/>
      <c r="F255" s="230" t="s">
        <v>531</v>
      </c>
      <c r="G255" s="37"/>
      <c r="H255" s="37"/>
      <c r="I255" s="123"/>
      <c r="J255" s="37"/>
      <c r="K255" s="37"/>
      <c r="L255" s="40"/>
      <c r="M255" s="222"/>
      <c r="N255" s="223"/>
      <c r="O255" s="72"/>
      <c r="P255" s="72"/>
      <c r="Q255" s="72"/>
      <c r="R255" s="72"/>
      <c r="S255" s="72"/>
      <c r="T255" s="73"/>
      <c r="U255" s="35"/>
      <c r="V255" s="35"/>
      <c r="W255" s="35"/>
      <c r="X255" s="35"/>
      <c r="Y255" s="35"/>
      <c r="Z255" s="35"/>
      <c r="AA255" s="35"/>
      <c r="AB255" s="35"/>
      <c r="AC255" s="35"/>
      <c r="AD255" s="35"/>
      <c r="AE255" s="35"/>
      <c r="AT255" s="18" t="s">
        <v>442</v>
      </c>
      <c r="AU255" s="18" t="s">
        <v>88</v>
      </c>
    </row>
    <row r="256" spans="2:51" s="15" customFormat="1" ht="11.25">
      <c r="B256" s="264"/>
      <c r="C256" s="265"/>
      <c r="D256" s="220" t="s">
        <v>410</v>
      </c>
      <c r="E256" s="266" t="s">
        <v>1</v>
      </c>
      <c r="F256" s="267" t="s">
        <v>568</v>
      </c>
      <c r="G256" s="265"/>
      <c r="H256" s="266" t="s">
        <v>1</v>
      </c>
      <c r="I256" s="268"/>
      <c r="J256" s="265"/>
      <c r="K256" s="265"/>
      <c r="L256" s="269"/>
      <c r="M256" s="270"/>
      <c r="N256" s="271"/>
      <c r="O256" s="271"/>
      <c r="P256" s="271"/>
      <c r="Q256" s="271"/>
      <c r="R256" s="271"/>
      <c r="S256" s="271"/>
      <c r="T256" s="272"/>
      <c r="AT256" s="273" t="s">
        <v>410</v>
      </c>
      <c r="AU256" s="273" t="s">
        <v>88</v>
      </c>
      <c r="AV256" s="15" t="s">
        <v>86</v>
      </c>
      <c r="AW256" s="15" t="s">
        <v>34</v>
      </c>
      <c r="AX256" s="15" t="s">
        <v>78</v>
      </c>
      <c r="AY256" s="273" t="s">
        <v>154</v>
      </c>
    </row>
    <row r="257" spans="2:51" s="13" customFormat="1" ht="11.25">
      <c r="B257" s="231"/>
      <c r="C257" s="232"/>
      <c r="D257" s="220" t="s">
        <v>410</v>
      </c>
      <c r="E257" s="233" t="s">
        <v>1</v>
      </c>
      <c r="F257" s="234" t="s">
        <v>569</v>
      </c>
      <c r="G257" s="232"/>
      <c r="H257" s="235">
        <v>1067.12</v>
      </c>
      <c r="I257" s="236"/>
      <c r="J257" s="232"/>
      <c r="K257" s="232"/>
      <c r="L257" s="237"/>
      <c r="M257" s="238"/>
      <c r="N257" s="239"/>
      <c r="O257" s="239"/>
      <c r="P257" s="239"/>
      <c r="Q257" s="239"/>
      <c r="R257" s="239"/>
      <c r="S257" s="239"/>
      <c r="T257" s="240"/>
      <c r="AT257" s="241" t="s">
        <v>410</v>
      </c>
      <c r="AU257" s="241" t="s">
        <v>88</v>
      </c>
      <c r="AV257" s="13" t="s">
        <v>88</v>
      </c>
      <c r="AW257" s="13" t="s">
        <v>34</v>
      </c>
      <c r="AX257" s="13" t="s">
        <v>86</v>
      </c>
      <c r="AY257" s="241" t="s">
        <v>154</v>
      </c>
    </row>
    <row r="258" spans="1:65" s="2" customFormat="1" ht="24" customHeight="1">
      <c r="A258" s="35"/>
      <c r="B258" s="36"/>
      <c r="C258" s="254" t="s">
        <v>275</v>
      </c>
      <c r="D258" s="254" t="s">
        <v>179</v>
      </c>
      <c r="E258" s="255" t="s">
        <v>570</v>
      </c>
      <c r="F258" s="256" t="s">
        <v>571</v>
      </c>
      <c r="G258" s="257" t="s">
        <v>471</v>
      </c>
      <c r="H258" s="258">
        <v>1077.791</v>
      </c>
      <c r="I258" s="259"/>
      <c r="J258" s="260">
        <f>ROUND(I258*H258,2)</f>
        <v>0</v>
      </c>
      <c r="K258" s="256" t="s">
        <v>405</v>
      </c>
      <c r="L258" s="261"/>
      <c r="M258" s="262" t="s">
        <v>1</v>
      </c>
      <c r="N258" s="263" t="s">
        <v>43</v>
      </c>
      <c r="O258" s="72"/>
      <c r="P258" s="216">
        <f>O258*H258</f>
        <v>0</v>
      </c>
      <c r="Q258" s="216">
        <v>0.13</v>
      </c>
      <c r="R258" s="216">
        <f>Q258*H258</f>
        <v>140.11283</v>
      </c>
      <c r="S258" s="216">
        <v>0</v>
      </c>
      <c r="T258" s="217">
        <f>S258*H258</f>
        <v>0</v>
      </c>
      <c r="U258" s="35"/>
      <c r="V258" s="35"/>
      <c r="W258" s="35"/>
      <c r="X258" s="35"/>
      <c r="Y258" s="35"/>
      <c r="Z258" s="35"/>
      <c r="AA258" s="35"/>
      <c r="AB258" s="35"/>
      <c r="AC258" s="35"/>
      <c r="AD258" s="35"/>
      <c r="AE258" s="35"/>
      <c r="AR258" s="218" t="s">
        <v>190</v>
      </c>
      <c r="AT258" s="218" t="s">
        <v>179</v>
      </c>
      <c r="AU258" s="218" t="s">
        <v>88</v>
      </c>
      <c r="AY258" s="18" t="s">
        <v>154</v>
      </c>
      <c r="BE258" s="219">
        <f>IF(N258="základní",J258,0)</f>
        <v>0</v>
      </c>
      <c r="BF258" s="219">
        <f>IF(N258="snížená",J258,0)</f>
        <v>0</v>
      </c>
      <c r="BG258" s="219">
        <f>IF(N258="zákl. přenesená",J258,0)</f>
        <v>0</v>
      </c>
      <c r="BH258" s="219">
        <f>IF(N258="sníž. přenesená",J258,0)</f>
        <v>0</v>
      </c>
      <c r="BI258" s="219">
        <f>IF(N258="nulová",J258,0)</f>
        <v>0</v>
      </c>
      <c r="BJ258" s="18" t="s">
        <v>86</v>
      </c>
      <c r="BK258" s="219">
        <f>ROUND(I258*H258,2)</f>
        <v>0</v>
      </c>
      <c r="BL258" s="18" t="s">
        <v>159</v>
      </c>
      <c r="BM258" s="218" t="s">
        <v>572</v>
      </c>
    </row>
    <row r="259" spans="1:47" s="2" customFormat="1" ht="11.25">
      <c r="A259" s="35"/>
      <c r="B259" s="36"/>
      <c r="C259" s="37"/>
      <c r="D259" s="220" t="s">
        <v>161</v>
      </c>
      <c r="E259" s="37"/>
      <c r="F259" s="221" t="s">
        <v>571</v>
      </c>
      <c r="G259" s="37"/>
      <c r="H259" s="37"/>
      <c r="I259" s="123"/>
      <c r="J259" s="37"/>
      <c r="K259" s="37"/>
      <c r="L259" s="40"/>
      <c r="M259" s="222"/>
      <c r="N259" s="223"/>
      <c r="O259" s="72"/>
      <c r="P259" s="72"/>
      <c r="Q259" s="72"/>
      <c r="R259" s="72"/>
      <c r="S259" s="72"/>
      <c r="T259" s="73"/>
      <c r="U259" s="35"/>
      <c r="V259" s="35"/>
      <c r="W259" s="35"/>
      <c r="X259" s="35"/>
      <c r="Y259" s="35"/>
      <c r="Z259" s="35"/>
      <c r="AA259" s="35"/>
      <c r="AB259" s="35"/>
      <c r="AC259" s="35"/>
      <c r="AD259" s="35"/>
      <c r="AE259" s="35"/>
      <c r="AT259" s="18" t="s">
        <v>161</v>
      </c>
      <c r="AU259" s="18" t="s">
        <v>88</v>
      </c>
    </row>
    <row r="260" spans="2:51" s="13" customFormat="1" ht="11.25">
      <c r="B260" s="231"/>
      <c r="C260" s="232"/>
      <c r="D260" s="220" t="s">
        <v>410</v>
      </c>
      <c r="E260" s="233" t="s">
        <v>1</v>
      </c>
      <c r="F260" s="234" t="s">
        <v>569</v>
      </c>
      <c r="G260" s="232"/>
      <c r="H260" s="235">
        <v>1067.12</v>
      </c>
      <c r="I260" s="236"/>
      <c r="J260" s="232"/>
      <c r="K260" s="232"/>
      <c r="L260" s="237"/>
      <c r="M260" s="238"/>
      <c r="N260" s="239"/>
      <c r="O260" s="239"/>
      <c r="P260" s="239"/>
      <c r="Q260" s="239"/>
      <c r="R260" s="239"/>
      <c r="S260" s="239"/>
      <c r="T260" s="240"/>
      <c r="AT260" s="241" t="s">
        <v>410</v>
      </c>
      <c r="AU260" s="241" t="s">
        <v>88</v>
      </c>
      <c r="AV260" s="13" t="s">
        <v>88</v>
      </c>
      <c r="AW260" s="13" t="s">
        <v>34</v>
      </c>
      <c r="AX260" s="13" t="s">
        <v>86</v>
      </c>
      <c r="AY260" s="241" t="s">
        <v>154</v>
      </c>
    </row>
    <row r="261" spans="2:51" s="13" customFormat="1" ht="11.25">
      <c r="B261" s="231"/>
      <c r="C261" s="232"/>
      <c r="D261" s="220" t="s">
        <v>410</v>
      </c>
      <c r="E261" s="232"/>
      <c r="F261" s="234" t="s">
        <v>573</v>
      </c>
      <c r="G261" s="232"/>
      <c r="H261" s="235">
        <v>1077.791</v>
      </c>
      <c r="I261" s="236"/>
      <c r="J261" s="232"/>
      <c r="K261" s="232"/>
      <c r="L261" s="237"/>
      <c r="M261" s="238"/>
      <c r="N261" s="239"/>
      <c r="O261" s="239"/>
      <c r="P261" s="239"/>
      <c r="Q261" s="239"/>
      <c r="R261" s="239"/>
      <c r="S261" s="239"/>
      <c r="T261" s="240"/>
      <c r="AT261" s="241" t="s">
        <v>410</v>
      </c>
      <c r="AU261" s="241" t="s">
        <v>88</v>
      </c>
      <c r="AV261" s="13" t="s">
        <v>88</v>
      </c>
      <c r="AW261" s="13" t="s">
        <v>4</v>
      </c>
      <c r="AX261" s="13" t="s">
        <v>86</v>
      </c>
      <c r="AY261" s="241" t="s">
        <v>154</v>
      </c>
    </row>
    <row r="262" spans="1:65" s="2" customFormat="1" ht="24" customHeight="1">
      <c r="A262" s="35"/>
      <c r="B262" s="36"/>
      <c r="C262" s="207" t="s">
        <v>279</v>
      </c>
      <c r="D262" s="207" t="s">
        <v>155</v>
      </c>
      <c r="E262" s="208" t="s">
        <v>574</v>
      </c>
      <c r="F262" s="209" t="s">
        <v>575</v>
      </c>
      <c r="G262" s="210" t="s">
        <v>471</v>
      </c>
      <c r="H262" s="211">
        <v>38.6</v>
      </c>
      <c r="I262" s="212"/>
      <c r="J262" s="213">
        <f>ROUND(I262*H262,2)</f>
        <v>0</v>
      </c>
      <c r="K262" s="209" t="s">
        <v>405</v>
      </c>
      <c r="L262" s="40"/>
      <c r="M262" s="214" t="s">
        <v>1</v>
      </c>
      <c r="N262" s="215" t="s">
        <v>43</v>
      </c>
      <c r="O262" s="72"/>
      <c r="P262" s="216">
        <f>O262*H262</f>
        <v>0</v>
      </c>
      <c r="Q262" s="216">
        <v>0.08565</v>
      </c>
      <c r="R262" s="216">
        <f>Q262*H262</f>
        <v>3.30609</v>
      </c>
      <c r="S262" s="216">
        <v>0</v>
      </c>
      <c r="T262" s="217">
        <f>S262*H262</f>
        <v>0</v>
      </c>
      <c r="U262" s="35"/>
      <c r="V262" s="35"/>
      <c r="W262" s="35"/>
      <c r="X262" s="35"/>
      <c r="Y262" s="35"/>
      <c r="Z262" s="35"/>
      <c r="AA262" s="35"/>
      <c r="AB262" s="35"/>
      <c r="AC262" s="35"/>
      <c r="AD262" s="35"/>
      <c r="AE262" s="35"/>
      <c r="AR262" s="218" t="s">
        <v>159</v>
      </c>
      <c r="AT262" s="218" t="s">
        <v>155</v>
      </c>
      <c r="AU262" s="218" t="s">
        <v>88</v>
      </c>
      <c r="AY262" s="18" t="s">
        <v>154</v>
      </c>
      <c r="BE262" s="219">
        <f>IF(N262="základní",J262,0)</f>
        <v>0</v>
      </c>
      <c r="BF262" s="219">
        <f>IF(N262="snížená",J262,0)</f>
        <v>0</v>
      </c>
      <c r="BG262" s="219">
        <f>IF(N262="zákl. přenesená",J262,0)</f>
        <v>0</v>
      </c>
      <c r="BH262" s="219">
        <f>IF(N262="sníž. přenesená",J262,0)</f>
        <v>0</v>
      </c>
      <c r="BI262" s="219">
        <f>IF(N262="nulová",J262,0)</f>
        <v>0</v>
      </c>
      <c r="BJ262" s="18" t="s">
        <v>86</v>
      </c>
      <c r="BK262" s="219">
        <f>ROUND(I262*H262,2)</f>
        <v>0</v>
      </c>
      <c r="BL262" s="18" t="s">
        <v>159</v>
      </c>
      <c r="BM262" s="218" t="s">
        <v>576</v>
      </c>
    </row>
    <row r="263" spans="1:47" s="2" customFormat="1" ht="48.75">
      <c r="A263" s="35"/>
      <c r="B263" s="36"/>
      <c r="C263" s="37"/>
      <c r="D263" s="220" t="s">
        <v>161</v>
      </c>
      <c r="E263" s="37"/>
      <c r="F263" s="221" t="s">
        <v>577</v>
      </c>
      <c r="G263" s="37"/>
      <c r="H263" s="37"/>
      <c r="I263" s="123"/>
      <c r="J263" s="37"/>
      <c r="K263" s="37"/>
      <c r="L263" s="40"/>
      <c r="M263" s="222"/>
      <c r="N263" s="223"/>
      <c r="O263" s="72"/>
      <c r="P263" s="72"/>
      <c r="Q263" s="72"/>
      <c r="R263" s="72"/>
      <c r="S263" s="72"/>
      <c r="T263" s="73"/>
      <c r="U263" s="35"/>
      <c r="V263" s="35"/>
      <c r="W263" s="35"/>
      <c r="X263" s="35"/>
      <c r="Y263" s="35"/>
      <c r="Z263" s="35"/>
      <c r="AA263" s="35"/>
      <c r="AB263" s="35"/>
      <c r="AC263" s="35"/>
      <c r="AD263" s="35"/>
      <c r="AE263" s="35"/>
      <c r="AT263" s="18" t="s">
        <v>161</v>
      </c>
      <c r="AU263" s="18" t="s">
        <v>88</v>
      </c>
    </row>
    <row r="264" spans="1:47" s="2" customFormat="1" ht="117">
      <c r="A264" s="35"/>
      <c r="B264" s="36"/>
      <c r="C264" s="37"/>
      <c r="D264" s="220" t="s">
        <v>408</v>
      </c>
      <c r="E264" s="37"/>
      <c r="F264" s="230" t="s">
        <v>530</v>
      </c>
      <c r="G264" s="37"/>
      <c r="H264" s="37"/>
      <c r="I264" s="123"/>
      <c r="J264" s="37"/>
      <c r="K264" s="37"/>
      <c r="L264" s="40"/>
      <c r="M264" s="222"/>
      <c r="N264" s="223"/>
      <c r="O264" s="72"/>
      <c r="P264" s="72"/>
      <c r="Q264" s="72"/>
      <c r="R264" s="72"/>
      <c r="S264" s="72"/>
      <c r="T264" s="73"/>
      <c r="U264" s="35"/>
      <c r="V264" s="35"/>
      <c r="W264" s="35"/>
      <c r="X264" s="35"/>
      <c r="Y264" s="35"/>
      <c r="Z264" s="35"/>
      <c r="AA264" s="35"/>
      <c r="AB264" s="35"/>
      <c r="AC264" s="35"/>
      <c r="AD264" s="35"/>
      <c r="AE264" s="35"/>
      <c r="AT264" s="18" t="s">
        <v>408</v>
      </c>
      <c r="AU264" s="18" t="s">
        <v>88</v>
      </c>
    </row>
    <row r="265" spans="2:51" s="13" customFormat="1" ht="11.25">
      <c r="B265" s="231"/>
      <c r="C265" s="232"/>
      <c r="D265" s="220" t="s">
        <v>410</v>
      </c>
      <c r="E265" s="233" t="s">
        <v>1</v>
      </c>
      <c r="F265" s="234" t="s">
        <v>578</v>
      </c>
      <c r="G265" s="232"/>
      <c r="H265" s="235">
        <v>30.55</v>
      </c>
      <c r="I265" s="236"/>
      <c r="J265" s="232"/>
      <c r="K265" s="232"/>
      <c r="L265" s="237"/>
      <c r="M265" s="238"/>
      <c r="N265" s="239"/>
      <c r="O265" s="239"/>
      <c r="P265" s="239"/>
      <c r="Q265" s="239"/>
      <c r="R265" s="239"/>
      <c r="S265" s="239"/>
      <c r="T265" s="240"/>
      <c r="AT265" s="241" t="s">
        <v>410</v>
      </c>
      <c r="AU265" s="241" t="s">
        <v>88</v>
      </c>
      <c r="AV265" s="13" t="s">
        <v>88</v>
      </c>
      <c r="AW265" s="13" t="s">
        <v>34</v>
      </c>
      <c r="AX265" s="13" t="s">
        <v>78</v>
      </c>
      <c r="AY265" s="241" t="s">
        <v>154</v>
      </c>
    </row>
    <row r="266" spans="2:51" s="13" customFormat="1" ht="11.25">
      <c r="B266" s="231"/>
      <c r="C266" s="232"/>
      <c r="D266" s="220" t="s">
        <v>410</v>
      </c>
      <c r="E266" s="233" t="s">
        <v>1</v>
      </c>
      <c r="F266" s="234" t="s">
        <v>579</v>
      </c>
      <c r="G266" s="232"/>
      <c r="H266" s="235">
        <v>5.69</v>
      </c>
      <c r="I266" s="236"/>
      <c r="J266" s="232"/>
      <c r="K266" s="232"/>
      <c r="L266" s="237"/>
      <c r="M266" s="238"/>
      <c r="N266" s="239"/>
      <c r="O266" s="239"/>
      <c r="P266" s="239"/>
      <c r="Q266" s="239"/>
      <c r="R266" s="239"/>
      <c r="S266" s="239"/>
      <c r="T266" s="240"/>
      <c r="AT266" s="241" t="s">
        <v>410</v>
      </c>
      <c r="AU266" s="241" t="s">
        <v>88</v>
      </c>
      <c r="AV266" s="13" t="s">
        <v>88</v>
      </c>
      <c r="AW266" s="13" t="s">
        <v>34</v>
      </c>
      <c r="AX266" s="13" t="s">
        <v>78</v>
      </c>
      <c r="AY266" s="241" t="s">
        <v>154</v>
      </c>
    </row>
    <row r="267" spans="2:51" s="13" customFormat="1" ht="11.25">
      <c r="B267" s="231"/>
      <c r="C267" s="232"/>
      <c r="D267" s="220" t="s">
        <v>410</v>
      </c>
      <c r="E267" s="233" t="s">
        <v>1</v>
      </c>
      <c r="F267" s="234" t="s">
        <v>580</v>
      </c>
      <c r="G267" s="232"/>
      <c r="H267" s="235">
        <v>2.36</v>
      </c>
      <c r="I267" s="236"/>
      <c r="J267" s="232"/>
      <c r="K267" s="232"/>
      <c r="L267" s="237"/>
      <c r="M267" s="238"/>
      <c r="N267" s="239"/>
      <c r="O267" s="239"/>
      <c r="P267" s="239"/>
      <c r="Q267" s="239"/>
      <c r="R267" s="239"/>
      <c r="S267" s="239"/>
      <c r="T267" s="240"/>
      <c r="AT267" s="241" t="s">
        <v>410</v>
      </c>
      <c r="AU267" s="241" t="s">
        <v>88</v>
      </c>
      <c r="AV267" s="13" t="s">
        <v>88</v>
      </c>
      <c r="AW267" s="13" t="s">
        <v>34</v>
      </c>
      <c r="AX267" s="13" t="s">
        <v>78</v>
      </c>
      <c r="AY267" s="241" t="s">
        <v>154</v>
      </c>
    </row>
    <row r="268" spans="2:51" s="14" customFormat="1" ht="11.25">
      <c r="B268" s="242"/>
      <c r="C268" s="243"/>
      <c r="D268" s="220" t="s">
        <v>410</v>
      </c>
      <c r="E268" s="244" t="s">
        <v>1</v>
      </c>
      <c r="F268" s="245" t="s">
        <v>433</v>
      </c>
      <c r="G268" s="243"/>
      <c r="H268" s="246">
        <v>38.6</v>
      </c>
      <c r="I268" s="247"/>
      <c r="J268" s="243"/>
      <c r="K268" s="243"/>
      <c r="L268" s="248"/>
      <c r="M268" s="249"/>
      <c r="N268" s="250"/>
      <c r="O268" s="250"/>
      <c r="P268" s="250"/>
      <c r="Q268" s="250"/>
      <c r="R268" s="250"/>
      <c r="S268" s="250"/>
      <c r="T268" s="251"/>
      <c r="AT268" s="252" t="s">
        <v>410</v>
      </c>
      <c r="AU268" s="252" t="s">
        <v>88</v>
      </c>
      <c r="AV268" s="14" t="s">
        <v>159</v>
      </c>
      <c r="AW268" s="14" t="s">
        <v>34</v>
      </c>
      <c r="AX268" s="14" t="s">
        <v>86</v>
      </c>
      <c r="AY268" s="252" t="s">
        <v>154</v>
      </c>
    </row>
    <row r="269" spans="1:65" s="2" customFormat="1" ht="24" customHeight="1">
      <c r="A269" s="35"/>
      <c r="B269" s="36"/>
      <c r="C269" s="254" t="s">
        <v>283</v>
      </c>
      <c r="D269" s="254" t="s">
        <v>179</v>
      </c>
      <c r="E269" s="255" t="s">
        <v>581</v>
      </c>
      <c r="F269" s="256" t="s">
        <v>582</v>
      </c>
      <c r="G269" s="257" t="s">
        <v>471</v>
      </c>
      <c r="H269" s="258">
        <v>2.431</v>
      </c>
      <c r="I269" s="259"/>
      <c r="J269" s="260">
        <f>ROUND(I269*H269,2)</f>
        <v>0</v>
      </c>
      <c r="K269" s="256" t="s">
        <v>405</v>
      </c>
      <c r="L269" s="261"/>
      <c r="M269" s="262" t="s">
        <v>1</v>
      </c>
      <c r="N269" s="263" t="s">
        <v>43</v>
      </c>
      <c r="O269" s="72"/>
      <c r="P269" s="216">
        <f>O269*H269</f>
        <v>0</v>
      </c>
      <c r="Q269" s="216">
        <v>0.176</v>
      </c>
      <c r="R269" s="216">
        <f>Q269*H269</f>
        <v>0.42785599999999996</v>
      </c>
      <c r="S269" s="216">
        <v>0</v>
      </c>
      <c r="T269" s="217">
        <f>S269*H269</f>
        <v>0</v>
      </c>
      <c r="U269" s="35"/>
      <c r="V269" s="35"/>
      <c r="W269" s="35"/>
      <c r="X269" s="35"/>
      <c r="Y269" s="35"/>
      <c r="Z269" s="35"/>
      <c r="AA269" s="35"/>
      <c r="AB269" s="35"/>
      <c r="AC269" s="35"/>
      <c r="AD269" s="35"/>
      <c r="AE269" s="35"/>
      <c r="AR269" s="218" t="s">
        <v>190</v>
      </c>
      <c r="AT269" s="218" t="s">
        <v>179</v>
      </c>
      <c r="AU269" s="218" t="s">
        <v>88</v>
      </c>
      <c r="AY269" s="18" t="s">
        <v>154</v>
      </c>
      <c r="BE269" s="219">
        <f>IF(N269="základní",J269,0)</f>
        <v>0</v>
      </c>
      <c r="BF269" s="219">
        <f>IF(N269="snížená",J269,0)</f>
        <v>0</v>
      </c>
      <c r="BG269" s="219">
        <f>IF(N269="zákl. přenesená",J269,0)</f>
        <v>0</v>
      </c>
      <c r="BH269" s="219">
        <f>IF(N269="sníž. přenesená",J269,0)</f>
        <v>0</v>
      </c>
      <c r="BI269" s="219">
        <f>IF(N269="nulová",J269,0)</f>
        <v>0</v>
      </c>
      <c r="BJ269" s="18" t="s">
        <v>86</v>
      </c>
      <c r="BK269" s="219">
        <f>ROUND(I269*H269,2)</f>
        <v>0</v>
      </c>
      <c r="BL269" s="18" t="s">
        <v>159</v>
      </c>
      <c r="BM269" s="218" t="s">
        <v>583</v>
      </c>
    </row>
    <row r="270" spans="1:47" s="2" customFormat="1" ht="11.25">
      <c r="A270" s="35"/>
      <c r="B270" s="36"/>
      <c r="C270" s="37"/>
      <c r="D270" s="220" t="s">
        <v>161</v>
      </c>
      <c r="E270" s="37"/>
      <c r="F270" s="221" t="s">
        <v>584</v>
      </c>
      <c r="G270" s="37"/>
      <c r="H270" s="37"/>
      <c r="I270" s="123"/>
      <c r="J270" s="37"/>
      <c r="K270" s="37"/>
      <c r="L270" s="40"/>
      <c r="M270" s="222"/>
      <c r="N270" s="223"/>
      <c r="O270" s="72"/>
      <c r="P270" s="72"/>
      <c r="Q270" s="72"/>
      <c r="R270" s="72"/>
      <c r="S270" s="72"/>
      <c r="T270" s="73"/>
      <c r="U270" s="35"/>
      <c r="V270" s="35"/>
      <c r="W270" s="35"/>
      <c r="X270" s="35"/>
      <c r="Y270" s="35"/>
      <c r="Z270" s="35"/>
      <c r="AA270" s="35"/>
      <c r="AB270" s="35"/>
      <c r="AC270" s="35"/>
      <c r="AD270" s="35"/>
      <c r="AE270" s="35"/>
      <c r="AT270" s="18" t="s">
        <v>161</v>
      </c>
      <c r="AU270" s="18" t="s">
        <v>88</v>
      </c>
    </row>
    <row r="271" spans="2:51" s="13" customFormat="1" ht="11.25">
      <c r="B271" s="231"/>
      <c r="C271" s="232"/>
      <c r="D271" s="220" t="s">
        <v>410</v>
      </c>
      <c r="E271" s="233" t="s">
        <v>1</v>
      </c>
      <c r="F271" s="234" t="s">
        <v>585</v>
      </c>
      <c r="G271" s="232"/>
      <c r="H271" s="235">
        <v>2.36</v>
      </c>
      <c r="I271" s="236"/>
      <c r="J271" s="232"/>
      <c r="K271" s="232"/>
      <c r="L271" s="237"/>
      <c r="M271" s="238"/>
      <c r="N271" s="239"/>
      <c r="O271" s="239"/>
      <c r="P271" s="239"/>
      <c r="Q271" s="239"/>
      <c r="R271" s="239"/>
      <c r="S271" s="239"/>
      <c r="T271" s="240"/>
      <c r="AT271" s="241" t="s">
        <v>410</v>
      </c>
      <c r="AU271" s="241" t="s">
        <v>88</v>
      </c>
      <c r="AV271" s="13" t="s">
        <v>88</v>
      </c>
      <c r="AW271" s="13" t="s">
        <v>34</v>
      </c>
      <c r="AX271" s="13" t="s">
        <v>86</v>
      </c>
      <c r="AY271" s="241" t="s">
        <v>154</v>
      </c>
    </row>
    <row r="272" spans="2:51" s="13" customFormat="1" ht="11.25">
      <c r="B272" s="231"/>
      <c r="C272" s="232"/>
      <c r="D272" s="220" t="s">
        <v>410</v>
      </c>
      <c r="E272" s="232"/>
      <c r="F272" s="234" t="s">
        <v>586</v>
      </c>
      <c r="G272" s="232"/>
      <c r="H272" s="235">
        <v>2.431</v>
      </c>
      <c r="I272" s="236"/>
      <c r="J272" s="232"/>
      <c r="K272" s="232"/>
      <c r="L272" s="237"/>
      <c r="M272" s="238"/>
      <c r="N272" s="239"/>
      <c r="O272" s="239"/>
      <c r="P272" s="239"/>
      <c r="Q272" s="239"/>
      <c r="R272" s="239"/>
      <c r="S272" s="239"/>
      <c r="T272" s="240"/>
      <c r="AT272" s="241" t="s">
        <v>410</v>
      </c>
      <c r="AU272" s="241" t="s">
        <v>88</v>
      </c>
      <c r="AV272" s="13" t="s">
        <v>88</v>
      </c>
      <c r="AW272" s="13" t="s">
        <v>4</v>
      </c>
      <c r="AX272" s="13" t="s">
        <v>86</v>
      </c>
      <c r="AY272" s="241" t="s">
        <v>154</v>
      </c>
    </row>
    <row r="273" spans="1:65" s="2" customFormat="1" ht="24" customHeight="1">
      <c r="A273" s="35"/>
      <c r="B273" s="36"/>
      <c r="C273" s="254" t="s">
        <v>287</v>
      </c>
      <c r="D273" s="254" t="s">
        <v>179</v>
      </c>
      <c r="E273" s="255" t="s">
        <v>587</v>
      </c>
      <c r="F273" s="256" t="s">
        <v>588</v>
      </c>
      <c r="G273" s="257" t="s">
        <v>471</v>
      </c>
      <c r="H273" s="258">
        <v>31.467</v>
      </c>
      <c r="I273" s="259"/>
      <c r="J273" s="260">
        <f>ROUND(I273*H273,2)</f>
        <v>0</v>
      </c>
      <c r="K273" s="256" t="s">
        <v>405</v>
      </c>
      <c r="L273" s="261"/>
      <c r="M273" s="262" t="s">
        <v>1</v>
      </c>
      <c r="N273" s="263" t="s">
        <v>43</v>
      </c>
      <c r="O273" s="72"/>
      <c r="P273" s="216">
        <f>O273*H273</f>
        <v>0</v>
      </c>
      <c r="Q273" s="216">
        <v>0.176</v>
      </c>
      <c r="R273" s="216">
        <f>Q273*H273</f>
        <v>5.538192</v>
      </c>
      <c r="S273" s="216">
        <v>0</v>
      </c>
      <c r="T273" s="217">
        <f>S273*H273</f>
        <v>0</v>
      </c>
      <c r="U273" s="35"/>
      <c r="V273" s="35"/>
      <c r="W273" s="35"/>
      <c r="X273" s="35"/>
      <c r="Y273" s="35"/>
      <c r="Z273" s="35"/>
      <c r="AA273" s="35"/>
      <c r="AB273" s="35"/>
      <c r="AC273" s="35"/>
      <c r="AD273" s="35"/>
      <c r="AE273" s="35"/>
      <c r="AR273" s="218" t="s">
        <v>190</v>
      </c>
      <c r="AT273" s="218" t="s">
        <v>179</v>
      </c>
      <c r="AU273" s="218" t="s">
        <v>88</v>
      </c>
      <c r="AY273" s="18" t="s">
        <v>154</v>
      </c>
      <c r="BE273" s="219">
        <f>IF(N273="základní",J273,0)</f>
        <v>0</v>
      </c>
      <c r="BF273" s="219">
        <f>IF(N273="snížená",J273,0)</f>
        <v>0</v>
      </c>
      <c r="BG273" s="219">
        <f>IF(N273="zákl. přenesená",J273,0)</f>
        <v>0</v>
      </c>
      <c r="BH273" s="219">
        <f>IF(N273="sníž. přenesená",J273,0)</f>
        <v>0</v>
      </c>
      <c r="BI273" s="219">
        <f>IF(N273="nulová",J273,0)</f>
        <v>0</v>
      </c>
      <c r="BJ273" s="18" t="s">
        <v>86</v>
      </c>
      <c r="BK273" s="219">
        <f>ROUND(I273*H273,2)</f>
        <v>0</v>
      </c>
      <c r="BL273" s="18" t="s">
        <v>159</v>
      </c>
      <c r="BM273" s="218" t="s">
        <v>589</v>
      </c>
    </row>
    <row r="274" spans="1:47" s="2" customFormat="1" ht="11.25">
      <c r="A274" s="35"/>
      <c r="B274" s="36"/>
      <c r="C274" s="37"/>
      <c r="D274" s="220" t="s">
        <v>161</v>
      </c>
      <c r="E274" s="37"/>
      <c r="F274" s="221" t="s">
        <v>588</v>
      </c>
      <c r="G274" s="37"/>
      <c r="H274" s="37"/>
      <c r="I274" s="123"/>
      <c r="J274" s="37"/>
      <c r="K274" s="37"/>
      <c r="L274" s="40"/>
      <c r="M274" s="222"/>
      <c r="N274" s="223"/>
      <c r="O274" s="72"/>
      <c r="P274" s="72"/>
      <c r="Q274" s="72"/>
      <c r="R274" s="72"/>
      <c r="S274" s="72"/>
      <c r="T274" s="73"/>
      <c r="U274" s="35"/>
      <c r="V274" s="35"/>
      <c r="W274" s="35"/>
      <c r="X274" s="35"/>
      <c r="Y274" s="35"/>
      <c r="Z274" s="35"/>
      <c r="AA274" s="35"/>
      <c r="AB274" s="35"/>
      <c r="AC274" s="35"/>
      <c r="AD274" s="35"/>
      <c r="AE274" s="35"/>
      <c r="AT274" s="18" t="s">
        <v>161</v>
      </c>
      <c r="AU274" s="18" t="s">
        <v>88</v>
      </c>
    </row>
    <row r="275" spans="2:51" s="13" customFormat="1" ht="11.25">
      <c r="B275" s="231"/>
      <c r="C275" s="232"/>
      <c r="D275" s="220" t="s">
        <v>410</v>
      </c>
      <c r="E275" s="233" t="s">
        <v>1</v>
      </c>
      <c r="F275" s="234" t="s">
        <v>590</v>
      </c>
      <c r="G275" s="232"/>
      <c r="H275" s="235">
        <v>30.55</v>
      </c>
      <c r="I275" s="236"/>
      <c r="J275" s="232"/>
      <c r="K275" s="232"/>
      <c r="L275" s="237"/>
      <c r="M275" s="238"/>
      <c r="N275" s="239"/>
      <c r="O275" s="239"/>
      <c r="P275" s="239"/>
      <c r="Q275" s="239"/>
      <c r="R275" s="239"/>
      <c r="S275" s="239"/>
      <c r="T275" s="240"/>
      <c r="AT275" s="241" t="s">
        <v>410</v>
      </c>
      <c r="AU275" s="241" t="s">
        <v>88</v>
      </c>
      <c r="AV275" s="13" t="s">
        <v>88</v>
      </c>
      <c r="AW275" s="13" t="s">
        <v>34</v>
      </c>
      <c r="AX275" s="13" t="s">
        <v>86</v>
      </c>
      <c r="AY275" s="241" t="s">
        <v>154</v>
      </c>
    </row>
    <row r="276" spans="2:51" s="13" customFormat="1" ht="11.25">
      <c r="B276" s="231"/>
      <c r="C276" s="232"/>
      <c r="D276" s="220" t="s">
        <v>410</v>
      </c>
      <c r="E276" s="232"/>
      <c r="F276" s="234" t="s">
        <v>591</v>
      </c>
      <c r="G276" s="232"/>
      <c r="H276" s="235">
        <v>31.467</v>
      </c>
      <c r="I276" s="236"/>
      <c r="J276" s="232"/>
      <c r="K276" s="232"/>
      <c r="L276" s="237"/>
      <c r="M276" s="238"/>
      <c r="N276" s="239"/>
      <c r="O276" s="239"/>
      <c r="P276" s="239"/>
      <c r="Q276" s="239"/>
      <c r="R276" s="239"/>
      <c r="S276" s="239"/>
      <c r="T276" s="240"/>
      <c r="AT276" s="241" t="s">
        <v>410</v>
      </c>
      <c r="AU276" s="241" t="s">
        <v>88</v>
      </c>
      <c r="AV276" s="13" t="s">
        <v>88</v>
      </c>
      <c r="AW276" s="13" t="s">
        <v>4</v>
      </c>
      <c r="AX276" s="13" t="s">
        <v>86</v>
      </c>
      <c r="AY276" s="241" t="s">
        <v>154</v>
      </c>
    </row>
    <row r="277" spans="1:65" s="2" customFormat="1" ht="24" customHeight="1">
      <c r="A277" s="35"/>
      <c r="B277" s="36"/>
      <c r="C277" s="254" t="s">
        <v>291</v>
      </c>
      <c r="D277" s="254" t="s">
        <v>179</v>
      </c>
      <c r="E277" s="255" t="s">
        <v>592</v>
      </c>
      <c r="F277" s="256" t="s">
        <v>593</v>
      </c>
      <c r="G277" s="257" t="s">
        <v>471</v>
      </c>
      <c r="H277" s="258">
        <v>5.861</v>
      </c>
      <c r="I277" s="259"/>
      <c r="J277" s="260">
        <f>ROUND(I277*H277,2)</f>
        <v>0</v>
      </c>
      <c r="K277" s="256" t="s">
        <v>405</v>
      </c>
      <c r="L277" s="261"/>
      <c r="M277" s="262" t="s">
        <v>1</v>
      </c>
      <c r="N277" s="263" t="s">
        <v>43</v>
      </c>
      <c r="O277" s="72"/>
      <c r="P277" s="216">
        <f>O277*H277</f>
        <v>0</v>
      </c>
      <c r="Q277" s="216">
        <v>0.175</v>
      </c>
      <c r="R277" s="216">
        <f>Q277*H277</f>
        <v>1.025675</v>
      </c>
      <c r="S277" s="216">
        <v>0</v>
      </c>
      <c r="T277" s="217">
        <f>S277*H277</f>
        <v>0</v>
      </c>
      <c r="U277" s="35"/>
      <c r="V277" s="35"/>
      <c r="W277" s="35"/>
      <c r="X277" s="35"/>
      <c r="Y277" s="35"/>
      <c r="Z277" s="35"/>
      <c r="AA277" s="35"/>
      <c r="AB277" s="35"/>
      <c r="AC277" s="35"/>
      <c r="AD277" s="35"/>
      <c r="AE277" s="35"/>
      <c r="AR277" s="218" t="s">
        <v>190</v>
      </c>
      <c r="AT277" s="218" t="s">
        <v>179</v>
      </c>
      <c r="AU277" s="218" t="s">
        <v>88</v>
      </c>
      <c r="AY277" s="18" t="s">
        <v>154</v>
      </c>
      <c r="BE277" s="219">
        <f>IF(N277="základní",J277,0)</f>
        <v>0</v>
      </c>
      <c r="BF277" s="219">
        <f>IF(N277="snížená",J277,0)</f>
        <v>0</v>
      </c>
      <c r="BG277" s="219">
        <f>IF(N277="zákl. přenesená",J277,0)</f>
        <v>0</v>
      </c>
      <c r="BH277" s="219">
        <f>IF(N277="sníž. přenesená",J277,0)</f>
        <v>0</v>
      </c>
      <c r="BI277" s="219">
        <f>IF(N277="nulová",J277,0)</f>
        <v>0</v>
      </c>
      <c r="BJ277" s="18" t="s">
        <v>86</v>
      </c>
      <c r="BK277" s="219">
        <f>ROUND(I277*H277,2)</f>
        <v>0</v>
      </c>
      <c r="BL277" s="18" t="s">
        <v>159</v>
      </c>
      <c r="BM277" s="218" t="s">
        <v>594</v>
      </c>
    </row>
    <row r="278" spans="1:47" s="2" customFormat="1" ht="19.5">
      <c r="A278" s="35"/>
      <c r="B278" s="36"/>
      <c r="C278" s="37"/>
      <c r="D278" s="220" t="s">
        <v>161</v>
      </c>
      <c r="E278" s="37"/>
      <c r="F278" s="221" t="s">
        <v>595</v>
      </c>
      <c r="G278" s="37"/>
      <c r="H278" s="37"/>
      <c r="I278" s="123"/>
      <c r="J278" s="37"/>
      <c r="K278" s="37"/>
      <c r="L278" s="40"/>
      <c r="M278" s="222"/>
      <c r="N278" s="223"/>
      <c r="O278" s="72"/>
      <c r="P278" s="72"/>
      <c r="Q278" s="72"/>
      <c r="R278" s="72"/>
      <c r="S278" s="72"/>
      <c r="T278" s="73"/>
      <c r="U278" s="35"/>
      <c r="V278" s="35"/>
      <c r="W278" s="35"/>
      <c r="X278" s="35"/>
      <c r="Y278" s="35"/>
      <c r="Z278" s="35"/>
      <c r="AA278" s="35"/>
      <c r="AB278" s="35"/>
      <c r="AC278" s="35"/>
      <c r="AD278" s="35"/>
      <c r="AE278" s="35"/>
      <c r="AT278" s="18" t="s">
        <v>161</v>
      </c>
      <c r="AU278" s="18" t="s">
        <v>88</v>
      </c>
    </row>
    <row r="279" spans="2:51" s="13" customFormat="1" ht="11.25">
      <c r="B279" s="231"/>
      <c r="C279" s="232"/>
      <c r="D279" s="220" t="s">
        <v>410</v>
      </c>
      <c r="E279" s="233" t="s">
        <v>1</v>
      </c>
      <c r="F279" s="234" t="s">
        <v>579</v>
      </c>
      <c r="G279" s="232"/>
      <c r="H279" s="235">
        <v>5.69</v>
      </c>
      <c r="I279" s="236"/>
      <c r="J279" s="232"/>
      <c r="K279" s="232"/>
      <c r="L279" s="237"/>
      <c r="M279" s="238"/>
      <c r="N279" s="239"/>
      <c r="O279" s="239"/>
      <c r="P279" s="239"/>
      <c r="Q279" s="239"/>
      <c r="R279" s="239"/>
      <c r="S279" s="239"/>
      <c r="T279" s="240"/>
      <c r="AT279" s="241" t="s">
        <v>410</v>
      </c>
      <c r="AU279" s="241" t="s">
        <v>88</v>
      </c>
      <c r="AV279" s="13" t="s">
        <v>88</v>
      </c>
      <c r="AW279" s="13" t="s">
        <v>34</v>
      </c>
      <c r="AX279" s="13" t="s">
        <v>86</v>
      </c>
      <c r="AY279" s="241" t="s">
        <v>154</v>
      </c>
    </row>
    <row r="280" spans="2:51" s="13" customFormat="1" ht="11.25">
      <c r="B280" s="231"/>
      <c r="C280" s="232"/>
      <c r="D280" s="220" t="s">
        <v>410</v>
      </c>
      <c r="E280" s="232"/>
      <c r="F280" s="234" t="s">
        <v>596</v>
      </c>
      <c r="G280" s="232"/>
      <c r="H280" s="235">
        <v>5.861</v>
      </c>
      <c r="I280" s="236"/>
      <c r="J280" s="232"/>
      <c r="K280" s="232"/>
      <c r="L280" s="237"/>
      <c r="M280" s="238"/>
      <c r="N280" s="239"/>
      <c r="O280" s="239"/>
      <c r="P280" s="239"/>
      <c r="Q280" s="239"/>
      <c r="R280" s="239"/>
      <c r="S280" s="239"/>
      <c r="T280" s="240"/>
      <c r="AT280" s="241" t="s">
        <v>410</v>
      </c>
      <c r="AU280" s="241" t="s">
        <v>88</v>
      </c>
      <c r="AV280" s="13" t="s">
        <v>88</v>
      </c>
      <c r="AW280" s="13" t="s">
        <v>4</v>
      </c>
      <c r="AX280" s="13" t="s">
        <v>86</v>
      </c>
      <c r="AY280" s="241" t="s">
        <v>154</v>
      </c>
    </row>
    <row r="281" spans="2:63" s="12" customFormat="1" ht="22.9" customHeight="1">
      <c r="B281" s="193"/>
      <c r="C281" s="194"/>
      <c r="D281" s="195" t="s">
        <v>77</v>
      </c>
      <c r="E281" s="224" t="s">
        <v>190</v>
      </c>
      <c r="F281" s="224" t="s">
        <v>597</v>
      </c>
      <c r="G281" s="194"/>
      <c r="H281" s="194"/>
      <c r="I281" s="197"/>
      <c r="J281" s="225">
        <f>BK281</f>
        <v>0</v>
      </c>
      <c r="K281" s="194"/>
      <c r="L281" s="199"/>
      <c r="M281" s="200"/>
      <c r="N281" s="201"/>
      <c r="O281" s="201"/>
      <c r="P281" s="202">
        <f>SUM(P282:P289)</f>
        <v>0</v>
      </c>
      <c r="Q281" s="201"/>
      <c r="R281" s="202">
        <f>SUM(R282:R289)</f>
        <v>1.1526800000000001</v>
      </c>
      <c r="S281" s="201"/>
      <c r="T281" s="203">
        <f>SUM(T282:T289)</f>
        <v>0</v>
      </c>
      <c r="AR281" s="204" t="s">
        <v>86</v>
      </c>
      <c r="AT281" s="205" t="s">
        <v>77</v>
      </c>
      <c r="AU281" s="205" t="s">
        <v>86</v>
      </c>
      <c r="AY281" s="204" t="s">
        <v>154</v>
      </c>
      <c r="BK281" s="206">
        <f>SUM(BK282:BK289)</f>
        <v>0</v>
      </c>
    </row>
    <row r="282" spans="1:65" s="2" customFormat="1" ht="24" customHeight="1">
      <c r="A282" s="35"/>
      <c r="B282" s="36"/>
      <c r="C282" s="207" t="s">
        <v>295</v>
      </c>
      <c r="D282" s="207" t="s">
        <v>155</v>
      </c>
      <c r="E282" s="208" t="s">
        <v>598</v>
      </c>
      <c r="F282" s="209" t="s">
        <v>599</v>
      </c>
      <c r="G282" s="210" t="s">
        <v>600</v>
      </c>
      <c r="H282" s="211">
        <v>2</v>
      </c>
      <c r="I282" s="212"/>
      <c r="J282" s="213">
        <f>ROUND(I282*H282,2)</f>
        <v>0</v>
      </c>
      <c r="K282" s="209" t="s">
        <v>405</v>
      </c>
      <c r="L282" s="40"/>
      <c r="M282" s="214" t="s">
        <v>1</v>
      </c>
      <c r="N282" s="215" t="s">
        <v>43</v>
      </c>
      <c r="O282" s="72"/>
      <c r="P282" s="216">
        <f>O282*H282</f>
        <v>0</v>
      </c>
      <c r="Q282" s="216">
        <v>0.4208</v>
      </c>
      <c r="R282" s="216">
        <f>Q282*H282</f>
        <v>0.8416</v>
      </c>
      <c r="S282" s="216">
        <v>0</v>
      </c>
      <c r="T282" s="217">
        <f>S282*H282</f>
        <v>0</v>
      </c>
      <c r="U282" s="35"/>
      <c r="V282" s="35"/>
      <c r="W282" s="35"/>
      <c r="X282" s="35"/>
      <c r="Y282" s="35"/>
      <c r="Z282" s="35"/>
      <c r="AA282" s="35"/>
      <c r="AB282" s="35"/>
      <c r="AC282" s="35"/>
      <c r="AD282" s="35"/>
      <c r="AE282" s="35"/>
      <c r="AR282" s="218" t="s">
        <v>159</v>
      </c>
      <c r="AT282" s="218" t="s">
        <v>155</v>
      </c>
      <c r="AU282" s="218" t="s">
        <v>88</v>
      </c>
      <c r="AY282" s="18" t="s">
        <v>154</v>
      </c>
      <c r="BE282" s="219">
        <f>IF(N282="základní",J282,0)</f>
        <v>0</v>
      </c>
      <c r="BF282" s="219">
        <f>IF(N282="snížená",J282,0)</f>
        <v>0</v>
      </c>
      <c r="BG282" s="219">
        <f>IF(N282="zákl. přenesená",J282,0)</f>
        <v>0</v>
      </c>
      <c r="BH282" s="219">
        <f>IF(N282="sníž. přenesená",J282,0)</f>
        <v>0</v>
      </c>
      <c r="BI282" s="219">
        <f>IF(N282="nulová",J282,0)</f>
        <v>0</v>
      </c>
      <c r="BJ282" s="18" t="s">
        <v>86</v>
      </c>
      <c r="BK282" s="219">
        <f>ROUND(I282*H282,2)</f>
        <v>0</v>
      </c>
      <c r="BL282" s="18" t="s">
        <v>159</v>
      </c>
      <c r="BM282" s="218" t="s">
        <v>601</v>
      </c>
    </row>
    <row r="283" spans="1:47" s="2" customFormat="1" ht="19.5">
      <c r="A283" s="35"/>
      <c r="B283" s="36"/>
      <c r="C283" s="37"/>
      <c r="D283" s="220" t="s">
        <v>161</v>
      </c>
      <c r="E283" s="37"/>
      <c r="F283" s="221" t="s">
        <v>602</v>
      </c>
      <c r="G283" s="37"/>
      <c r="H283" s="37"/>
      <c r="I283" s="123"/>
      <c r="J283" s="37"/>
      <c r="K283" s="37"/>
      <c r="L283" s="40"/>
      <c r="M283" s="222"/>
      <c r="N283" s="223"/>
      <c r="O283" s="72"/>
      <c r="P283" s="72"/>
      <c r="Q283" s="72"/>
      <c r="R283" s="72"/>
      <c r="S283" s="72"/>
      <c r="T283" s="73"/>
      <c r="U283" s="35"/>
      <c r="V283" s="35"/>
      <c r="W283" s="35"/>
      <c r="X283" s="35"/>
      <c r="Y283" s="35"/>
      <c r="Z283" s="35"/>
      <c r="AA283" s="35"/>
      <c r="AB283" s="35"/>
      <c r="AC283" s="35"/>
      <c r="AD283" s="35"/>
      <c r="AE283" s="35"/>
      <c r="AT283" s="18" t="s">
        <v>161</v>
      </c>
      <c r="AU283" s="18" t="s">
        <v>88</v>
      </c>
    </row>
    <row r="284" spans="1:47" s="2" customFormat="1" ht="97.5">
      <c r="A284" s="35"/>
      <c r="B284" s="36"/>
      <c r="C284" s="37"/>
      <c r="D284" s="220" t="s">
        <v>408</v>
      </c>
      <c r="E284" s="37"/>
      <c r="F284" s="230" t="s">
        <v>603</v>
      </c>
      <c r="G284" s="37"/>
      <c r="H284" s="37"/>
      <c r="I284" s="123"/>
      <c r="J284" s="37"/>
      <c r="K284" s="37"/>
      <c r="L284" s="40"/>
      <c r="M284" s="222"/>
      <c r="N284" s="223"/>
      <c r="O284" s="72"/>
      <c r="P284" s="72"/>
      <c r="Q284" s="72"/>
      <c r="R284" s="72"/>
      <c r="S284" s="72"/>
      <c r="T284" s="73"/>
      <c r="U284" s="35"/>
      <c r="V284" s="35"/>
      <c r="W284" s="35"/>
      <c r="X284" s="35"/>
      <c r="Y284" s="35"/>
      <c r="Z284" s="35"/>
      <c r="AA284" s="35"/>
      <c r="AB284" s="35"/>
      <c r="AC284" s="35"/>
      <c r="AD284" s="35"/>
      <c r="AE284" s="35"/>
      <c r="AT284" s="18" t="s">
        <v>408</v>
      </c>
      <c r="AU284" s="18" t="s">
        <v>88</v>
      </c>
    </row>
    <row r="285" spans="2:51" s="13" customFormat="1" ht="11.25">
      <c r="B285" s="231"/>
      <c r="C285" s="232"/>
      <c r="D285" s="220" t="s">
        <v>410</v>
      </c>
      <c r="E285" s="233" t="s">
        <v>1</v>
      </c>
      <c r="F285" s="234" t="s">
        <v>88</v>
      </c>
      <c r="G285" s="232"/>
      <c r="H285" s="235">
        <v>2</v>
      </c>
      <c r="I285" s="236"/>
      <c r="J285" s="232"/>
      <c r="K285" s="232"/>
      <c r="L285" s="237"/>
      <c r="M285" s="238"/>
      <c r="N285" s="239"/>
      <c r="O285" s="239"/>
      <c r="P285" s="239"/>
      <c r="Q285" s="239"/>
      <c r="R285" s="239"/>
      <c r="S285" s="239"/>
      <c r="T285" s="240"/>
      <c r="AT285" s="241" t="s">
        <v>410</v>
      </c>
      <c r="AU285" s="241" t="s">
        <v>88</v>
      </c>
      <c r="AV285" s="13" t="s">
        <v>88</v>
      </c>
      <c r="AW285" s="13" t="s">
        <v>34</v>
      </c>
      <c r="AX285" s="13" t="s">
        <v>86</v>
      </c>
      <c r="AY285" s="241" t="s">
        <v>154</v>
      </c>
    </row>
    <row r="286" spans="1:65" s="2" customFormat="1" ht="24" customHeight="1">
      <c r="A286" s="35"/>
      <c r="B286" s="36"/>
      <c r="C286" s="207" t="s">
        <v>299</v>
      </c>
      <c r="D286" s="207" t="s">
        <v>155</v>
      </c>
      <c r="E286" s="208" t="s">
        <v>604</v>
      </c>
      <c r="F286" s="209" t="s">
        <v>605</v>
      </c>
      <c r="G286" s="210" t="s">
        <v>600</v>
      </c>
      <c r="H286" s="211">
        <v>1</v>
      </c>
      <c r="I286" s="212"/>
      <c r="J286" s="213">
        <f>ROUND(I286*H286,2)</f>
        <v>0</v>
      </c>
      <c r="K286" s="209" t="s">
        <v>405</v>
      </c>
      <c r="L286" s="40"/>
      <c r="M286" s="214" t="s">
        <v>1</v>
      </c>
      <c r="N286" s="215" t="s">
        <v>43</v>
      </c>
      <c r="O286" s="72"/>
      <c r="P286" s="216">
        <f>O286*H286</f>
        <v>0</v>
      </c>
      <c r="Q286" s="216">
        <v>0.31108</v>
      </c>
      <c r="R286" s="216">
        <f>Q286*H286</f>
        <v>0.31108</v>
      </c>
      <c r="S286" s="216">
        <v>0</v>
      </c>
      <c r="T286" s="217">
        <f>S286*H286</f>
        <v>0</v>
      </c>
      <c r="U286" s="35"/>
      <c r="V286" s="35"/>
      <c r="W286" s="35"/>
      <c r="X286" s="35"/>
      <c r="Y286" s="35"/>
      <c r="Z286" s="35"/>
      <c r="AA286" s="35"/>
      <c r="AB286" s="35"/>
      <c r="AC286" s="35"/>
      <c r="AD286" s="35"/>
      <c r="AE286" s="35"/>
      <c r="AR286" s="218" t="s">
        <v>159</v>
      </c>
      <c r="AT286" s="218" t="s">
        <v>155</v>
      </c>
      <c r="AU286" s="218" t="s">
        <v>88</v>
      </c>
      <c r="AY286" s="18" t="s">
        <v>154</v>
      </c>
      <c r="BE286" s="219">
        <f>IF(N286="základní",J286,0)</f>
        <v>0</v>
      </c>
      <c r="BF286" s="219">
        <f>IF(N286="snížená",J286,0)</f>
        <v>0</v>
      </c>
      <c r="BG286" s="219">
        <f>IF(N286="zákl. přenesená",J286,0)</f>
        <v>0</v>
      </c>
      <c r="BH286" s="219">
        <f>IF(N286="sníž. přenesená",J286,0)</f>
        <v>0</v>
      </c>
      <c r="BI286" s="219">
        <f>IF(N286="nulová",J286,0)</f>
        <v>0</v>
      </c>
      <c r="BJ286" s="18" t="s">
        <v>86</v>
      </c>
      <c r="BK286" s="219">
        <f>ROUND(I286*H286,2)</f>
        <v>0</v>
      </c>
      <c r="BL286" s="18" t="s">
        <v>159</v>
      </c>
      <c r="BM286" s="218" t="s">
        <v>606</v>
      </c>
    </row>
    <row r="287" spans="1:47" s="2" customFormat="1" ht="19.5">
      <c r="A287" s="35"/>
      <c r="B287" s="36"/>
      <c r="C287" s="37"/>
      <c r="D287" s="220" t="s">
        <v>161</v>
      </c>
      <c r="E287" s="37"/>
      <c r="F287" s="221" t="s">
        <v>607</v>
      </c>
      <c r="G287" s="37"/>
      <c r="H287" s="37"/>
      <c r="I287" s="123"/>
      <c r="J287" s="37"/>
      <c r="K287" s="37"/>
      <c r="L287" s="40"/>
      <c r="M287" s="222"/>
      <c r="N287" s="223"/>
      <c r="O287" s="72"/>
      <c r="P287" s="72"/>
      <c r="Q287" s="72"/>
      <c r="R287" s="72"/>
      <c r="S287" s="72"/>
      <c r="T287" s="73"/>
      <c r="U287" s="35"/>
      <c r="V287" s="35"/>
      <c r="W287" s="35"/>
      <c r="X287" s="35"/>
      <c r="Y287" s="35"/>
      <c r="Z287" s="35"/>
      <c r="AA287" s="35"/>
      <c r="AB287" s="35"/>
      <c r="AC287" s="35"/>
      <c r="AD287" s="35"/>
      <c r="AE287" s="35"/>
      <c r="AT287" s="18" t="s">
        <v>161</v>
      </c>
      <c r="AU287" s="18" t="s">
        <v>88</v>
      </c>
    </row>
    <row r="288" spans="1:47" s="2" customFormat="1" ht="97.5">
      <c r="A288" s="35"/>
      <c r="B288" s="36"/>
      <c r="C288" s="37"/>
      <c r="D288" s="220" t="s">
        <v>408</v>
      </c>
      <c r="E288" s="37"/>
      <c r="F288" s="230" t="s">
        <v>603</v>
      </c>
      <c r="G288" s="37"/>
      <c r="H288" s="37"/>
      <c r="I288" s="123"/>
      <c r="J288" s="37"/>
      <c r="K288" s="37"/>
      <c r="L288" s="40"/>
      <c r="M288" s="222"/>
      <c r="N288" s="223"/>
      <c r="O288" s="72"/>
      <c r="P288" s="72"/>
      <c r="Q288" s="72"/>
      <c r="R288" s="72"/>
      <c r="S288" s="72"/>
      <c r="T288" s="73"/>
      <c r="U288" s="35"/>
      <c r="V288" s="35"/>
      <c r="W288" s="35"/>
      <c r="X288" s="35"/>
      <c r="Y288" s="35"/>
      <c r="Z288" s="35"/>
      <c r="AA288" s="35"/>
      <c r="AB288" s="35"/>
      <c r="AC288" s="35"/>
      <c r="AD288" s="35"/>
      <c r="AE288" s="35"/>
      <c r="AT288" s="18" t="s">
        <v>408</v>
      </c>
      <c r="AU288" s="18" t="s">
        <v>88</v>
      </c>
    </row>
    <row r="289" spans="2:51" s="13" customFormat="1" ht="11.25">
      <c r="B289" s="231"/>
      <c r="C289" s="232"/>
      <c r="D289" s="220" t="s">
        <v>410</v>
      </c>
      <c r="E289" s="233" t="s">
        <v>1</v>
      </c>
      <c r="F289" s="234" t="s">
        <v>86</v>
      </c>
      <c r="G289" s="232"/>
      <c r="H289" s="235">
        <v>1</v>
      </c>
      <c r="I289" s="236"/>
      <c r="J289" s="232"/>
      <c r="K289" s="232"/>
      <c r="L289" s="237"/>
      <c r="M289" s="238"/>
      <c r="N289" s="239"/>
      <c r="O289" s="239"/>
      <c r="P289" s="239"/>
      <c r="Q289" s="239"/>
      <c r="R289" s="239"/>
      <c r="S289" s="239"/>
      <c r="T289" s="240"/>
      <c r="AT289" s="241" t="s">
        <v>410</v>
      </c>
      <c r="AU289" s="241" t="s">
        <v>88</v>
      </c>
      <c r="AV289" s="13" t="s">
        <v>88</v>
      </c>
      <c r="AW289" s="13" t="s">
        <v>34</v>
      </c>
      <c r="AX289" s="13" t="s">
        <v>86</v>
      </c>
      <c r="AY289" s="241" t="s">
        <v>154</v>
      </c>
    </row>
    <row r="290" spans="2:63" s="12" customFormat="1" ht="22.9" customHeight="1">
      <c r="B290" s="193"/>
      <c r="C290" s="194"/>
      <c r="D290" s="195" t="s">
        <v>77</v>
      </c>
      <c r="E290" s="224" t="s">
        <v>194</v>
      </c>
      <c r="F290" s="224" t="s">
        <v>608</v>
      </c>
      <c r="G290" s="194"/>
      <c r="H290" s="194"/>
      <c r="I290" s="197"/>
      <c r="J290" s="225">
        <f>BK290</f>
        <v>0</v>
      </c>
      <c r="K290" s="194"/>
      <c r="L290" s="199"/>
      <c r="M290" s="200"/>
      <c r="N290" s="201"/>
      <c r="O290" s="201"/>
      <c r="P290" s="202">
        <f>P291+SUM(P292:P405)</f>
        <v>0</v>
      </c>
      <c r="Q290" s="201"/>
      <c r="R290" s="202">
        <f>R291+SUM(R292:R405)</f>
        <v>185.03944374999998</v>
      </c>
      <c r="S290" s="201"/>
      <c r="T290" s="203">
        <f>T291+SUM(T292:T405)</f>
        <v>618.9761654</v>
      </c>
      <c r="AR290" s="204" t="s">
        <v>86</v>
      </c>
      <c r="AT290" s="205" t="s">
        <v>77</v>
      </c>
      <c r="AU290" s="205" t="s">
        <v>86</v>
      </c>
      <c r="AY290" s="204" t="s">
        <v>154</v>
      </c>
      <c r="BK290" s="206">
        <f>BK291+SUM(BK292:BK405)</f>
        <v>0</v>
      </c>
    </row>
    <row r="291" spans="1:65" s="2" customFormat="1" ht="24" customHeight="1">
      <c r="A291" s="35"/>
      <c r="B291" s="36"/>
      <c r="C291" s="207" t="s">
        <v>303</v>
      </c>
      <c r="D291" s="207" t="s">
        <v>155</v>
      </c>
      <c r="E291" s="208" t="s">
        <v>609</v>
      </c>
      <c r="F291" s="209" t="s">
        <v>610</v>
      </c>
      <c r="G291" s="210" t="s">
        <v>600</v>
      </c>
      <c r="H291" s="211">
        <v>2</v>
      </c>
      <c r="I291" s="212"/>
      <c r="J291" s="213">
        <f>ROUND(I291*H291,2)</f>
        <v>0</v>
      </c>
      <c r="K291" s="209" t="s">
        <v>405</v>
      </c>
      <c r="L291" s="40"/>
      <c r="M291" s="214" t="s">
        <v>1</v>
      </c>
      <c r="N291" s="215" t="s">
        <v>43</v>
      </c>
      <c r="O291" s="72"/>
      <c r="P291" s="216">
        <f>O291*H291</f>
        <v>0</v>
      </c>
      <c r="Q291" s="216">
        <v>0.0007</v>
      </c>
      <c r="R291" s="216">
        <f>Q291*H291</f>
        <v>0.0014</v>
      </c>
      <c r="S291" s="216">
        <v>0</v>
      </c>
      <c r="T291" s="217">
        <f>S291*H291</f>
        <v>0</v>
      </c>
      <c r="U291" s="35"/>
      <c r="V291" s="35"/>
      <c r="W291" s="35"/>
      <c r="X291" s="35"/>
      <c r="Y291" s="35"/>
      <c r="Z291" s="35"/>
      <c r="AA291" s="35"/>
      <c r="AB291" s="35"/>
      <c r="AC291" s="35"/>
      <c r="AD291" s="35"/>
      <c r="AE291" s="35"/>
      <c r="AR291" s="218" t="s">
        <v>159</v>
      </c>
      <c r="AT291" s="218" t="s">
        <v>155</v>
      </c>
      <c r="AU291" s="218" t="s">
        <v>88</v>
      </c>
      <c r="AY291" s="18" t="s">
        <v>154</v>
      </c>
      <c r="BE291" s="219">
        <f>IF(N291="základní",J291,0)</f>
        <v>0</v>
      </c>
      <c r="BF291" s="219">
        <f>IF(N291="snížená",J291,0)</f>
        <v>0</v>
      </c>
      <c r="BG291" s="219">
        <f>IF(N291="zákl. přenesená",J291,0)</f>
        <v>0</v>
      </c>
      <c r="BH291" s="219">
        <f>IF(N291="sníž. přenesená",J291,0)</f>
        <v>0</v>
      </c>
      <c r="BI291" s="219">
        <f>IF(N291="nulová",J291,0)</f>
        <v>0</v>
      </c>
      <c r="BJ291" s="18" t="s">
        <v>86</v>
      </c>
      <c r="BK291" s="219">
        <f>ROUND(I291*H291,2)</f>
        <v>0</v>
      </c>
      <c r="BL291" s="18" t="s">
        <v>159</v>
      </c>
      <c r="BM291" s="218" t="s">
        <v>611</v>
      </c>
    </row>
    <row r="292" spans="1:47" s="2" customFormat="1" ht="19.5">
      <c r="A292" s="35"/>
      <c r="B292" s="36"/>
      <c r="C292" s="37"/>
      <c r="D292" s="220" t="s">
        <v>161</v>
      </c>
      <c r="E292" s="37"/>
      <c r="F292" s="221" t="s">
        <v>612</v>
      </c>
      <c r="G292" s="37"/>
      <c r="H292" s="37"/>
      <c r="I292" s="123"/>
      <c r="J292" s="37"/>
      <c r="K292" s="37"/>
      <c r="L292" s="40"/>
      <c r="M292" s="222"/>
      <c r="N292" s="223"/>
      <c r="O292" s="72"/>
      <c r="P292" s="72"/>
      <c r="Q292" s="72"/>
      <c r="R292" s="72"/>
      <c r="S292" s="72"/>
      <c r="T292" s="73"/>
      <c r="U292" s="35"/>
      <c r="V292" s="35"/>
      <c r="W292" s="35"/>
      <c r="X292" s="35"/>
      <c r="Y292" s="35"/>
      <c r="Z292" s="35"/>
      <c r="AA292" s="35"/>
      <c r="AB292" s="35"/>
      <c r="AC292" s="35"/>
      <c r="AD292" s="35"/>
      <c r="AE292" s="35"/>
      <c r="AT292" s="18" t="s">
        <v>161</v>
      </c>
      <c r="AU292" s="18" t="s">
        <v>88</v>
      </c>
    </row>
    <row r="293" spans="1:47" s="2" customFormat="1" ht="146.25">
      <c r="A293" s="35"/>
      <c r="B293" s="36"/>
      <c r="C293" s="37"/>
      <c r="D293" s="220" t="s">
        <v>408</v>
      </c>
      <c r="E293" s="37"/>
      <c r="F293" s="230" t="s">
        <v>613</v>
      </c>
      <c r="G293" s="37"/>
      <c r="H293" s="37"/>
      <c r="I293" s="123"/>
      <c r="J293" s="37"/>
      <c r="K293" s="37"/>
      <c r="L293" s="40"/>
      <c r="M293" s="222"/>
      <c r="N293" s="223"/>
      <c r="O293" s="72"/>
      <c r="P293" s="72"/>
      <c r="Q293" s="72"/>
      <c r="R293" s="72"/>
      <c r="S293" s="72"/>
      <c r="T293" s="73"/>
      <c r="U293" s="35"/>
      <c r="V293" s="35"/>
      <c r="W293" s="35"/>
      <c r="X293" s="35"/>
      <c r="Y293" s="35"/>
      <c r="Z293" s="35"/>
      <c r="AA293" s="35"/>
      <c r="AB293" s="35"/>
      <c r="AC293" s="35"/>
      <c r="AD293" s="35"/>
      <c r="AE293" s="35"/>
      <c r="AT293" s="18" t="s">
        <v>408</v>
      </c>
      <c r="AU293" s="18" t="s">
        <v>88</v>
      </c>
    </row>
    <row r="294" spans="2:51" s="13" customFormat="1" ht="11.25">
      <c r="B294" s="231"/>
      <c r="C294" s="232"/>
      <c r="D294" s="220" t="s">
        <v>410</v>
      </c>
      <c r="E294" s="233" t="s">
        <v>1</v>
      </c>
      <c r="F294" s="234" t="s">
        <v>614</v>
      </c>
      <c r="G294" s="232"/>
      <c r="H294" s="235">
        <v>2</v>
      </c>
      <c r="I294" s="236"/>
      <c r="J294" s="232"/>
      <c r="K294" s="232"/>
      <c r="L294" s="237"/>
      <c r="M294" s="238"/>
      <c r="N294" s="239"/>
      <c r="O294" s="239"/>
      <c r="P294" s="239"/>
      <c r="Q294" s="239"/>
      <c r="R294" s="239"/>
      <c r="S294" s="239"/>
      <c r="T294" s="240"/>
      <c r="AT294" s="241" t="s">
        <v>410</v>
      </c>
      <c r="AU294" s="241" t="s">
        <v>88</v>
      </c>
      <c r="AV294" s="13" t="s">
        <v>88</v>
      </c>
      <c r="AW294" s="13" t="s">
        <v>34</v>
      </c>
      <c r="AX294" s="13" t="s">
        <v>86</v>
      </c>
      <c r="AY294" s="241" t="s">
        <v>154</v>
      </c>
    </row>
    <row r="295" spans="1:65" s="2" customFormat="1" ht="24" customHeight="1">
      <c r="A295" s="35"/>
      <c r="B295" s="36"/>
      <c r="C295" s="254" t="s">
        <v>307</v>
      </c>
      <c r="D295" s="254" t="s">
        <v>179</v>
      </c>
      <c r="E295" s="255" t="s">
        <v>615</v>
      </c>
      <c r="F295" s="256" t="s">
        <v>616</v>
      </c>
      <c r="G295" s="257" t="s">
        <v>600</v>
      </c>
      <c r="H295" s="258">
        <v>1</v>
      </c>
      <c r="I295" s="259"/>
      <c r="J295" s="260">
        <f>ROUND(I295*H295,2)</f>
        <v>0</v>
      </c>
      <c r="K295" s="256" t="s">
        <v>405</v>
      </c>
      <c r="L295" s="261"/>
      <c r="M295" s="262" t="s">
        <v>1</v>
      </c>
      <c r="N295" s="263" t="s">
        <v>43</v>
      </c>
      <c r="O295" s="72"/>
      <c r="P295" s="216">
        <f>O295*H295</f>
        <v>0</v>
      </c>
      <c r="Q295" s="216">
        <v>0.0035</v>
      </c>
      <c r="R295" s="216">
        <f>Q295*H295</f>
        <v>0.0035</v>
      </c>
      <c r="S295" s="216">
        <v>0</v>
      </c>
      <c r="T295" s="217">
        <f>S295*H295</f>
        <v>0</v>
      </c>
      <c r="U295" s="35"/>
      <c r="V295" s="35"/>
      <c r="W295" s="35"/>
      <c r="X295" s="35"/>
      <c r="Y295" s="35"/>
      <c r="Z295" s="35"/>
      <c r="AA295" s="35"/>
      <c r="AB295" s="35"/>
      <c r="AC295" s="35"/>
      <c r="AD295" s="35"/>
      <c r="AE295" s="35"/>
      <c r="AR295" s="218" t="s">
        <v>190</v>
      </c>
      <c r="AT295" s="218" t="s">
        <v>179</v>
      </c>
      <c r="AU295" s="218" t="s">
        <v>88</v>
      </c>
      <c r="AY295" s="18" t="s">
        <v>154</v>
      </c>
      <c r="BE295" s="219">
        <f>IF(N295="základní",J295,0)</f>
        <v>0</v>
      </c>
      <c r="BF295" s="219">
        <f>IF(N295="snížená",J295,0)</f>
        <v>0</v>
      </c>
      <c r="BG295" s="219">
        <f>IF(N295="zákl. přenesená",J295,0)</f>
        <v>0</v>
      </c>
      <c r="BH295" s="219">
        <f>IF(N295="sníž. přenesená",J295,0)</f>
        <v>0</v>
      </c>
      <c r="BI295" s="219">
        <f>IF(N295="nulová",J295,0)</f>
        <v>0</v>
      </c>
      <c r="BJ295" s="18" t="s">
        <v>86</v>
      </c>
      <c r="BK295" s="219">
        <f>ROUND(I295*H295,2)</f>
        <v>0</v>
      </c>
      <c r="BL295" s="18" t="s">
        <v>159</v>
      </c>
      <c r="BM295" s="218" t="s">
        <v>617</v>
      </c>
    </row>
    <row r="296" spans="1:47" s="2" customFormat="1" ht="11.25">
      <c r="A296" s="35"/>
      <c r="B296" s="36"/>
      <c r="C296" s="37"/>
      <c r="D296" s="220" t="s">
        <v>161</v>
      </c>
      <c r="E296" s="37"/>
      <c r="F296" s="221" t="s">
        <v>616</v>
      </c>
      <c r="G296" s="37"/>
      <c r="H296" s="37"/>
      <c r="I296" s="123"/>
      <c r="J296" s="37"/>
      <c r="K296" s="37"/>
      <c r="L296" s="40"/>
      <c r="M296" s="222"/>
      <c r="N296" s="223"/>
      <c r="O296" s="72"/>
      <c r="P296" s="72"/>
      <c r="Q296" s="72"/>
      <c r="R296" s="72"/>
      <c r="S296" s="72"/>
      <c r="T296" s="73"/>
      <c r="U296" s="35"/>
      <c r="V296" s="35"/>
      <c r="W296" s="35"/>
      <c r="X296" s="35"/>
      <c r="Y296" s="35"/>
      <c r="Z296" s="35"/>
      <c r="AA296" s="35"/>
      <c r="AB296" s="35"/>
      <c r="AC296" s="35"/>
      <c r="AD296" s="35"/>
      <c r="AE296" s="35"/>
      <c r="AT296" s="18" t="s">
        <v>161</v>
      </c>
      <c r="AU296" s="18" t="s">
        <v>88</v>
      </c>
    </row>
    <row r="297" spans="2:51" s="13" customFormat="1" ht="11.25">
      <c r="B297" s="231"/>
      <c r="C297" s="232"/>
      <c r="D297" s="220" t="s">
        <v>410</v>
      </c>
      <c r="E297" s="233" t="s">
        <v>1</v>
      </c>
      <c r="F297" s="234" t="s">
        <v>618</v>
      </c>
      <c r="G297" s="232"/>
      <c r="H297" s="235">
        <v>1</v>
      </c>
      <c r="I297" s="236"/>
      <c r="J297" s="232"/>
      <c r="K297" s="232"/>
      <c r="L297" s="237"/>
      <c r="M297" s="238"/>
      <c r="N297" s="239"/>
      <c r="O297" s="239"/>
      <c r="P297" s="239"/>
      <c r="Q297" s="239"/>
      <c r="R297" s="239"/>
      <c r="S297" s="239"/>
      <c r="T297" s="240"/>
      <c r="AT297" s="241" t="s">
        <v>410</v>
      </c>
      <c r="AU297" s="241" t="s">
        <v>88</v>
      </c>
      <c r="AV297" s="13" t="s">
        <v>88</v>
      </c>
      <c r="AW297" s="13" t="s">
        <v>34</v>
      </c>
      <c r="AX297" s="13" t="s">
        <v>86</v>
      </c>
      <c r="AY297" s="241" t="s">
        <v>154</v>
      </c>
    </row>
    <row r="298" spans="1:65" s="2" customFormat="1" ht="16.5" customHeight="1">
      <c r="A298" s="35"/>
      <c r="B298" s="36"/>
      <c r="C298" s="254" t="s">
        <v>311</v>
      </c>
      <c r="D298" s="254" t="s">
        <v>179</v>
      </c>
      <c r="E298" s="255" t="s">
        <v>619</v>
      </c>
      <c r="F298" s="256" t="s">
        <v>620</v>
      </c>
      <c r="G298" s="257" t="s">
        <v>600</v>
      </c>
      <c r="H298" s="258">
        <v>1</v>
      </c>
      <c r="I298" s="259"/>
      <c r="J298" s="260">
        <f>ROUND(I298*H298,2)</f>
        <v>0</v>
      </c>
      <c r="K298" s="256" t="s">
        <v>405</v>
      </c>
      <c r="L298" s="261"/>
      <c r="M298" s="262" t="s">
        <v>1</v>
      </c>
      <c r="N298" s="263" t="s">
        <v>43</v>
      </c>
      <c r="O298" s="72"/>
      <c r="P298" s="216">
        <f>O298*H298</f>
        <v>0</v>
      </c>
      <c r="Q298" s="216">
        <v>0.0017</v>
      </c>
      <c r="R298" s="216">
        <f>Q298*H298</f>
        <v>0.0017</v>
      </c>
      <c r="S298" s="216">
        <v>0</v>
      </c>
      <c r="T298" s="217">
        <f>S298*H298</f>
        <v>0</v>
      </c>
      <c r="U298" s="35"/>
      <c r="V298" s="35"/>
      <c r="W298" s="35"/>
      <c r="X298" s="35"/>
      <c r="Y298" s="35"/>
      <c r="Z298" s="35"/>
      <c r="AA298" s="35"/>
      <c r="AB298" s="35"/>
      <c r="AC298" s="35"/>
      <c r="AD298" s="35"/>
      <c r="AE298" s="35"/>
      <c r="AR298" s="218" t="s">
        <v>190</v>
      </c>
      <c r="AT298" s="218" t="s">
        <v>179</v>
      </c>
      <c r="AU298" s="218" t="s">
        <v>88</v>
      </c>
      <c r="AY298" s="18" t="s">
        <v>154</v>
      </c>
      <c r="BE298" s="219">
        <f>IF(N298="základní",J298,0)</f>
        <v>0</v>
      </c>
      <c r="BF298" s="219">
        <f>IF(N298="snížená",J298,0)</f>
        <v>0</v>
      </c>
      <c r="BG298" s="219">
        <f>IF(N298="zákl. přenesená",J298,0)</f>
        <v>0</v>
      </c>
      <c r="BH298" s="219">
        <f>IF(N298="sníž. přenesená",J298,0)</f>
        <v>0</v>
      </c>
      <c r="BI298" s="219">
        <f>IF(N298="nulová",J298,0)</f>
        <v>0</v>
      </c>
      <c r="BJ298" s="18" t="s">
        <v>86</v>
      </c>
      <c r="BK298" s="219">
        <f>ROUND(I298*H298,2)</f>
        <v>0</v>
      </c>
      <c r="BL298" s="18" t="s">
        <v>159</v>
      </c>
      <c r="BM298" s="218" t="s">
        <v>621</v>
      </c>
    </row>
    <row r="299" spans="1:47" s="2" customFormat="1" ht="11.25">
      <c r="A299" s="35"/>
      <c r="B299" s="36"/>
      <c r="C299" s="37"/>
      <c r="D299" s="220" t="s">
        <v>161</v>
      </c>
      <c r="E299" s="37"/>
      <c r="F299" s="221" t="s">
        <v>620</v>
      </c>
      <c r="G299" s="37"/>
      <c r="H299" s="37"/>
      <c r="I299" s="123"/>
      <c r="J299" s="37"/>
      <c r="K299" s="37"/>
      <c r="L299" s="40"/>
      <c r="M299" s="222"/>
      <c r="N299" s="223"/>
      <c r="O299" s="72"/>
      <c r="P299" s="72"/>
      <c r="Q299" s="72"/>
      <c r="R299" s="72"/>
      <c r="S299" s="72"/>
      <c r="T299" s="73"/>
      <c r="U299" s="35"/>
      <c r="V299" s="35"/>
      <c r="W299" s="35"/>
      <c r="X299" s="35"/>
      <c r="Y299" s="35"/>
      <c r="Z299" s="35"/>
      <c r="AA299" s="35"/>
      <c r="AB299" s="35"/>
      <c r="AC299" s="35"/>
      <c r="AD299" s="35"/>
      <c r="AE299" s="35"/>
      <c r="AT299" s="18" t="s">
        <v>161</v>
      </c>
      <c r="AU299" s="18" t="s">
        <v>88</v>
      </c>
    </row>
    <row r="300" spans="2:51" s="13" customFormat="1" ht="11.25">
      <c r="B300" s="231"/>
      <c r="C300" s="232"/>
      <c r="D300" s="220" t="s">
        <v>410</v>
      </c>
      <c r="E300" s="233" t="s">
        <v>1</v>
      </c>
      <c r="F300" s="234" t="s">
        <v>622</v>
      </c>
      <c r="G300" s="232"/>
      <c r="H300" s="235">
        <v>1</v>
      </c>
      <c r="I300" s="236"/>
      <c r="J300" s="232"/>
      <c r="K300" s="232"/>
      <c r="L300" s="237"/>
      <c r="M300" s="238"/>
      <c r="N300" s="239"/>
      <c r="O300" s="239"/>
      <c r="P300" s="239"/>
      <c r="Q300" s="239"/>
      <c r="R300" s="239"/>
      <c r="S300" s="239"/>
      <c r="T300" s="240"/>
      <c r="AT300" s="241" t="s">
        <v>410</v>
      </c>
      <c r="AU300" s="241" t="s">
        <v>88</v>
      </c>
      <c r="AV300" s="13" t="s">
        <v>88</v>
      </c>
      <c r="AW300" s="13" t="s">
        <v>34</v>
      </c>
      <c r="AX300" s="13" t="s">
        <v>86</v>
      </c>
      <c r="AY300" s="241" t="s">
        <v>154</v>
      </c>
    </row>
    <row r="301" spans="1:65" s="2" customFormat="1" ht="24" customHeight="1">
      <c r="A301" s="35"/>
      <c r="B301" s="36"/>
      <c r="C301" s="207" t="s">
        <v>316</v>
      </c>
      <c r="D301" s="207" t="s">
        <v>155</v>
      </c>
      <c r="E301" s="208" t="s">
        <v>623</v>
      </c>
      <c r="F301" s="209" t="s">
        <v>624</v>
      </c>
      <c r="G301" s="210" t="s">
        <v>600</v>
      </c>
      <c r="H301" s="211">
        <v>1</v>
      </c>
      <c r="I301" s="212"/>
      <c r="J301" s="213">
        <f>ROUND(I301*H301,2)</f>
        <v>0</v>
      </c>
      <c r="K301" s="209" t="s">
        <v>405</v>
      </c>
      <c r="L301" s="40"/>
      <c r="M301" s="214" t="s">
        <v>1</v>
      </c>
      <c r="N301" s="215" t="s">
        <v>43</v>
      </c>
      <c r="O301" s="72"/>
      <c r="P301" s="216">
        <f>O301*H301</f>
        <v>0</v>
      </c>
      <c r="Q301" s="216">
        <v>0.11241</v>
      </c>
      <c r="R301" s="216">
        <f>Q301*H301</f>
        <v>0.11241</v>
      </c>
      <c r="S301" s="216">
        <v>0</v>
      </c>
      <c r="T301" s="217">
        <f>S301*H301</f>
        <v>0</v>
      </c>
      <c r="U301" s="35"/>
      <c r="V301" s="35"/>
      <c r="W301" s="35"/>
      <c r="X301" s="35"/>
      <c r="Y301" s="35"/>
      <c r="Z301" s="35"/>
      <c r="AA301" s="35"/>
      <c r="AB301" s="35"/>
      <c r="AC301" s="35"/>
      <c r="AD301" s="35"/>
      <c r="AE301" s="35"/>
      <c r="AR301" s="218" t="s">
        <v>159</v>
      </c>
      <c r="AT301" s="218" t="s">
        <v>155</v>
      </c>
      <c r="AU301" s="218" t="s">
        <v>88</v>
      </c>
      <c r="AY301" s="18" t="s">
        <v>154</v>
      </c>
      <c r="BE301" s="219">
        <f>IF(N301="základní",J301,0)</f>
        <v>0</v>
      </c>
      <c r="BF301" s="219">
        <f>IF(N301="snížená",J301,0)</f>
        <v>0</v>
      </c>
      <c r="BG301" s="219">
        <f>IF(N301="zákl. přenesená",J301,0)</f>
        <v>0</v>
      </c>
      <c r="BH301" s="219">
        <f>IF(N301="sníž. přenesená",J301,0)</f>
        <v>0</v>
      </c>
      <c r="BI301" s="219">
        <f>IF(N301="nulová",J301,0)</f>
        <v>0</v>
      </c>
      <c r="BJ301" s="18" t="s">
        <v>86</v>
      </c>
      <c r="BK301" s="219">
        <f>ROUND(I301*H301,2)</f>
        <v>0</v>
      </c>
      <c r="BL301" s="18" t="s">
        <v>159</v>
      </c>
      <c r="BM301" s="218" t="s">
        <v>625</v>
      </c>
    </row>
    <row r="302" spans="1:47" s="2" customFormat="1" ht="19.5">
      <c r="A302" s="35"/>
      <c r="B302" s="36"/>
      <c r="C302" s="37"/>
      <c r="D302" s="220" t="s">
        <v>161</v>
      </c>
      <c r="E302" s="37"/>
      <c r="F302" s="221" t="s">
        <v>626</v>
      </c>
      <c r="G302" s="37"/>
      <c r="H302" s="37"/>
      <c r="I302" s="123"/>
      <c r="J302" s="37"/>
      <c r="K302" s="37"/>
      <c r="L302" s="40"/>
      <c r="M302" s="222"/>
      <c r="N302" s="223"/>
      <c r="O302" s="72"/>
      <c r="P302" s="72"/>
      <c r="Q302" s="72"/>
      <c r="R302" s="72"/>
      <c r="S302" s="72"/>
      <c r="T302" s="73"/>
      <c r="U302" s="35"/>
      <c r="V302" s="35"/>
      <c r="W302" s="35"/>
      <c r="X302" s="35"/>
      <c r="Y302" s="35"/>
      <c r="Z302" s="35"/>
      <c r="AA302" s="35"/>
      <c r="AB302" s="35"/>
      <c r="AC302" s="35"/>
      <c r="AD302" s="35"/>
      <c r="AE302" s="35"/>
      <c r="AT302" s="18" t="s">
        <v>161</v>
      </c>
      <c r="AU302" s="18" t="s">
        <v>88</v>
      </c>
    </row>
    <row r="303" spans="1:47" s="2" customFormat="1" ht="87.75">
      <c r="A303" s="35"/>
      <c r="B303" s="36"/>
      <c r="C303" s="37"/>
      <c r="D303" s="220" t="s">
        <v>408</v>
      </c>
      <c r="E303" s="37"/>
      <c r="F303" s="230" t="s">
        <v>627</v>
      </c>
      <c r="G303" s="37"/>
      <c r="H303" s="37"/>
      <c r="I303" s="123"/>
      <c r="J303" s="37"/>
      <c r="K303" s="37"/>
      <c r="L303" s="40"/>
      <c r="M303" s="222"/>
      <c r="N303" s="223"/>
      <c r="O303" s="72"/>
      <c r="P303" s="72"/>
      <c r="Q303" s="72"/>
      <c r="R303" s="72"/>
      <c r="S303" s="72"/>
      <c r="T303" s="73"/>
      <c r="U303" s="35"/>
      <c r="V303" s="35"/>
      <c r="W303" s="35"/>
      <c r="X303" s="35"/>
      <c r="Y303" s="35"/>
      <c r="Z303" s="35"/>
      <c r="AA303" s="35"/>
      <c r="AB303" s="35"/>
      <c r="AC303" s="35"/>
      <c r="AD303" s="35"/>
      <c r="AE303" s="35"/>
      <c r="AT303" s="18" t="s">
        <v>408</v>
      </c>
      <c r="AU303" s="18" t="s">
        <v>88</v>
      </c>
    </row>
    <row r="304" spans="2:51" s="13" customFormat="1" ht="11.25">
      <c r="B304" s="231"/>
      <c r="C304" s="232"/>
      <c r="D304" s="220" t="s">
        <v>410</v>
      </c>
      <c r="E304" s="233" t="s">
        <v>1</v>
      </c>
      <c r="F304" s="234" t="s">
        <v>86</v>
      </c>
      <c r="G304" s="232"/>
      <c r="H304" s="235">
        <v>1</v>
      </c>
      <c r="I304" s="236"/>
      <c r="J304" s="232"/>
      <c r="K304" s="232"/>
      <c r="L304" s="237"/>
      <c r="M304" s="238"/>
      <c r="N304" s="239"/>
      <c r="O304" s="239"/>
      <c r="P304" s="239"/>
      <c r="Q304" s="239"/>
      <c r="R304" s="239"/>
      <c r="S304" s="239"/>
      <c r="T304" s="240"/>
      <c r="AT304" s="241" t="s">
        <v>410</v>
      </c>
      <c r="AU304" s="241" t="s">
        <v>88</v>
      </c>
      <c r="AV304" s="13" t="s">
        <v>88</v>
      </c>
      <c r="AW304" s="13" t="s">
        <v>34</v>
      </c>
      <c r="AX304" s="13" t="s">
        <v>86</v>
      </c>
      <c r="AY304" s="241" t="s">
        <v>154</v>
      </c>
    </row>
    <row r="305" spans="1:65" s="2" customFormat="1" ht="16.5" customHeight="1">
      <c r="A305" s="35"/>
      <c r="B305" s="36"/>
      <c r="C305" s="254" t="s">
        <v>321</v>
      </c>
      <c r="D305" s="254" t="s">
        <v>179</v>
      </c>
      <c r="E305" s="255" t="s">
        <v>628</v>
      </c>
      <c r="F305" s="256" t="s">
        <v>629</v>
      </c>
      <c r="G305" s="257" t="s">
        <v>600</v>
      </c>
      <c r="H305" s="258">
        <v>1</v>
      </c>
      <c r="I305" s="259"/>
      <c r="J305" s="260">
        <f>ROUND(I305*H305,2)</f>
        <v>0</v>
      </c>
      <c r="K305" s="256" t="s">
        <v>405</v>
      </c>
      <c r="L305" s="261"/>
      <c r="M305" s="262" t="s">
        <v>1</v>
      </c>
      <c r="N305" s="263" t="s">
        <v>43</v>
      </c>
      <c r="O305" s="72"/>
      <c r="P305" s="216">
        <f>O305*H305</f>
        <v>0</v>
      </c>
      <c r="Q305" s="216">
        <v>0.0061</v>
      </c>
      <c r="R305" s="216">
        <f>Q305*H305</f>
        <v>0.0061</v>
      </c>
      <c r="S305" s="216">
        <v>0</v>
      </c>
      <c r="T305" s="217">
        <f>S305*H305</f>
        <v>0</v>
      </c>
      <c r="U305" s="35"/>
      <c r="V305" s="35"/>
      <c r="W305" s="35"/>
      <c r="X305" s="35"/>
      <c r="Y305" s="35"/>
      <c r="Z305" s="35"/>
      <c r="AA305" s="35"/>
      <c r="AB305" s="35"/>
      <c r="AC305" s="35"/>
      <c r="AD305" s="35"/>
      <c r="AE305" s="35"/>
      <c r="AR305" s="218" t="s">
        <v>190</v>
      </c>
      <c r="AT305" s="218" t="s">
        <v>179</v>
      </c>
      <c r="AU305" s="218" t="s">
        <v>88</v>
      </c>
      <c r="AY305" s="18" t="s">
        <v>154</v>
      </c>
      <c r="BE305" s="219">
        <f>IF(N305="základní",J305,0)</f>
        <v>0</v>
      </c>
      <c r="BF305" s="219">
        <f>IF(N305="snížená",J305,0)</f>
        <v>0</v>
      </c>
      <c r="BG305" s="219">
        <f>IF(N305="zákl. přenesená",J305,0)</f>
        <v>0</v>
      </c>
      <c r="BH305" s="219">
        <f>IF(N305="sníž. přenesená",J305,0)</f>
        <v>0</v>
      </c>
      <c r="BI305" s="219">
        <f>IF(N305="nulová",J305,0)</f>
        <v>0</v>
      </c>
      <c r="BJ305" s="18" t="s">
        <v>86</v>
      </c>
      <c r="BK305" s="219">
        <f>ROUND(I305*H305,2)</f>
        <v>0</v>
      </c>
      <c r="BL305" s="18" t="s">
        <v>159</v>
      </c>
      <c r="BM305" s="218" t="s">
        <v>630</v>
      </c>
    </row>
    <row r="306" spans="1:47" s="2" customFormat="1" ht="11.25">
      <c r="A306" s="35"/>
      <c r="B306" s="36"/>
      <c r="C306" s="37"/>
      <c r="D306" s="220" t="s">
        <v>161</v>
      </c>
      <c r="E306" s="37"/>
      <c r="F306" s="221" t="s">
        <v>629</v>
      </c>
      <c r="G306" s="37"/>
      <c r="H306" s="37"/>
      <c r="I306" s="123"/>
      <c r="J306" s="37"/>
      <c r="K306" s="37"/>
      <c r="L306" s="40"/>
      <c r="M306" s="222"/>
      <c r="N306" s="223"/>
      <c r="O306" s="72"/>
      <c r="P306" s="72"/>
      <c r="Q306" s="72"/>
      <c r="R306" s="72"/>
      <c r="S306" s="72"/>
      <c r="T306" s="73"/>
      <c r="U306" s="35"/>
      <c r="V306" s="35"/>
      <c r="W306" s="35"/>
      <c r="X306" s="35"/>
      <c r="Y306" s="35"/>
      <c r="Z306" s="35"/>
      <c r="AA306" s="35"/>
      <c r="AB306" s="35"/>
      <c r="AC306" s="35"/>
      <c r="AD306" s="35"/>
      <c r="AE306" s="35"/>
      <c r="AT306" s="18" t="s">
        <v>161</v>
      </c>
      <c r="AU306" s="18" t="s">
        <v>88</v>
      </c>
    </row>
    <row r="307" spans="2:51" s="13" customFormat="1" ht="11.25">
      <c r="B307" s="231"/>
      <c r="C307" s="232"/>
      <c r="D307" s="220" t="s">
        <v>410</v>
      </c>
      <c r="E307" s="233" t="s">
        <v>1</v>
      </c>
      <c r="F307" s="234" t="s">
        <v>86</v>
      </c>
      <c r="G307" s="232"/>
      <c r="H307" s="235">
        <v>1</v>
      </c>
      <c r="I307" s="236"/>
      <c r="J307" s="232"/>
      <c r="K307" s="232"/>
      <c r="L307" s="237"/>
      <c r="M307" s="238"/>
      <c r="N307" s="239"/>
      <c r="O307" s="239"/>
      <c r="P307" s="239"/>
      <c r="Q307" s="239"/>
      <c r="R307" s="239"/>
      <c r="S307" s="239"/>
      <c r="T307" s="240"/>
      <c r="AT307" s="241" t="s">
        <v>410</v>
      </c>
      <c r="AU307" s="241" t="s">
        <v>88</v>
      </c>
      <c r="AV307" s="13" t="s">
        <v>88</v>
      </c>
      <c r="AW307" s="13" t="s">
        <v>34</v>
      </c>
      <c r="AX307" s="13" t="s">
        <v>86</v>
      </c>
      <c r="AY307" s="241" t="s">
        <v>154</v>
      </c>
    </row>
    <row r="308" spans="1:65" s="2" customFormat="1" ht="24" customHeight="1">
      <c r="A308" s="35"/>
      <c r="B308" s="36"/>
      <c r="C308" s="207" t="s">
        <v>326</v>
      </c>
      <c r="D308" s="207" t="s">
        <v>155</v>
      </c>
      <c r="E308" s="208" t="s">
        <v>631</v>
      </c>
      <c r="F308" s="209" t="s">
        <v>632</v>
      </c>
      <c r="G308" s="210" t="s">
        <v>471</v>
      </c>
      <c r="H308" s="211">
        <v>1</v>
      </c>
      <c r="I308" s="212"/>
      <c r="J308" s="213">
        <f>ROUND(I308*H308,2)</f>
        <v>0</v>
      </c>
      <c r="K308" s="209" t="s">
        <v>405</v>
      </c>
      <c r="L308" s="40"/>
      <c r="M308" s="214" t="s">
        <v>1</v>
      </c>
      <c r="N308" s="215" t="s">
        <v>43</v>
      </c>
      <c r="O308" s="72"/>
      <c r="P308" s="216">
        <f>O308*H308</f>
        <v>0</v>
      </c>
      <c r="Q308" s="216">
        <v>0.0026</v>
      </c>
      <c r="R308" s="216">
        <f>Q308*H308</f>
        <v>0.0026</v>
      </c>
      <c r="S308" s="216">
        <v>0</v>
      </c>
      <c r="T308" s="217">
        <f>S308*H308</f>
        <v>0</v>
      </c>
      <c r="U308" s="35"/>
      <c r="V308" s="35"/>
      <c r="W308" s="35"/>
      <c r="X308" s="35"/>
      <c r="Y308" s="35"/>
      <c r="Z308" s="35"/>
      <c r="AA308" s="35"/>
      <c r="AB308" s="35"/>
      <c r="AC308" s="35"/>
      <c r="AD308" s="35"/>
      <c r="AE308" s="35"/>
      <c r="AR308" s="218" t="s">
        <v>159</v>
      </c>
      <c r="AT308" s="218" t="s">
        <v>155</v>
      </c>
      <c r="AU308" s="218" t="s">
        <v>88</v>
      </c>
      <c r="AY308" s="18" t="s">
        <v>154</v>
      </c>
      <c r="BE308" s="219">
        <f>IF(N308="základní",J308,0)</f>
        <v>0</v>
      </c>
      <c r="BF308" s="219">
        <f>IF(N308="snížená",J308,0)</f>
        <v>0</v>
      </c>
      <c r="BG308" s="219">
        <f>IF(N308="zákl. přenesená",J308,0)</f>
        <v>0</v>
      </c>
      <c r="BH308" s="219">
        <f>IF(N308="sníž. přenesená",J308,0)</f>
        <v>0</v>
      </c>
      <c r="BI308" s="219">
        <f>IF(N308="nulová",J308,0)</f>
        <v>0</v>
      </c>
      <c r="BJ308" s="18" t="s">
        <v>86</v>
      </c>
      <c r="BK308" s="219">
        <f>ROUND(I308*H308,2)</f>
        <v>0</v>
      </c>
      <c r="BL308" s="18" t="s">
        <v>159</v>
      </c>
      <c r="BM308" s="218" t="s">
        <v>633</v>
      </c>
    </row>
    <row r="309" spans="1:47" s="2" customFormat="1" ht="19.5">
      <c r="A309" s="35"/>
      <c r="B309" s="36"/>
      <c r="C309" s="37"/>
      <c r="D309" s="220" t="s">
        <v>161</v>
      </c>
      <c r="E309" s="37"/>
      <c r="F309" s="221" t="s">
        <v>634</v>
      </c>
      <c r="G309" s="37"/>
      <c r="H309" s="37"/>
      <c r="I309" s="123"/>
      <c r="J309" s="37"/>
      <c r="K309" s="37"/>
      <c r="L309" s="40"/>
      <c r="M309" s="222"/>
      <c r="N309" s="223"/>
      <c r="O309" s="72"/>
      <c r="P309" s="72"/>
      <c r="Q309" s="72"/>
      <c r="R309" s="72"/>
      <c r="S309" s="72"/>
      <c r="T309" s="73"/>
      <c r="U309" s="35"/>
      <c r="V309" s="35"/>
      <c r="W309" s="35"/>
      <c r="X309" s="35"/>
      <c r="Y309" s="35"/>
      <c r="Z309" s="35"/>
      <c r="AA309" s="35"/>
      <c r="AB309" s="35"/>
      <c r="AC309" s="35"/>
      <c r="AD309" s="35"/>
      <c r="AE309" s="35"/>
      <c r="AT309" s="18" t="s">
        <v>161</v>
      </c>
      <c r="AU309" s="18" t="s">
        <v>88</v>
      </c>
    </row>
    <row r="310" spans="1:47" s="2" customFormat="1" ht="107.25">
      <c r="A310" s="35"/>
      <c r="B310" s="36"/>
      <c r="C310" s="37"/>
      <c r="D310" s="220" t="s">
        <v>408</v>
      </c>
      <c r="E310" s="37"/>
      <c r="F310" s="230" t="s">
        <v>635</v>
      </c>
      <c r="G310" s="37"/>
      <c r="H310" s="37"/>
      <c r="I310" s="123"/>
      <c r="J310" s="37"/>
      <c r="K310" s="37"/>
      <c r="L310" s="40"/>
      <c r="M310" s="222"/>
      <c r="N310" s="223"/>
      <c r="O310" s="72"/>
      <c r="P310" s="72"/>
      <c r="Q310" s="72"/>
      <c r="R310" s="72"/>
      <c r="S310" s="72"/>
      <c r="T310" s="73"/>
      <c r="U310" s="35"/>
      <c r="V310" s="35"/>
      <c r="W310" s="35"/>
      <c r="X310" s="35"/>
      <c r="Y310" s="35"/>
      <c r="Z310" s="35"/>
      <c r="AA310" s="35"/>
      <c r="AB310" s="35"/>
      <c r="AC310" s="35"/>
      <c r="AD310" s="35"/>
      <c r="AE310" s="35"/>
      <c r="AT310" s="18" t="s">
        <v>408</v>
      </c>
      <c r="AU310" s="18" t="s">
        <v>88</v>
      </c>
    </row>
    <row r="311" spans="2:51" s="13" customFormat="1" ht="11.25">
      <c r="B311" s="231"/>
      <c r="C311" s="232"/>
      <c r="D311" s="220" t="s">
        <v>410</v>
      </c>
      <c r="E311" s="233" t="s">
        <v>1</v>
      </c>
      <c r="F311" s="234" t="s">
        <v>636</v>
      </c>
      <c r="G311" s="232"/>
      <c r="H311" s="235">
        <v>1</v>
      </c>
      <c r="I311" s="236"/>
      <c r="J311" s="232"/>
      <c r="K311" s="232"/>
      <c r="L311" s="237"/>
      <c r="M311" s="238"/>
      <c r="N311" s="239"/>
      <c r="O311" s="239"/>
      <c r="P311" s="239"/>
      <c r="Q311" s="239"/>
      <c r="R311" s="239"/>
      <c r="S311" s="239"/>
      <c r="T311" s="240"/>
      <c r="AT311" s="241" t="s">
        <v>410</v>
      </c>
      <c r="AU311" s="241" t="s">
        <v>88</v>
      </c>
      <c r="AV311" s="13" t="s">
        <v>88</v>
      </c>
      <c r="AW311" s="13" t="s">
        <v>34</v>
      </c>
      <c r="AX311" s="13" t="s">
        <v>86</v>
      </c>
      <c r="AY311" s="241" t="s">
        <v>154</v>
      </c>
    </row>
    <row r="312" spans="1:65" s="2" customFormat="1" ht="24" customHeight="1">
      <c r="A312" s="35"/>
      <c r="B312" s="36"/>
      <c r="C312" s="207" t="s">
        <v>330</v>
      </c>
      <c r="D312" s="207" t="s">
        <v>155</v>
      </c>
      <c r="E312" s="208" t="s">
        <v>637</v>
      </c>
      <c r="F312" s="209" t="s">
        <v>638</v>
      </c>
      <c r="G312" s="210" t="s">
        <v>639</v>
      </c>
      <c r="H312" s="211">
        <v>1114.75</v>
      </c>
      <c r="I312" s="212"/>
      <c r="J312" s="213">
        <f>ROUND(I312*H312,2)</f>
        <v>0</v>
      </c>
      <c r="K312" s="209" t="s">
        <v>405</v>
      </c>
      <c r="L312" s="40"/>
      <c r="M312" s="214" t="s">
        <v>1</v>
      </c>
      <c r="N312" s="215" t="s">
        <v>43</v>
      </c>
      <c r="O312" s="72"/>
      <c r="P312" s="216">
        <f>O312*H312</f>
        <v>0</v>
      </c>
      <c r="Q312" s="216">
        <v>0.0719</v>
      </c>
      <c r="R312" s="216">
        <f>Q312*H312</f>
        <v>80.150525</v>
      </c>
      <c r="S312" s="216">
        <v>0</v>
      </c>
      <c r="T312" s="217">
        <f>S312*H312</f>
        <v>0</v>
      </c>
      <c r="U312" s="35"/>
      <c r="V312" s="35"/>
      <c r="W312" s="35"/>
      <c r="X312" s="35"/>
      <c r="Y312" s="35"/>
      <c r="Z312" s="35"/>
      <c r="AA312" s="35"/>
      <c r="AB312" s="35"/>
      <c r="AC312" s="35"/>
      <c r="AD312" s="35"/>
      <c r="AE312" s="35"/>
      <c r="AR312" s="218" t="s">
        <v>159</v>
      </c>
      <c r="AT312" s="218" t="s">
        <v>155</v>
      </c>
      <c r="AU312" s="218" t="s">
        <v>88</v>
      </c>
      <c r="AY312" s="18" t="s">
        <v>154</v>
      </c>
      <c r="BE312" s="219">
        <f>IF(N312="základní",J312,0)</f>
        <v>0</v>
      </c>
      <c r="BF312" s="219">
        <f>IF(N312="snížená",J312,0)</f>
        <v>0</v>
      </c>
      <c r="BG312" s="219">
        <f>IF(N312="zákl. přenesená",J312,0)</f>
        <v>0</v>
      </c>
      <c r="BH312" s="219">
        <f>IF(N312="sníž. přenesená",J312,0)</f>
        <v>0</v>
      </c>
      <c r="BI312" s="219">
        <f>IF(N312="nulová",J312,0)</f>
        <v>0</v>
      </c>
      <c r="BJ312" s="18" t="s">
        <v>86</v>
      </c>
      <c r="BK312" s="219">
        <f>ROUND(I312*H312,2)</f>
        <v>0</v>
      </c>
      <c r="BL312" s="18" t="s">
        <v>159</v>
      </c>
      <c r="BM312" s="218" t="s">
        <v>640</v>
      </c>
    </row>
    <row r="313" spans="1:47" s="2" customFormat="1" ht="39">
      <c r="A313" s="35"/>
      <c r="B313" s="36"/>
      <c r="C313" s="37"/>
      <c r="D313" s="220" t="s">
        <v>161</v>
      </c>
      <c r="E313" s="37"/>
      <c r="F313" s="221" t="s">
        <v>641</v>
      </c>
      <c r="G313" s="37"/>
      <c r="H313" s="37"/>
      <c r="I313" s="123"/>
      <c r="J313" s="37"/>
      <c r="K313" s="37"/>
      <c r="L313" s="40"/>
      <c r="M313" s="222"/>
      <c r="N313" s="223"/>
      <c r="O313" s="72"/>
      <c r="P313" s="72"/>
      <c r="Q313" s="72"/>
      <c r="R313" s="72"/>
      <c r="S313" s="72"/>
      <c r="T313" s="73"/>
      <c r="U313" s="35"/>
      <c r="V313" s="35"/>
      <c r="W313" s="35"/>
      <c r="X313" s="35"/>
      <c r="Y313" s="35"/>
      <c r="Z313" s="35"/>
      <c r="AA313" s="35"/>
      <c r="AB313" s="35"/>
      <c r="AC313" s="35"/>
      <c r="AD313" s="35"/>
      <c r="AE313" s="35"/>
      <c r="AT313" s="18" t="s">
        <v>161</v>
      </c>
      <c r="AU313" s="18" t="s">
        <v>88</v>
      </c>
    </row>
    <row r="314" spans="1:47" s="2" customFormat="1" ht="126.75">
      <c r="A314" s="35"/>
      <c r="B314" s="36"/>
      <c r="C314" s="37"/>
      <c r="D314" s="220" t="s">
        <v>408</v>
      </c>
      <c r="E314" s="37"/>
      <c r="F314" s="230" t="s">
        <v>642</v>
      </c>
      <c r="G314" s="37"/>
      <c r="H314" s="37"/>
      <c r="I314" s="123"/>
      <c r="J314" s="37"/>
      <c r="K314" s="37"/>
      <c r="L314" s="40"/>
      <c r="M314" s="222"/>
      <c r="N314" s="223"/>
      <c r="O314" s="72"/>
      <c r="P314" s="72"/>
      <c r="Q314" s="72"/>
      <c r="R314" s="72"/>
      <c r="S314" s="72"/>
      <c r="T314" s="73"/>
      <c r="U314" s="35"/>
      <c r="V314" s="35"/>
      <c r="W314" s="35"/>
      <c r="X314" s="35"/>
      <c r="Y314" s="35"/>
      <c r="Z314" s="35"/>
      <c r="AA314" s="35"/>
      <c r="AB314" s="35"/>
      <c r="AC314" s="35"/>
      <c r="AD314" s="35"/>
      <c r="AE314" s="35"/>
      <c r="AT314" s="18" t="s">
        <v>408</v>
      </c>
      <c r="AU314" s="18" t="s">
        <v>88</v>
      </c>
    </row>
    <row r="315" spans="2:51" s="13" customFormat="1" ht="11.25">
      <c r="B315" s="231"/>
      <c r="C315" s="232"/>
      <c r="D315" s="220" t="s">
        <v>410</v>
      </c>
      <c r="E315" s="233" t="s">
        <v>1</v>
      </c>
      <c r="F315" s="234" t="s">
        <v>643</v>
      </c>
      <c r="G315" s="232"/>
      <c r="H315" s="235">
        <v>107.38</v>
      </c>
      <c r="I315" s="236"/>
      <c r="J315" s="232"/>
      <c r="K315" s="232"/>
      <c r="L315" s="237"/>
      <c r="M315" s="238"/>
      <c r="N315" s="239"/>
      <c r="O315" s="239"/>
      <c r="P315" s="239"/>
      <c r="Q315" s="239"/>
      <c r="R315" s="239"/>
      <c r="S315" s="239"/>
      <c r="T315" s="240"/>
      <c r="AT315" s="241" t="s">
        <v>410</v>
      </c>
      <c r="AU315" s="241" t="s">
        <v>88</v>
      </c>
      <c r="AV315" s="13" t="s">
        <v>88</v>
      </c>
      <c r="AW315" s="13" t="s">
        <v>34</v>
      </c>
      <c r="AX315" s="13" t="s">
        <v>78</v>
      </c>
      <c r="AY315" s="241" t="s">
        <v>154</v>
      </c>
    </row>
    <row r="316" spans="2:51" s="13" customFormat="1" ht="11.25">
      <c r="B316" s="231"/>
      <c r="C316" s="232"/>
      <c r="D316" s="220" t="s">
        <v>410</v>
      </c>
      <c r="E316" s="233" t="s">
        <v>1</v>
      </c>
      <c r="F316" s="234" t="s">
        <v>644</v>
      </c>
      <c r="G316" s="232"/>
      <c r="H316" s="235">
        <v>652.05</v>
      </c>
      <c r="I316" s="236"/>
      <c r="J316" s="232"/>
      <c r="K316" s="232"/>
      <c r="L316" s="237"/>
      <c r="M316" s="238"/>
      <c r="N316" s="239"/>
      <c r="O316" s="239"/>
      <c r="P316" s="239"/>
      <c r="Q316" s="239"/>
      <c r="R316" s="239"/>
      <c r="S316" s="239"/>
      <c r="T316" s="240"/>
      <c r="AT316" s="241" t="s">
        <v>410</v>
      </c>
      <c r="AU316" s="241" t="s">
        <v>88</v>
      </c>
      <c r="AV316" s="13" t="s">
        <v>88</v>
      </c>
      <c r="AW316" s="13" t="s">
        <v>34</v>
      </c>
      <c r="AX316" s="13" t="s">
        <v>78</v>
      </c>
      <c r="AY316" s="241" t="s">
        <v>154</v>
      </c>
    </row>
    <row r="317" spans="2:51" s="13" customFormat="1" ht="11.25">
      <c r="B317" s="231"/>
      <c r="C317" s="232"/>
      <c r="D317" s="220" t="s">
        <v>410</v>
      </c>
      <c r="E317" s="233" t="s">
        <v>1</v>
      </c>
      <c r="F317" s="234" t="s">
        <v>645</v>
      </c>
      <c r="G317" s="232"/>
      <c r="H317" s="235">
        <v>71.97</v>
      </c>
      <c r="I317" s="236"/>
      <c r="J317" s="232"/>
      <c r="K317" s="232"/>
      <c r="L317" s="237"/>
      <c r="M317" s="238"/>
      <c r="N317" s="239"/>
      <c r="O317" s="239"/>
      <c r="P317" s="239"/>
      <c r="Q317" s="239"/>
      <c r="R317" s="239"/>
      <c r="S317" s="239"/>
      <c r="T317" s="240"/>
      <c r="AT317" s="241" t="s">
        <v>410</v>
      </c>
      <c r="AU317" s="241" t="s">
        <v>88</v>
      </c>
      <c r="AV317" s="13" t="s">
        <v>88</v>
      </c>
      <c r="AW317" s="13" t="s">
        <v>34</v>
      </c>
      <c r="AX317" s="13" t="s">
        <v>78</v>
      </c>
      <c r="AY317" s="241" t="s">
        <v>154</v>
      </c>
    </row>
    <row r="318" spans="2:51" s="13" customFormat="1" ht="11.25">
      <c r="B318" s="231"/>
      <c r="C318" s="232"/>
      <c r="D318" s="220" t="s">
        <v>410</v>
      </c>
      <c r="E318" s="233" t="s">
        <v>1</v>
      </c>
      <c r="F318" s="234" t="s">
        <v>646</v>
      </c>
      <c r="G318" s="232"/>
      <c r="H318" s="235">
        <v>66.37</v>
      </c>
      <c r="I318" s="236"/>
      <c r="J318" s="232"/>
      <c r="K318" s="232"/>
      <c r="L318" s="237"/>
      <c r="M318" s="238"/>
      <c r="N318" s="239"/>
      <c r="O318" s="239"/>
      <c r="P318" s="239"/>
      <c r="Q318" s="239"/>
      <c r="R318" s="239"/>
      <c r="S318" s="239"/>
      <c r="T318" s="240"/>
      <c r="AT318" s="241" t="s">
        <v>410</v>
      </c>
      <c r="AU318" s="241" t="s">
        <v>88</v>
      </c>
      <c r="AV318" s="13" t="s">
        <v>88</v>
      </c>
      <c r="AW318" s="13" t="s">
        <v>34</v>
      </c>
      <c r="AX318" s="13" t="s">
        <v>78</v>
      </c>
      <c r="AY318" s="241" t="s">
        <v>154</v>
      </c>
    </row>
    <row r="319" spans="2:51" s="13" customFormat="1" ht="11.25">
      <c r="B319" s="231"/>
      <c r="C319" s="232"/>
      <c r="D319" s="220" t="s">
        <v>410</v>
      </c>
      <c r="E319" s="233" t="s">
        <v>1</v>
      </c>
      <c r="F319" s="234" t="s">
        <v>647</v>
      </c>
      <c r="G319" s="232"/>
      <c r="H319" s="235">
        <v>167.66</v>
      </c>
      <c r="I319" s="236"/>
      <c r="J319" s="232"/>
      <c r="K319" s="232"/>
      <c r="L319" s="237"/>
      <c r="M319" s="238"/>
      <c r="N319" s="239"/>
      <c r="O319" s="239"/>
      <c r="P319" s="239"/>
      <c r="Q319" s="239"/>
      <c r="R319" s="239"/>
      <c r="S319" s="239"/>
      <c r="T319" s="240"/>
      <c r="AT319" s="241" t="s">
        <v>410</v>
      </c>
      <c r="AU319" s="241" t="s">
        <v>88</v>
      </c>
      <c r="AV319" s="13" t="s">
        <v>88</v>
      </c>
      <c r="AW319" s="13" t="s">
        <v>34</v>
      </c>
      <c r="AX319" s="13" t="s">
        <v>78</v>
      </c>
      <c r="AY319" s="241" t="s">
        <v>154</v>
      </c>
    </row>
    <row r="320" spans="2:51" s="13" customFormat="1" ht="11.25">
      <c r="B320" s="231"/>
      <c r="C320" s="232"/>
      <c r="D320" s="220" t="s">
        <v>410</v>
      </c>
      <c r="E320" s="233" t="s">
        <v>1</v>
      </c>
      <c r="F320" s="234" t="s">
        <v>648</v>
      </c>
      <c r="G320" s="232"/>
      <c r="H320" s="235">
        <v>23</v>
      </c>
      <c r="I320" s="236"/>
      <c r="J320" s="232"/>
      <c r="K320" s="232"/>
      <c r="L320" s="237"/>
      <c r="M320" s="238"/>
      <c r="N320" s="239"/>
      <c r="O320" s="239"/>
      <c r="P320" s="239"/>
      <c r="Q320" s="239"/>
      <c r="R320" s="239"/>
      <c r="S320" s="239"/>
      <c r="T320" s="240"/>
      <c r="AT320" s="241" t="s">
        <v>410</v>
      </c>
      <c r="AU320" s="241" t="s">
        <v>88</v>
      </c>
      <c r="AV320" s="13" t="s">
        <v>88</v>
      </c>
      <c r="AW320" s="13" t="s">
        <v>34</v>
      </c>
      <c r="AX320" s="13" t="s">
        <v>78</v>
      </c>
      <c r="AY320" s="241" t="s">
        <v>154</v>
      </c>
    </row>
    <row r="321" spans="2:51" s="13" customFormat="1" ht="11.25">
      <c r="B321" s="231"/>
      <c r="C321" s="232"/>
      <c r="D321" s="220" t="s">
        <v>410</v>
      </c>
      <c r="E321" s="233" t="s">
        <v>1</v>
      </c>
      <c r="F321" s="234" t="s">
        <v>649</v>
      </c>
      <c r="G321" s="232"/>
      <c r="H321" s="235">
        <v>13.35</v>
      </c>
      <c r="I321" s="236"/>
      <c r="J321" s="232"/>
      <c r="K321" s="232"/>
      <c r="L321" s="237"/>
      <c r="M321" s="238"/>
      <c r="N321" s="239"/>
      <c r="O321" s="239"/>
      <c r="P321" s="239"/>
      <c r="Q321" s="239"/>
      <c r="R321" s="239"/>
      <c r="S321" s="239"/>
      <c r="T321" s="240"/>
      <c r="AT321" s="241" t="s">
        <v>410</v>
      </c>
      <c r="AU321" s="241" t="s">
        <v>88</v>
      </c>
      <c r="AV321" s="13" t="s">
        <v>88</v>
      </c>
      <c r="AW321" s="13" t="s">
        <v>34</v>
      </c>
      <c r="AX321" s="13" t="s">
        <v>78</v>
      </c>
      <c r="AY321" s="241" t="s">
        <v>154</v>
      </c>
    </row>
    <row r="322" spans="2:51" s="13" customFormat="1" ht="11.25">
      <c r="B322" s="231"/>
      <c r="C322" s="232"/>
      <c r="D322" s="220" t="s">
        <v>410</v>
      </c>
      <c r="E322" s="233" t="s">
        <v>1</v>
      </c>
      <c r="F322" s="234" t="s">
        <v>650</v>
      </c>
      <c r="G322" s="232"/>
      <c r="H322" s="235">
        <v>12.97</v>
      </c>
      <c r="I322" s="236"/>
      <c r="J322" s="232"/>
      <c r="K322" s="232"/>
      <c r="L322" s="237"/>
      <c r="M322" s="238"/>
      <c r="N322" s="239"/>
      <c r="O322" s="239"/>
      <c r="P322" s="239"/>
      <c r="Q322" s="239"/>
      <c r="R322" s="239"/>
      <c r="S322" s="239"/>
      <c r="T322" s="240"/>
      <c r="AT322" s="241" t="s">
        <v>410</v>
      </c>
      <c r="AU322" s="241" t="s">
        <v>88</v>
      </c>
      <c r="AV322" s="13" t="s">
        <v>88</v>
      </c>
      <c r="AW322" s="13" t="s">
        <v>34</v>
      </c>
      <c r="AX322" s="13" t="s">
        <v>78</v>
      </c>
      <c r="AY322" s="241" t="s">
        <v>154</v>
      </c>
    </row>
    <row r="323" spans="2:51" s="14" customFormat="1" ht="11.25">
      <c r="B323" s="242"/>
      <c r="C323" s="243"/>
      <c r="D323" s="220" t="s">
        <v>410</v>
      </c>
      <c r="E323" s="244" t="s">
        <v>1</v>
      </c>
      <c r="F323" s="245" t="s">
        <v>433</v>
      </c>
      <c r="G323" s="243"/>
      <c r="H323" s="246">
        <v>1114.75</v>
      </c>
      <c r="I323" s="247"/>
      <c r="J323" s="243"/>
      <c r="K323" s="243"/>
      <c r="L323" s="248"/>
      <c r="M323" s="249"/>
      <c r="N323" s="250"/>
      <c r="O323" s="250"/>
      <c r="P323" s="250"/>
      <c r="Q323" s="250"/>
      <c r="R323" s="250"/>
      <c r="S323" s="250"/>
      <c r="T323" s="251"/>
      <c r="AT323" s="252" t="s">
        <v>410</v>
      </c>
      <c r="AU323" s="252" t="s">
        <v>88</v>
      </c>
      <c r="AV323" s="14" t="s">
        <v>159</v>
      </c>
      <c r="AW323" s="14" t="s">
        <v>34</v>
      </c>
      <c r="AX323" s="14" t="s">
        <v>86</v>
      </c>
      <c r="AY323" s="252" t="s">
        <v>154</v>
      </c>
    </row>
    <row r="324" spans="1:65" s="2" customFormat="1" ht="16.5" customHeight="1">
      <c r="A324" s="35"/>
      <c r="B324" s="36"/>
      <c r="C324" s="254" t="s">
        <v>334</v>
      </c>
      <c r="D324" s="254" t="s">
        <v>179</v>
      </c>
      <c r="E324" s="255" t="s">
        <v>521</v>
      </c>
      <c r="F324" s="256" t="s">
        <v>522</v>
      </c>
      <c r="G324" s="257" t="s">
        <v>471</v>
      </c>
      <c r="H324" s="258">
        <v>13.015</v>
      </c>
      <c r="I324" s="259"/>
      <c r="J324" s="260">
        <f>ROUND(I324*H324,2)</f>
        <v>0</v>
      </c>
      <c r="K324" s="256" t="s">
        <v>405</v>
      </c>
      <c r="L324" s="261"/>
      <c r="M324" s="262" t="s">
        <v>1</v>
      </c>
      <c r="N324" s="263" t="s">
        <v>43</v>
      </c>
      <c r="O324" s="72"/>
      <c r="P324" s="216">
        <f>O324*H324</f>
        <v>0</v>
      </c>
      <c r="Q324" s="216">
        <v>0.222</v>
      </c>
      <c r="R324" s="216">
        <f>Q324*H324</f>
        <v>2.88933</v>
      </c>
      <c r="S324" s="216">
        <v>0</v>
      </c>
      <c r="T324" s="217">
        <f>S324*H324</f>
        <v>0</v>
      </c>
      <c r="U324" s="35"/>
      <c r="V324" s="35"/>
      <c r="W324" s="35"/>
      <c r="X324" s="35"/>
      <c r="Y324" s="35"/>
      <c r="Z324" s="35"/>
      <c r="AA324" s="35"/>
      <c r="AB324" s="35"/>
      <c r="AC324" s="35"/>
      <c r="AD324" s="35"/>
      <c r="AE324" s="35"/>
      <c r="AR324" s="218" t="s">
        <v>190</v>
      </c>
      <c r="AT324" s="218" t="s">
        <v>179</v>
      </c>
      <c r="AU324" s="218" t="s">
        <v>88</v>
      </c>
      <c r="AY324" s="18" t="s">
        <v>154</v>
      </c>
      <c r="BE324" s="219">
        <f>IF(N324="základní",J324,0)</f>
        <v>0</v>
      </c>
      <c r="BF324" s="219">
        <f>IF(N324="snížená",J324,0)</f>
        <v>0</v>
      </c>
      <c r="BG324" s="219">
        <f>IF(N324="zákl. přenesená",J324,0)</f>
        <v>0</v>
      </c>
      <c r="BH324" s="219">
        <f>IF(N324="sníž. přenesená",J324,0)</f>
        <v>0</v>
      </c>
      <c r="BI324" s="219">
        <f>IF(N324="nulová",J324,0)</f>
        <v>0</v>
      </c>
      <c r="BJ324" s="18" t="s">
        <v>86</v>
      </c>
      <c r="BK324" s="219">
        <f>ROUND(I324*H324,2)</f>
        <v>0</v>
      </c>
      <c r="BL324" s="18" t="s">
        <v>159</v>
      </c>
      <c r="BM324" s="218" t="s">
        <v>651</v>
      </c>
    </row>
    <row r="325" spans="1:47" s="2" customFormat="1" ht="11.25">
      <c r="A325" s="35"/>
      <c r="B325" s="36"/>
      <c r="C325" s="37"/>
      <c r="D325" s="220" t="s">
        <v>161</v>
      </c>
      <c r="E325" s="37"/>
      <c r="F325" s="221" t="s">
        <v>522</v>
      </c>
      <c r="G325" s="37"/>
      <c r="H325" s="37"/>
      <c r="I325" s="123"/>
      <c r="J325" s="37"/>
      <c r="K325" s="37"/>
      <c r="L325" s="40"/>
      <c r="M325" s="222"/>
      <c r="N325" s="223"/>
      <c r="O325" s="72"/>
      <c r="P325" s="72"/>
      <c r="Q325" s="72"/>
      <c r="R325" s="72"/>
      <c r="S325" s="72"/>
      <c r="T325" s="73"/>
      <c r="U325" s="35"/>
      <c r="V325" s="35"/>
      <c r="W325" s="35"/>
      <c r="X325" s="35"/>
      <c r="Y325" s="35"/>
      <c r="Z325" s="35"/>
      <c r="AA325" s="35"/>
      <c r="AB325" s="35"/>
      <c r="AC325" s="35"/>
      <c r="AD325" s="35"/>
      <c r="AE325" s="35"/>
      <c r="AT325" s="18" t="s">
        <v>161</v>
      </c>
      <c r="AU325" s="18" t="s">
        <v>88</v>
      </c>
    </row>
    <row r="326" spans="2:51" s="13" customFormat="1" ht="11.25">
      <c r="B326" s="231"/>
      <c r="C326" s="232"/>
      <c r="D326" s="220" t="s">
        <v>410</v>
      </c>
      <c r="E326" s="233" t="s">
        <v>1</v>
      </c>
      <c r="F326" s="234" t="s">
        <v>652</v>
      </c>
      <c r="G326" s="232"/>
      <c r="H326" s="235">
        <v>12.886</v>
      </c>
      <c r="I326" s="236"/>
      <c r="J326" s="232"/>
      <c r="K326" s="232"/>
      <c r="L326" s="237"/>
      <c r="M326" s="238"/>
      <c r="N326" s="239"/>
      <c r="O326" s="239"/>
      <c r="P326" s="239"/>
      <c r="Q326" s="239"/>
      <c r="R326" s="239"/>
      <c r="S326" s="239"/>
      <c r="T326" s="240"/>
      <c r="AT326" s="241" t="s">
        <v>410</v>
      </c>
      <c r="AU326" s="241" t="s">
        <v>88</v>
      </c>
      <c r="AV326" s="13" t="s">
        <v>88</v>
      </c>
      <c r="AW326" s="13" t="s">
        <v>34</v>
      </c>
      <c r="AX326" s="13" t="s">
        <v>86</v>
      </c>
      <c r="AY326" s="241" t="s">
        <v>154</v>
      </c>
    </row>
    <row r="327" spans="2:51" s="13" customFormat="1" ht="11.25">
      <c r="B327" s="231"/>
      <c r="C327" s="232"/>
      <c r="D327" s="220" t="s">
        <v>410</v>
      </c>
      <c r="E327" s="232"/>
      <c r="F327" s="234" t="s">
        <v>653</v>
      </c>
      <c r="G327" s="232"/>
      <c r="H327" s="235">
        <v>13.015</v>
      </c>
      <c r="I327" s="236"/>
      <c r="J327" s="232"/>
      <c r="K327" s="232"/>
      <c r="L327" s="237"/>
      <c r="M327" s="238"/>
      <c r="N327" s="239"/>
      <c r="O327" s="239"/>
      <c r="P327" s="239"/>
      <c r="Q327" s="239"/>
      <c r="R327" s="239"/>
      <c r="S327" s="239"/>
      <c r="T327" s="240"/>
      <c r="AT327" s="241" t="s">
        <v>410</v>
      </c>
      <c r="AU327" s="241" t="s">
        <v>88</v>
      </c>
      <c r="AV327" s="13" t="s">
        <v>88</v>
      </c>
      <c r="AW327" s="13" t="s">
        <v>4</v>
      </c>
      <c r="AX327" s="13" t="s">
        <v>86</v>
      </c>
      <c r="AY327" s="241" t="s">
        <v>154</v>
      </c>
    </row>
    <row r="328" spans="1:65" s="2" customFormat="1" ht="16.5" customHeight="1">
      <c r="A328" s="35"/>
      <c r="B328" s="36"/>
      <c r="C328" s="254" t="s">
        <v>338</v>
      </c>
      <c r="D328" s="254" t="s">
        <v>179</v>
      </c>
      <c r="E328" s="255" t="s">
        <v>544</v>
      </c>
      <c r="F328" s="256" t="s">
        <v>545</v>
      </c>
      <c r="G328" s="257" t="s">
        <v>471</v>
      </c>
      <c r="H328" s="258">
        <v>33.867</v>
      </c>
      <c r="I328" s="259"/>
      <c r="J328" s="260">
        <f>ROUND(I328*H328,2)</f>
        <v>0</v>
      </c>
      <c r="K328" s="256" t="s">
        <v>1</v>
      </c>
      <c r="L328" s="261"/>
      <c r="M328" s="262" t="s">
        <v>1</v>
      </c>
      <c r="N328" s="263" t="s">
        <v>43</v>
      </c>
      <c r="O328" s="72"/>
      <c r="P328" s="216">
        <f>O328*H328</f>
        <v>0</v>
      </c>
      <c r="Q328" s="216">
        <v>0.14</v>
      </c>
      <c r="R328" s="216">
        <f>Q328*H328</f>
        <v>4.74138</v>
      </c>
      <c r="S328" s="216">
        <v>0</v>
      </c>
      <c r="T328" s="217">
        <f>S328*H328</f>
        <v>0</v>
      </c>
      <c r="U328" s="35"/>
      <c r="V328" s="35"/>
      <c r="W328" s="35"/>
      <c r="X328" s="35"/>
      <c r="Y328" s="35"/>
      <c r="Z328" s="35"/>
      <c r="AA328" s="35"/>
      <c r="AB328" s="35"/>
      <c r="AC328" s="35"/>
      <c r="AD328" s="35"/>
      <c r="AE328" s="35"/>
      <c r="AR328" s="218" t="s">
        <v>190</v>
      </c>
      <c r="AT328" s="218" t="s">
        <v>179</v>
      </c>
      <c r="AU328" s="218" t="s">
        <v>88</v>
      </c>
      <c r="AY328" s="18" t="s">
        <v>154</v>
      </c>
      <c r="BE328" s="219">
        <f>IF(N328="základní",J328,0)</f>
        <v>0</v>
      </c>
      <c r="BF328" s="219">
        <f>IF(N328="snížená",J328,0)</f>
        <v>0</v>
      </c>
      <c r="BG328" s="219">
        <f>IF(N328="zákl. přenesená",J328,0)</f>
        <v>0</v>
      </c>
      <c r="BH328" s="219">
        <f>IF(N328="sníž. přenesená",J328,0)</f>
        <v>0</v>
      </c>
      <c r="BI328" s="219">
        <f>IF(N328="nulová",J328,0)</f>
        <v>0</v>
      </c>
      <c r="BJ328" s="18" t="s">
        <v>86</v>
      </c>
      <c r="BK328" s="219">
        <f>ROUND(I328*H328,2)</f>
        <v>0</v>
      </c>
      <c r="BL328" s="18" t="s">
        <v>159</v>
      </c>
      <c r="BM328" s="218" t="s">
        <v>654</v>
      </c>
    </row>
    <row r="329" spans="1:47" s="2" customFormat="1" ht="11.25">
      <c r="A329" s="35"/>
      <c r="B329" s="36"/>
      <c r="C329" s="37"/>
      <c r="D329" s="220" t="s">
        <v>161</v>
      </c>
      <c r="E329" s="37"/>
      <c r="F329" s="221" t="s">
        <v>545</v>
      </c>
      <c r="G329" s="37"/>
      <c r="H329" s="37"/>
      <c r="I329" s="123"/>
      <c r="J329" s="37"/>
      <c r="K329" s="37"/>
      <c r="L329" s="40"/>
      <c r="M329" s="222"/>
      <c r="N329" s="223"/>
      <c r="O329" s="72"/>
      <c r="P329" s="72"/>
      <c r="Q329" s="72"/>
      <c r="R329" s="72"/>
      <c r="S329" s="72"/>
      <c r="T329" s="73"/>
      <c r="U329" s="35"/>
      <c r="V329" s="35"/>
      <c r="W329" s="35"/>
      <c r="X329" s="35"/>
      <c r="Y329" s="35"/>
      <c r="Z329" s="35"/>
      <c r="AA329" s="35"/>
      <c r="AB329" s="35"/>
      <c r="AC329" s="35"/>
      <c r="AD329" s="35"/>
      <c r="AE329" s="35"/>
      <c r="AT329" s="18" t="s">
        <v>161</v>
      </c>
      <c r="AU329" s="18" t="s">
        <v>88</v>
      </c>
    </row>
    <row r="330" spans="2:51" s="13" customFormat="1" ht="11.25">
      <c r="B330" s="231"/>
      <c r="C330" s="232"/>
      <c r="D330" s="220" t="s">
        <v>410</v>
      </c>
      <c r="E330" s="233" t="s">
        <v>1</v>
      </c>
      <c r="F330" s="234" t="s">
        <v>655</v>
      </c>
      <c r="G330" s="232"/>
      <c r="H330" s="235">
        <v>33.532</v>
      </c>
      <c r="I330" s="236"/>
      <c r="J330" s="232"/>
      <c r="K330" s="232"/>
      <c r="L330" s="237"/>
      <c r="M330" s="238"/>
      <c r="N330" s="239"/>
      <c r="O330" s="239"/>
      <c r="P330" s="239"/>
      <c r="Q330" s="239"/>
      <c r="R330" s="239"/>
      <c r="S330" s="239"/>
      <c r="T330" s="240"/>
      <c r="AT330" s="241" t="s">
        <v>410</v>
      </c>
      <c r="AU330" s="241" t="s">
        <v>88</v>
      </c>
      <c r="AV330" s="13" t="s">
        <v>88</v>
      </c>
      <c r="AW330" s="13" t="s">
        <v>34</v>
      </c>
      <c r="AX330" s="13" t="s">
        <v>86</v>
      </c>
      <c r="AY330" s="241" t="s">
        <v>154</v>
      </c>
    </row>
    <row r="331" spans="2:51" s="13" customFormat="1" ht="11.25">
      <c r="B331" s="231"/>
      <c r="C331" s="232"/>
      <c r="D331" s="220" t="s">
        <v>410</v>
      </c>
      <c r="E331" s="232"/>
      <c r="F331" s="234" t="s">
        <v>656</v>
      </c>
      <c r="G331" s="232"/>
      <c r="H331" s="235">
        <v>33.867</v>
      </c>
      <c r="I331" s="236"/>
      <c r="J331" s="232"/>
      <c r="K331" s="232"/>
      <c r="L331" s="237"/>
      <c r="M331" s="238"/>
      <c r="N331" s="239"/>
      <c r="O331" s="239"/>
      <c r="P331" s="239"/>
      <c r="Q331" s="239"/>
      <c r="R331" s="239"/>
      <c r="S331" s="239"/>
      <c r="T331" s="240"/>
      <c r="AT331" s="241" t="s">
        <v>410</v>
      </c>
      <c r="AU331" s="241" t="s">
        <v>88</v>
      </c>
      <c r="AV331" s="13" t="s">
        <v>88</v>
      </c>
      <c r="AW331" s="13" t="s">
        <v>4</v>
      </c>
      <c r="AX331" s="13" t="s">
        <v>86</v>
      </c>
      <c r="AY331" s="241" t="s">
        <v>154</v>
      </c>
    </row>
    <row r="332" spans="1:65" s="2" customFormat="1" ht="16.5" customHeight="1">
      <c r="A332" s="35"/>
      <c r="B332" s="36"/>
      <c r="C332" s="254" t="s">
        <v>342</v>
      </c>
      <c r="D332" s="254" t="s">
        <v>179</v>
      </c>
      <c r="E332" s="255" t="s">
        <v>657</v>
      </c>
      <c r="F332" s="256" t="s">
        <v>658</v>
      </c>
      <c r="G332" s="257" t="s">
        <v>471</v>
      </c>
      <c r="H332" s="258">
        <v>65.857</v>
      </c>
      <c r="I332" s="259"/>
      <c r="J332" s="260">
        <f>ROUND(I332*H332,2)</f>
        <v>0</v>
      </c>
      <c r="K332" s="256" t="s">
        <v>405</v>
      </c>
      <c r="L332" s="261"/>
      <c r="M332" s="262" t="s">
        <v>1</v>
      </c>
      <c r="N332" s="263" t="s">
        <v>43</v>
      </c>
      <c r="O332" s="72"/>
      <c r="P332" s="216">
        <f>O332*H332</f>
        <v>0</v>
      </c>
      <c r="Q332" s="216">
        <v>0.131</v>
      </c>
      <c r="R332" s="216">
        <f>Q332*H332</f>
        <v>8.627267</v>
      </c>
      <c r="S332" s="216">
        <v>0</v>
      </c>
      <c r="T332" s="217">
        <f>S332*H332</f>
        <v>0</v>
      </c>
      <c r="U332" s="35"/>
      <c r="V332" s="35"/>
      <c r="W332" s="35"/>
      <c r="X332" s="35"/>
      <c r="Y332" s="35"/>
      <c r="Z332" s="35"/>
      <c r="AA332" s="35"/>
      <c r="AB332" s="35"/>
      <c r="AC332" s="35"/>
      <c r="AD332" s="35"/>
      <c r="AE332" s="35"/>
      <c r="AR332" s="218" t="s">
        <v>190</v>
      </c>
      <c r="AT332" s="218" t="s">
        <v>179</v>
      </c>
      <c r="AU332" s="218" t="s">
        <v>88</v>
      </c>
      <c r="AY332" s="18" t="s">
        <v>154</v>
      </c>
      <c r="BE332" s="219">
        <f>IF(N332="základní",J332,0)</f>
        <v>0</v>
      </c>
      <c r="BF332" s="219">
        <f>IF(N332="snížená",J332,0)</f>
        <v>0</v>
      </c>
      <c r="BG332" s="219">
        <f>IF(N332="zákl. přenesená",J332,0)</f>
        <v>0</v>
      </c>
      <c r="BH332" s="219">
        <f>IF(N332="sníž. přenesená",J332,0)</f>
        <v>0</v>
      </c>
      <c r="BI332" s="219">
        <f>IF(N332="nulová",J332,0)</f>
        <v>0</v>
      </c>
      <c r="BJ332" s="18" t="s">
        <v>86</v>
      </c>
      <c r="BK332" s="219">
        <f>ROUND(I332*H332,2)</f>
        <v>0</v>
      </c>
      <c r="BL332" s="18" t="s">
        <v>159</v>
      </c>
      <c r="BM332" s="218" t="s">
        <v>659</v>
      </c>
    </row>
    <row r="333" spans="1:47" s="2" customFormat="1" ht="11.25">
      <c r="A333" s="35"/>
      <c r="B333" s="36"/>
      <c r="C333" s="37"/>
      <c r="D333" s="220" t="s">
        <v>161</v>
      </c>
      <c r="E333" s="37"/>
      <c r="F333" s="221" t="s">
        <v>658</v>
      </c>
      <c r="G333" s="37"/>
      <c r="H333" s="37"/>
      <c r="I333" s="123"/>
      <c r="J333" s="37"/>
      <c r="K333" s="37"/>
      <c r="L333" s="40"/>
      <c r="M333" s="222"/>
      <c r="N333" s="223"/>
      <c r="O333" s="72"/>
      <c r="P333" s="72"/>
      <c r="Q333" s="72"/>
      <c r="R333" s="72"/>
      <c r="S333" s="72"/>
      <c r="T333" s="73"/>
      <c r="U333" s="35"/>
      <c r="V333" s="35"/>
      <c r="W333" s="35"/>
      <c r="X333" s="35"/>
      <c r="Y333" s="35"/>
      <c r="Z333" s="35"/>
      <c r="AA333" s="35"/>
      <c r="AB333" s="35"/>
      <c r="AC333" s="35"/>
      <c r="AD333" s="35"/>
      <c r="AE333" s="35"/>
      <c r="AT333" s="18" t="s">
        <v>161</v>
      </c>
      <c r="AU333" s="18" t="s">
        <v>88</v>
      </c>
    </row>
    <row r="334" spans="2:51" s="13" customFormat="1" ht="11.25">
      <c r="B334" s="231"/>
      <c r="C334" s="232"/>
      <c r="D334" s="220" t="s">
        <v>410</v>
      </c>
      <c r="E334" s="233" t="s">
        <v>1</v>
      </c>
      <c r="F334" s="234" t="s">
        <v>660</v>
      </c>
      <c r="G334" s="232"/>
      <c r="H334" s="235">
        <v>65.205</v>
      </c>
      <c r="I334" s="236"/>
      <c r="J334" s="232"/>
      <c r="K334" s="232"/>
      <c r="L334" s="237"/>
      <c r="M334" s="238"/>
      <c r="N334" s="239"/>
      <c r="O334" s="239"/>
      <c r="P334" s="239"/>
      <c r="Q334" s="239"/>
      <c r="R334" s="239"/>
      <c r="S334" s="239"/>
      <c r="T334" s="240"/>
      <c r="AT334" s="241" t="s">
        <v>410</v>
      </c>
      <c r="AU334" s="241" t="s">
        <v>88</v>
      </c>
      <c r="AV334" s="13" t="s">
        <v>88</v>
      </c>
      <c r="AW334" s="13" t="s">
        <v>34</v>
      </c>
      <c r="AX334" s="13" t="s">
        <v>86</v>
      </c>
      <c r="AY334" s="241" t="s">
        <v>154</v>
      </c>
    </row>
    <row r="335" spans="2:51" s="13" customFormat="1" ht="11.25">
      <c r="B335" s="231"/>
      <c r="C335" s="232"/>
      <c r="D335" s="220" t="s">
        <v>410</v>
      </c>
      <c r="E335" s="232"/>
      <c r="F335" s="234" t="s">
        <v>661</v>
      </c>
      <c r="G335" s="232"/>
      <c r="H335" s="235">
        <v>65.857</v>
      </c>
      <c r="I335" s="236"/>
      <c r="J335" s="232"/>
      <c r="K335" s="232"/>
      <c r="L335" s="237"/>
      <c r="M335" s="238"/>
      <c r="N335" s="239"/>
      <c r="O335" s="239"/>
      <c r="P335" s="239"/>
      <c r="Q335" s="239"/>
      <c r="R335" s="239"/>
      <c r="S335" s="239"/>
      <c r="T335" s="240"/>
      <c r="AT335" s="241" t="s">
        <v>410</v>
      </c>
      <c r="AU335" s="241" t="s">
        <v>88</v>
      </c>
      <c r="AV335" s="13" t="s">
        <v>88</v>
      </c>
      <c r="AW335" s="13" t="s">
        <v>4</v>
      </c>
      <c r="AX335" s="13" t="s">
        <v>86</v>
      </c>
      <c r="AY335" s="241" t="s">
        <v>154</v>
      </c>
    </row>
    <row r="336" spans="1:65" s="2" customFormat="1" ht="24" customHeight="1">
      <c r="A336" s="35"/>
      <c r="B336" s="36"/>
      <c r="C336" s="254" t="s">
        <v>346</v>
      </c>
      <c r="D336" s="254" t="s">
        <v>179</v>
      </c>
      <c r="E336" s="255" t="s">
        <v>538</v>
      </c>
      <c r="F336" s="256" t="s">
        <v>539</v>
      </c>
      <c r="G336" s="257" t="s">
        <v>471</v>
      </c>
      <c r="H336" s="258">
        <v>7.269</v>
      </c>
      <c r="I336" s="259"/>
      <c r="J336" s="260">
        <f>ROUND(I336*H336,2)</f>
        <v>0</v>
      </c>
      <c r="K336" s="256" t="s">
        <v>405</v>
      </c>
      <c r="L336" s="261"/>
      <c r="M336" s="262" t="s">
        <v>1</v>
      </c>
      <c r="N336" s="263" t="s">
        <v>43</v>
      </c>
      <c r="O336" s="72"/>
      <c r="P336" s="216">
        <f>O336*H336</f>
        <v>0</v>
      </c>
      <c r="Q336" s="216">
        <v>0.131</v>
      </c>
      <c r="R336" s="216">
        <f>Q336*H336</f>
        <v>0.9522390000000001</v>
      </c>
      <c r="S336" s="216">
        <v>0</v>
      </c>
      <c r="T336" s="217">
        <f>S336*H336</f>
        <v>0</v>
      </c>
      <c r="U336" s="35"/>
      <c r="V336" s="35"/>
      <c r="W336" s="35"/>
      <c r="X336" s="35"/>
      <c r="Y336" s="35"/>
      <c r="Z336" s="35"/>
      <c r="AA336" s="35"/>
      <c r="AB336" s="35"/>
      <c r="AC336" s="35"/>
      <c r="AD336" s="35"/>
      <c r="AE336" s="35"/>
      <c r="AR336" s="218" t="s">
        <v>190</v>
      </c>
      <c r="AT336" s="218" t="s">
        <v>179</v>
      </c>
      <c r="AU336" s="218" t="s">
        <v>88</v>
      </c>
      <c r="AY336" s="18" t="s">
        <v>154</v>
      </c>
      <c r="BE336" s="219">
        <f>IF(N336="základní",J336,0)</f>
        <v>0</v>
      </c>
      <c r="BF336" s="219">
        <f>IF(N336="snížená",J336,0)</f>
        <v>0</v>
      </c>
      <c r="BG336" s="219">
        <f>IF(N336="zákl. přenesená",J336,0)</f>
        <v>0</v>
      </c>
      <c r="BH336" s="219">
        <f>IF(N336="sníž. přenesená",J336,0)</f>
        <v>0</v>
      </c>
      <c r="BI336" s="219">
        <f>IF(N336="nulová",J336,0)</f>
        <v>0</v>
      </c>
      <c r="BJ336" s="18" t="s">
        <v>86</v>
      </c>
      <c r="BK336" s="219">
        <f>ROUND(I336*H336,2)</f>
        <v>0</v>
      </c>
      <c r="BL336" s="18" t="s">
        <v>159</v>
      </c>
      <c r="BM336" s="218" t="s">
        <v>662</v>
      </c>
    </row>
    <row r="337" spans="1:47" s="2" customFormat="1" ht="19.5">
      <c r="A337" s="35"/>
      <c r="B337" s="36"/>
      <c r="C337" s="37"/>
      <c r="D337" s="220" t="s">
        <v>161</v>
      </c>
      <c r="E337" s="37"/>
      <c r="F337" s="221" t="s">
        <v>541</v>
      </c>
      <c r="G337" s="37"/>
      <c r="H337" s="37"/>
      <c r="I337" s="123"/>
      <c r="J337" s="37"/>
      <c r="K337" s="37"/>
      <c r="L337" s="40"/>
      <c r="M337" s="222"/>
      <c r="N337" s="223"/>
      <c r="O337" s="72"/>
      <c r="P337" s="72"/>
      <c r="Q337" s="72"/>
      <c r="R337" s="72"/>
      <c r="S337" s="72"/>
      <c r="T337" s="73"/>
      <c r="U337" s="35"/>
      <c r="V337" s="35"/>
      <c r="W337" s="35"/>
      <c r="X337" s="35"/>
      <c r="Y337" s="35"/>
      <c r="Z337" s="35"/>
      <c r="AA337" s="35"/>
      <c r="AB337" s="35"/>
      <c r="AC337" s="35"/>
      <c r="AD337" s="35"/>
      <c r="AE337" s="35"/>
      <c r="AT337" s="18" t="s">
        <v>161</v>
      </c>
      <c r="AU337" s="18" t="s">
        <v>88</v>
      </c>
    </row>
    <row r="338" spans="2:51" s="13" customFormat="1" ht="11.25">
      <c r="B338" s="231"/>
      <c r="C338" s="232"/>
      <c r="D338" s="220" t="s">
        <v>410</v>
      </c>
      <c r="E338" s="233" t="s">
        <v>1</v>
      </c>
      <c r="F338" s="234" t="s">
        <v>663</v>
      </c>
      <c r="G338" s="232"/>
      <c r="H338" s="235">
        <v>7.197</v>
      </c>
      <c r="I338" s="236"/>
      <c r="J338" s="232"/>
      <c r="K338" s="232"/>
      <c r="L338" s="237"/>
      <c r="M338" s="238"/>
      <c r="N338" s="239"/>
      <c r="O338" s="239"/>
      <c r="P338" s="239"/>
      <c r="Q338" s="239"/>
      <c r="R338" s="239"/>
      <c r="S338" s="239"/>
      <c r="T338" s="240"/>
      <c r="AT338" s="241" t="s">
        <v>410</v>
      </c>
      <c r="AU338" s="241" t="s">
        <v>88</v>
      </c>
      <c r="AV338" s="13" t="s">
        <v>88</v>
      </c>
      <c r="AW338" s="13" t="s">
        <v>34</v>
      </c>
      <c r="AX338" s="13" t="s">
        <v>78</v>
      </c>
      <c r="AY338" s="241" t="s">
        <v>154</v>
      </c>
    </row>
    <row r="339" spans="2:51" s="14" customFormat="1" ht="11.25">
      <c r="B339" s="242"/>
      <c r="C339" s="243"/>
      <c r="D339" s="220" t="s">
        <v>410</v>
      </c>
      <c r="E339" s="244" t="s">
        <v>1</v>
      </c>
      <c r="F339" s="245" t="s">
        <v>433</v>
      </c>
      <c r="G339" s="243"/>
      <c r="H339" s="246">
        <v>7.197</v>
      </c>
      <c r="I339" s="247"/>
      <c r="J339" s="243"/>
      <c r="K339" s="243"/>
      <c r="L339" s="248"/>
      <c r="M339" s="249"/>
      <c r="N339" s="250"/>
      <c r="O339" s="250"/>
      <c r="P339" s="250"/>
      <c r="Q339" s="250"/>
      <c r="R339" s="250"/>
      <c r="S339" s="250"/>
      <c r="T339" s="251"/>
      <c r="AT339" s="252" t="s">
        <v>410</v>
      </c>
      <c r="AU339" s="252" t="s">
        <v>88</v>
      </c>
      <c r="AV339" s="14" t="s">
        <v>159</v>
      </c>
      <c r="AW339" s="14" t="s">
        <v>34</v>
      </c>
      <c r="AX339" s="14" t="s">
        <v>86</v>
      </c>
      <c r="AY339" s="252" t="s">
        <v>154</v>
      </c>
    </row>
    <row r="340" spans="2:51" s="13" customFormat="1" ht="11.25">
      <c r="B340" s="231"/>
      <c r="C340" s="232"/>
      <c r="D340" s="220" t="s">
        <v>410</v>
      </c>
      <c r="E340" s="232"/>
      <c r="F340" s="234" t="s">
        <v>664</v>
      </c>
      <c r="G340" s="232"/>
      <c r="H340" s="235">
        <v>7.269</v>
      </c>
      <c r="I340" s="236"/>
      <c r="J340" s="232"/>
      <c r="K340" s="232"/>
      <c r="L340" s="237"/>
      <c r="M340" s="238"/>
      <c r="N340" s="239"/>
      <c r="O340" s="239"/>
      <c r="P340" s="239"/>
      <c r="Q340" s="239"/>
      <c r="R340" s="239"/>
      <c r="S340" s="239"/>
      <c r="T340" s="240"/>
      <c r="AT340" s="241" t="s">
        <v>410</v>
      </c>
      <c r="AU340" s="241" t="s">
        <v>88</v>
      </c>
      <c r="AV340" s="13" t="s">
        <v>88</v>
      </c>
      <c r="AW340" s="13" t="s">
        <v>4</v>
      </c>
      <c r="AX340" s="13" t="s">
        <v>86</v>
      </c>
      <c r="AY340" s="241" t="s">
        <v>154</v>
      </c>
    </row>
    <row r="341" spans="1:65" s="2" customFormat="1" ht="16.5" customHeight="1">
      <c r="A341" s="35"/>
      <c r="B341" s="36"/>
      <c r="C341" s="254" t="s">
        <v>350</v>
      </c>
      <c r="D341" s="254" t="s">
        <v>179</v>
      </c>
      <c r="E341" s="255" t="s">
        <v>548</v>
      </c>
      <c r="F341" s="256" t="s">
        <v>549</v>
      </c>
      <c r="G341" s="257" t="s">
        <v>471</v>
      </c>
      <c r="H341" s="258">
        <v>6.703</v>
      </c>
      <c r="I341" s="259"/>
      <c r="J341" s="260">
        <f>ROUND(I341*H341,2)</f>
        <v>0</v>
      </c>
      <c r="K341" s="256" t="s">
        <v>405</v>
      </c>
      <c r="L341" s="261"/>
      <c r="M341" s="262" t="s">
        <v>1</v>
      </c>
      <c r="N341" s="263" t="s">
        <v>43</v>
      </c>
      <c r="O341" s="72"/>
      <c r="P341" s="216">
        <f>O341*H341</f>
        <v>0</v>
      </c>
      <c r="Q341" s="216">
        <v>0.131</v>
      </c>
      <c r="R341" s="216">
        <f>Q341*H341</f>
        <v>0.8780930000000001</v>
      </c>
      <c r="S341" s="216">
        <v>0</v>
      </c>
      <c r="T341" s="217">
        <f>S341*H341</f>
        <v>0</v>
      </c>
      <c r="U341" s="35"/>
      <c r="V341" s="35"/>
      <c r="W341" s="35"/>
      <c r="X341" s="35"/>
      <c r="Y341" s="35"/>
      <c r="Z341" s="35"/>
      <c r="AA341" s="35"/>
      <c r="AB341" s="35"/>
      <c r="AC341" s="35"/>
      <c r="AD341" s="35"/>
      <c r="AE341" s="35"/>
      <c r="AR341" s="218" t="s">
        <v>190</v>
      </c>
      <c r="AT341" s="218" t="s">
        <v>179</v>
      </c>
      <c r="AU341" s="218" t="s">
        <v>88</v>
      </c>
      <c r="AY341" s="18" t="s">
        <v>154</v>
      </c>
      <c r="BE341" s="219">
        <f>IF(N341="základní",J341,0)</f>
        <v>0</v>
      </c>
      <c r="BF341" s="219">
        <f>IF(N341="snížená",J341,0)</f>
        <v>0</v>
      </c>
      <c r="BG341" s="219">
        <f>IF(N341="zákl. přenesená",J341,0)</f>
        <v>0</v>
      </c>
      <c r="BH341" s="219">
        <f>IF(N341="sníž. přenesená",J341,0)</f>
        <v>0</v>
      </c>
      <c r="BI341" s="219">
        <f>IF(N341="nulová",J341,0)</f>
        <v>0</v>
      </c>
      <c r="BJ341" s="18" t="s">
        <v>86</v>
      </c>
      <c r="BK341" s="219">
        <f>ROUND(I341*H341,2)</f>
        <v>0</v>
      </c>
      <c r="BL341" s="18" t="s">
        <v>159</v>
      </c>
      <c r="BM341" s="218" t="s">
        <v>665</v>
      </c>
    </row>
    <row r="342" spans="1:47" s="2" customFormat="1" ht="11.25">
      <c r="A342" s="35"/>
      <c r="B342" s="36"/>
      <c r="C342" s="37"/>
      <c r="D342" s="220" t="s">
        <v>161</v>
      </c>
      <c r="E342" s="37"/>
      <c r="F342" s="221" t="s">
        <v>551</v>
      </c>
      <c r="G342" s="37"/>
      <c r="H342" s="37"/>
      <c r="I342" s="123"/>
      <c r="J342" s="37"/>
      <c r="K342" s="37"/>
      <c r="L342" s="40"/>
      <c r="M342" s="222"/>
      <c r="N342" s="223"/>
      <c r="O342" s="72"/>
      <c r="P342" s="72"/>
      <c r="Q342" s="72"/>
      <c r="R342" s="72"/>
      <c r="S342" s="72"/>
      <c r="T342" s="73"/>
      <c r="U342" s="35"/>
      <c r="V342" s="35"/>
      <c r="W342" s="35"/>
      <c r="X342" s="35"/>
      <c r="Y342" s="35"/>
      <c r="Z342" s="35"/>
      <c r="AA342" s="35"/>
      <c r="AB342" s="35"/>
      <c r="AC342" s="35"/>
      <c r="AD342" s="35"/>
      <c r="AE342" s="35"/>
      <c r="AT342" s="18" t="s">
        <v>161</v>
      </c>
      <c r="AU342" s="18" t="s">
        <v>88</v>
      </c>
    </row>
    <row r="343" spans="2:51" s="13" customFormat="1" ht="11.25">
      <c r="B343" s="231"/>
      <c r="C343" s="232"/>
      <c r="D343" s="220" t="s">
        <v>410</v>
      </c>
      <c r="E343" s="233" t="s">
        <v>1</v>
      </c>
      <c r="F343" s="234" t="s">
        <v>666</v>
      </c>
      <c r="G343" s="232"/>
      <c r="H343" s="235">
        <v>6.637</v>
      </c>
      <c r="I343" s="236"/>
      <c r="J343" s="232"/>
      <c r="K343" s="232"/>
      <c r="L343" s="237"/>
      <c r="M343" s="238"/>
      <c r="N343" s="239"/>
      <c r="O343" s="239"/>
      <c r="P343" s="239"/>
      <c r="Q343" s="239"/>
      <c r="R343" s="239"/>
      <c r="S343" s="239"/>
      <c r="T343" s="240"/>
      <c r="AT343" s="241" t="s">
        <v>410</v>
      </c>
      <c r="AU343" s="241" t="s">
        <v>88</v>
      </c>
      <c r="AV343" s="13" t="s">
        <v>88</v>
      </c>
      <c r="AW343" s="13" t="s">
        <v>34</v>
      </c>
      <c r="AX343" s="13" t="s">
        <v>86</v>
      </c>
      <c r="AY343" s="241" t="s">
        <v>154</v>
      </c>
    </row>
    <row r="344" spans="2:51" s="13" customFormat="1" ht="11.25">
      <c r="B344" s="231"/>
      <c r="C344" s="232"/>
      <c r="D344" s="220" t="s">
        <v>410</v>
      </c>
      <c r="E344" s="232"/>
      <c r="F344" s="234" t="s">
        <v>667</v>
      </c>
      <c r="G344" s="232"/>
      <c r="H344" s="235">
        <v>6.703</v>
      </c>
      <c r="I344" s="236"/>
      <c r="J344" s="232"/>
      <c r="K344" s="232"/>
      <c r="L344" s="237"/>
      <c r="M344" s="238"/>
      <c r="N344" s="239"/>
      <c r="O344" s="239"/>
      <c r="P344" s="239"/>
      <c r="Q344" s="239"/>
      <c r="R344" s="239"/>
      <c r="S344" s="239"/>
      <c r="T344" s="240"/>
      <c r="AT344" s="241" t="s">
        <v>410</v>
      </c>
      <c r="AU344" s="241" t="s">
        <v>88</v>
      </c>
      <c r="AV344" s="13" t="s">
        <v>88</v>
      </c>
      <c r="AW344" s="13" t="s">
        <v>4</v>
      </c>
      <c r="AX344" s="13" t="s">
        <v>86</v>
      </c>
      <c r="AY344" s="241" t="s">
        <v>154</v>
      </c>
    </row>
    <row r="345" spans="1:65" s="2" customFormat="1" ht="16.5" customHeight="1">
      <c r="A345" s="35"/>
      <c r="B345" s="36"/>
      <c r="C345" s="254" t="s">
        <v>354</v>
      </c>
      <c r="D345" s="254" t="s">
        <v>179</v>
      </c>
      <c r="E345" s="255" t="s">
        <v>553</v>
      </c>
      <c r="F345" s="256" t="s">
        <v>554</v>
      </c>
      <c r="G345" s="257" t="s">
        <v>471</v>
      </c>
      <c r="H345" s="258">
        <v>2.323</v>
      </c>
      <c r="I345" s="259"/>
      <c r="J345" s="260">
        <f>ROUND(I345*H345,2)</f>
        <v>0</v>
      </c>
      <c r="K345" s="256" t="s">
        <v>1</v>
      </c>
      <c r="L345" s="261"/>
      <c r="M345" s="262" t="s">
        <v>1</v>
      </c>
      <c r="N345" s="263" t="s">
        <v>43</v>
      </c>
      <c r="O345" s="72"/>
      <c r="P345" s="216">
        <f>O345*H345</f>
        <v>0</v>
      </c>
      <c r="Q345" s="216">
        <v>0.131</v>
      </c>
      <c r="R345" s="216">
        <f>Q345*H345</f>
        <v>0.304313</v>
      </c>
      <c r="S345" s="216">
        <v>0</v>
      </c>
      <c r="T345" s="217">
        <f>S345*H345</f>
        <v>0</v>
      </c>
      <c r="U345" s="35"/>
      <c r="V345" s="35"/>
      <c r="W345" s="35"/>
      <c r="X345" s="35"/>
      <c r="Y345" s="35"/>
      <c r="Z345" s="35"/>
      <c r="AA345" s="35"/>
      <c r="AB345" s="35"/>
      <c r="AC345" s="35"/>
      <c r="AD345" s="35"/>
      <c r="AE345" s="35"/>
      <c r="AR345" s="218" t="s">
        <v>190</v>
      </c>
      <c r="AT345" s="218" t="s">
        <v>179</v>
      </c>
      <c r="AU345" s="218" t="s">
        <v>88</v>
      </c>
      <c r="AY345" s="18" t="s">
        <v>154</v>
      </c>
      <c r="BE345" s="219">
        <f>IF(N345="základní",J345,0)</f>
        <v>0</v>
      </c>
      <c r="BF345" s="219">
        <f>IF(N345="snížená",J345,0)</f>
        <v>0</v>
      </c>
      <c r="BG345" s="219">
        <f>IF(N345="zákl. přenesená",J345,0)</f>
        <v>0</v>
      </c>
      <c r="BH345" s="219">
        <f>IF(N345="sníž. přenesená",J345,0)</f>
        <v>0</v>
      </c>
      <c r="BI345" s="219">
        <f>IF(N345="nulová",J345,0)</f>
        <v>0</v>
      </c>
      <c r="BJ345" s="18" t="s">
        <v>86</v>
      </c>
      <c r="BK345" s="219">
        <f>ROUND(I345*H345,2)</f>
        <v>0</v>
      </c>
      <c r="BL345" s="18" t="s">
        <v>159</v>
      </c>
      <c r="BM345" s="218" t="s">
        <v>668</v>
      </c>
    </row>
    <row r="346" spans="1:47" s="2" customFormat="1" ht="11.25">
      <c r="A346" s="35"/>
      <c r="B346" s="36"/>
      <c r="C346" s="37"/>
      <c r="D346" s="220" t="s">
        <v>161</v>
      </c>
      <c r="E346" s="37"/>
      <c r="F346" s="221" t="s">
        <v>551</v>
      </c>
      <c r="G346" s="37"/>
      <c r="H346" s="37"/>
      <c r="I346" s="123"/>
      <c r="J346" s="37"/>
      <c r="K346" s="37"/>
      <c r="L346" s="40"/>
      <c r="M346" s="222"/>
      <c r="N346" s="223"/>
      <c r="O346" s="72"/>
      <c r="P346" s="72"/>
      <c r="Q346" s="72"/>
      <c r="R346" s="72"/>
      <c r="S346" s="72"/>
      <c r="T346" s="73"/>
      <c r="U346" s="35"/>
      <c r="V346" s="35"/>
      <c r="W346" s="35"/>
      <c r="X346" s="35"/>
      <c r="Y346" s="35"/>
      <c r="Z346" s="35"/>
      <c r="AA346" s="35"/>
      <c r="AB346" s="35"/>
      <c r="AC346" s="35"/>
      <c r="AD346" s="35"/>
      <c r="AE346" s="35"/>
      <c r="AT346" s="18" t="s">
        <v>161</v>
      </c>
      <c r="AU346" s="18" t="s">
        <v>88</v>
      </c>
    </row>
    <row r="347" spans="2:51" s="13" customFormat="1" ht="11.25">
      <c r="B347" s="231"/>
      <c r="C347" s="232"/>
      <c r="D347" s="220" t="s">
        <v>410</v>
      </c>
      <c r="E347" s="233" t="s">
        <v>1</v>
      </c>
      <c r="F347" s="234" t="s">
        <v>669</v>
      </c>
      <c r="G347" s="232"/>
      <c r="H347" s="235">
        <v>2.3</v>
      </c>
      <c r="I347" s="236"/>
      <c r="J347" s="232"/>
      <c r="K347" s="232"/>
      <c r="L347" s="237"/>
      <c r="M347" s="238"/>
      <c r="N347" s="239"/>
      <c r="O347" s="239"/>
      <c r="P347" s="239"/>
      <c r="Q347" s="239"/>
      <c r="R347" s="239"/>
      <c r="S347" s="239"/>
      <c r="T347" s="240"/>
      <c r="AT347" s="241" t="s">
        <v>410</v>
      </c>
      <c r="AU347" s="241" t="s">
        <v>88</v>
      </c>
      <c r="AV347" s="13" t="s">
        <v>88</v>
      </c>
      <c r="AW347" s="13" t="s">
        <v>34</v>
      </c>
      <c r="AX347" s="13" t="s">
        <v>86</v>
      </c>
      <c r="AY347" s="241" t="s">
        <v>154</v>
      </c>
    </row>
    <row r="348" spans="2:51" s="13" customFormat="1" ht="11.25">
      <c r="B348" s="231"/>
      <c r="C348" s="232"/>
      <c r="D348" s="220" t="s">
        <v>410</v>
      </c>
      <c r="E348" s="232"/>
      <c r="F348" s="234" t="s">
        <v>670</v>
      </c>
      <c r="G348" s="232"/>
      <c r="H348" s="235">
        <v>2.323</v>
      </c>
      <c r="I348" s="236"/>
      <c r="J348" s="232"/>
      <c r="K348" s="232"/>
      <c r="L348" s="237"/>
      <c r="M348" s="238"/>
      <c r="N348" s="239"/>
      <c r="O348" s="239"/>
      <c r="P348" s="239"/>
      <c r="Q348" s="239"/>
      <c r="R348" s="239"/>
      <c r="S348" s="239"/>
      <c r="T348" s="240"/>
      <c r="AT348" s="241" t="s">
        <v>410</v>
      </c>
      <c r="AU348" s="241" t="s">
        <v>88</v>
      </c>
      <c r="AV348" s="13" t="s">
        <v>88</v>
      </c>
      <c r="AW348" s="13" t="s">
        <v>4</v>
      </c>
      <c r="AX348" s="13" t="s">
        <v>86</v>
      </c>
      <c r="AY348" s="241" t="s">
        <v>154</v>
      </c>
    </row>
    <row r="349" spans="1:65" s="2" customFormat="1" ht="24" customHeight="1">
      <c r="A349" s="35"/>
      <c r="B349" s="36"/>
      <c r="C349" s="254" t="s">
        <v>358</v>
      </c>
      <c r="D349" s="254" t="s">
        <v>179</v>
      </c>
      <c r="E349" s="255" t="s">
        <v>671</v>
      </c>
      <c r="F349" s="256" t="s">
        <v>672</v>
      </c>
      <c r="G349" s="257" t="s">
        <v>471</v>
      </c>
      <c r="H349" s="258">
        <v>2.323</v>
      </c>
      <c r="I349" s="259"/>
      <c r="J349" s="260">
        <f>ROUND(I349*H349,2)</f>
        <v>0</v>
      </c>
      <c r="K349" s="256" t="s">
        <v>1</v>
      </c>
      <c r="L349" s="261"/>
      <c r="M349" s="262" t="s">
        <v>1</v>
      </c>
      <c r="N349" s="263" t="s">
        <v>43</v>
      </c>
      <c r="O349" s="72"/>
      <c r="P349" s="216">
        <f>O349*H349</f>
        <v>0</v>
      </c>
      <c r="Q349" s="216">
        <v>0.131</v>
      </c>
      <c r="R349" s="216">
        <f>Q349*H349</f>
        <v>0.304313</v>
      </c>
      <c r="S349" s="216">
        <v>0</v>
      </c>
      <c r="T349" s="217">
        <f>S349*H349</f>
        <v>0</v>
      </c>
      <c r="U349" s="35"/>
      <c r="V349" s="35"/>
      <c r="W349" s="35"/>
      <c r="X349" s="35"/>
      <c r="Y349" s="35"/>
      <c r="Z349" s="35"/>
      <c r="AA349" s="35"/>
      <c r="AB349" s="35"/>
      <c r="AC349" s="35"/>
      <c r="AD349" s="35"/>
      <c r="AE349" s="35"/>
      <c r="AR349" s="218" t="s">
        <v>190</v>
      </c>
      <c r="AT349" s="218" t="s">
        <v>179</v>
      </c>
      <c r="AU349" s="218" t="s">
        <v>88</v>
      </c>
      <c r="AY349" s="18" t="s">
        <v>154</v>
      </c>
      <c r="BE349" s="219">
        <f>IF(N349="základní",J349,0)</f>
        <v>0</v>
      </c>
      <c r="BF349" s="219">
        <f>IF(N349="snížená",J349,0)</f>
        <v>0</v>
      </c>
      <c r="BG349" s="219">
        <f>IF(N349="zákl. přenesená",J349,0)</f>
        <v>0</v>
      </c>
      <c r="BH349" s="219">
        <f>IF(N349="sníž. přenesená",J349,0)</f>
        <v>0</v>
      </c>
      <c r="BI349" s="219">
        <f>IF(N349="nulová",J349,0)</f>
        <v>0</v>
      </c>
      <c r="BJ349" s="18" t="s">
        <v>86</v>
      </c>
      <c r="BK349" s="219">
        <f>ROUND(I349*H349,2)</f>
        <v>0</v>
      </c>
      <c r="BL349" s="18" t="s">
        <v>159</v>
      </c>
      <c r="BM349" s="218" t="s">
        <v>673</v>
      </c>
    </row>
    <row r="350" spans="1:47" s="2" customFormat="1" ht="11.25">
      <c r="A350" s="35"/>
      <c r="B350" s="36"/>
      <c r="C350" s="37"/>
      <c r="D350" s="220" t="s">
        <v>161</v>
      </c>
      <c r="E350" s="37"/>
      <c r="F350" s="221" t="s">
        <v>551</v>
      </c>
      <c r="G350" s="37"/>
      <c r="H350" s="37"/>
      <c r="I350" s="123"/>
      <c r="J350" s="37"/>
      <c r="K350" s="37"/>
      <c r="L350" s="40"/>
      <c r="M350" s="222"/>
      <c r="N350" s="223"/>
      <c r="O350" s="72"/>
      <c r="P350" s="72"/>
      <c r="Q350" s="72"/>
      <c r="R350" s="72"/>
      <c r="S350" s="72"/>
      <c r="T350" s="73"/>
      <c r="U350" s="35"/>
      <c r="V350" s="35"/>
      <c r="W350" s="35"/>
      <c r="X350" s="35"/>
      <c r="Y350" s="35"/>
      <c r="Z350" s="35"/>
      <c r="AA350" s="35"/>
      <c r="AB350" s="35"/>
      <c r="AC350" s="35"/>
      <c r="AD350" s="35"/>
      <c r="AE350" s="35"/>
      <c r="AT350" s="18" t="s">
        <v>161</v>
      </c>
      <c r="AU350" s="18" t="s">
        <v>88</v>
      </c>
    </row>
    <row r="351" spans="2:51" s="13" customFormat="1" ht="11.25">
      <c r="B351" s="231"/>
      <c r="C351" s="232"/>
      <c r="D351" s="220" t="s">
        <v>410</v>
      </c>
      <c r="E351" s="233" t="s">
        <v>1</v>
      </c>
      <c r="F351" s="234" t="s">
        <v>669</v>
      </c>
      <c r="G351" s="232"/>
      <c r="H351" s="235">
        <v>2.3</v>
      </c>
      <c r="I351" s="236"/>
      <c r="J351" s="232"/>
      <c r="K351" s="232"/>
      <c r="L351" s="237"/>
      <c r="M351" s="238"/>
      <c r="N351" s="239"/>
      <c r="O351" s="239"/>
      <c r="P351" s="239"/>
      <c r="Q351" s="239"/>
      <c r="R351" s="239"/>
      <c r="S351" s="239"/>
      <c r="T351" s="240"/>
      <c r="AT351" s="241" t="s">
        <v>410</v>
      </c>
      <c r="AU351" s="241" t="s">
        <v>88</v>
      </c>
      <c r="AV351" s="13" t="s">
        <v>88</v>
      </c>
      <c r="AW351" s="13" t="s">
        <v>34</v>
      </c>
      <c r="AX351" s="13" t="s">
        <v>86</v>
      </c>
      <c r="AY351" s="241" t="s">
        <v>154</v>
      </c>
    </row>
    <row r="352" spans="2:51" s="13" customFormat="1" ht="11.25">
      <c r="B352" s="231"/>
      <c r="C352" s="232"/>
      <c r="D352" s="220" t="s">
        <v>410</v>
      </c>
      <c r="E352" s="232"/>
      <c r="F352" s="234" t="s">
        <v>670</v>
      </c>
      <c r="G352" s="232"/>
      <c r="H352" s="235">
        <v>2.323</v>
      </c>
      <c r="I352" s="236"/>
      <c r="J352" s="232"/>
      <c r="K352" s="232"/>
      <c r="L352" s="237"/>
      <c r="M352" s="238"/>
      <c r="N352" s="239"/>
      <c r="O352" s="239"/>
      <c r="P352" s="239"/>
      <c r="Q352" s="239"/>
      <c r="R352" s="239"/>
      <c r="S352" s="239"/>
      <c r="T352" s="240"/>
      <c r="AT352" s="241" t="s">
        <v>410</v>
      </c>
      <c r="AU352" s="241" t="s">
        <v>88</v>
      </c>
      <c r="AV352" s="13" t="s">
        <v>88</v>
      </c>
      <c r="AW352" s="13" t="s">
        <v>4</v>
      </c>
      <c r="AX352" s="13" t="s">
        <v>86</v>
      </c>
      <c r="AY352" s="241" t="s">
        <v>154</v>
      </c>
    </row>
    <row r="353" spans="1:65" s="2" customFormat="1" ht="16.5" customHeight="1">
      <c r="A353" s="35"/>
      <c r="B353" s="36"/>
      <c r="C353" s="254" t="s">
        <v>362</v>
      </c>
      <c r="D353" s="254" t="s">
        <v>179</v>
      </c>
      <c r="E353" s="255" t="s">
        <v>674</v>
      </c>
      <c r="F353" s="256" t="s">
        <v>675</v>
      </c>
      <c r="G353" s="257" t="s">
        <v>471</v>
      </c>
      <c r="H353" s="258">
        <v>1.31</v>
      </c>
      <c r="I353" s="259"/>
      <c r="J353" s="260">
        <f>ROUND(I353*H353,2)</f>
        <v>0</v>
      </c>
      <c r="K353" s="256" t="s">
        <v>405</v>
      </c>
      <c r="L353" s="261"/>
      <c r="M353" s="262" t="s">
        <v>1</v>
      </c>
      <c r="N353" s="263" t="s">
        <v>43</v>
      </c>
      <c r="O353" s="72"/>
      <c r="P353" s="216">
        <f>O353*H353</f>
        <v>0</v>
      </c>
      <c r="Q353" s="216">
        <v>0.176</v>
      </c>
      <c r="R353" s="216">
        <f>Q353*H353</f>
        <v>0.23056</v>
      </c>
      <c r="S353" s="216">
        <v>0</v>
      </c>
      <c r="T353" s="217">
        <f>S353*H353</f>
        <v>0</v>
      </c>
      <c r="U353" s="35"/>
      <c r="V353" s="35"/>
      <c r="W353" s="35"/>
      <c r="X353" s="35"/>
      <c r="Y353" s="35"/>
      <c r="Z353" s="35"/>
      <c r="AA353" s="35"/>
      <c r="AB353" s="35"/>
      <c r="AC353" s="35"/>
      <c r="AD353" s="35"/>
      <c r="AE353" s="35"/>
      <c r="AR353" s="218" t="s">
        <v>190</v>
      </c>
      <c r="AT353" s="218" t="s">
        <v>179</v>
      </c>
      <c r="AU353" s="218" t="s">
        <v>88</v>
      </c>
      <c r="AY353" s="18" t="s">
        <v>154</v>
      </c>
      <c r="BE353" s="219">
        <f>IF(N353="základní",J353,0)</f>
        <v>0</v>
      </c>
      <c r="BF353" s="219">
        <f>IF(N353="snížená",J353,0)</f>
        <v>0</v>
      </c>
      <c r="BG353" s="219">
        <f>IF(N353="zákl. přenesená",J353,0)</f>
        <v>0</v>
      </c>
      <c r="BH353" s="219">
        <f>IF(N353="sníž. přenesená",J353,0)</f>
        <v>0</v>
      </c>
      <c r="BI353" s="219">
        <f>IF(N353="nulová",J353,0)</f>
        <v>0</v>
      </c>
      <c r="BJ353" s="18" t="s">
        <v>86</v>
      </c>
      <c r="BK353" s="219">
        <f>ROUND(I353*H353,2)</f>
        <v>0</v>
      </c>
      <c r="BL353" s="18" t="s">
        <v>159</v>
      </c>
      <c r="BM353" s="218" t="s">
        <v>676</v>
      </c>
    </row>
    <row r="354" spans="1:47" s="2" customFormat="1" ht="11.25">
      <c r="A354" s="35"/>
      <c r="B354" s="36"/>
      <c r="C354" s="37"/>
      <c r="D354" s="220" t="s">
        <v>161</v>
      </c>
      <c r="E354" s="37"/>
      <c r="F354" s="221" t="s">
        <v>675</v>
      </c>
      <c r="G354" s="37"/>
      <c r="H354" s="37"/>
      <c r="I354" s="123"/>
      <c r="J354" s="37"/>
      <c r="K354" s="37"/>
      <c r="L354" s="40"/>
      <c r="M354" s="222"/>
      <c r="N354" s="223"/>
      <c r="O354" s="72"/>
      <c r="P354" s="72"/>
      <c r="Q354" s="72"/>
      <c r="R354" s="72"/>
      <c r="S354" s="72"/>
      <c r="T354" s="73"/>
      <c r="U354" s="35"/>
      <c r="V354" s="35"/>
      <c r="W354" s="35"/>
      <c r="X354" s="35"/>
      <c r="Y354" s="35"/>
      <c r="Z354" s="35"/>
      <c r="AA354" s="35"/>
      <c r="AB354" s="35"/>
      <c r="AC354" s="35"/>
      <c r="AD354" s="35"/>
      <c r="AE354" s="35"/>
      <c r="AT354" s="18" t="s">
        <v>161</v>
      </c>
      <c r="AU354" s="18" t="s">
        <v>88</v>
      </c>
    </row>
    <row r="355" spans="2:51" s="13" customFormat="1" ht="11.25">
      <c r="B355" s="231"/>
      <c r="C355" s="232"/>
      <c r="D355" s="220" t="s">
        <v>410</v>
      </c>
      <c r="E355" s="233" t="s">
        <v>1</v>
      </c>
      <c r="F355" s="234" t="s">
        <v>677</v>
      </c>
      <c r="G355" s="232"/>
      <c r="H355" s="235">
        <v>1.297</v>
      </c>
      <c r="I355" s="236"/>
      <c r="J355" s="232"/>
      <c r="K355" s="232"/>
      <c r="L355" s="237"/>
      <c r="M355" s="238"/>
      <c r="N355" s="239"/>
      <c r="O355" s="239"/>
      <c r="P355" s="239"/>
      <c r="Q355" s="239"/>
      <c r="R355" s="239"/>
      <c r="S355" s="239"/>
      <c r="T355" s="240"/>
      <c r="AT355" s="241" t="s">
        <v>410</v>
      </c>
      <c r="AU355" s="241" t="s">
        <v>88</v>
      </c>
      <c r="AV355" s="13" t="s">
        <v>88</v>
      </c>
      <c r="AW355" s="13" t="s">
        <v>34</v>
      </c>
      <c r="AX355" s="13" t="s">
        <v>86</v>
      </c>
      <c r="AY355" s="241" t="s">
        <v>154</v>
      </c>
    </row>
    <row r="356" spans="2:51" s="13" customFormat="1" ht="11.25">
      <c r="B356" s="231"/>
      <c r="C356" s="232"/>
      <c r="D356" s="220" t="s">
        <v>410</v>
      </c>
      <c r="E356" s="232"/>
      <c r="F356" s="234" t="s">
        <v>678</v>
      </c>
      <c r="G356" s="232"/>
      <c r="H356" s="235">
        <v>1.31</v>
      </c>
      <c r="I356" s="236"/>
      <c r="J356" s="232"/>
      <c r="K356" s="232"/>
      <c r="L356" s="237"/>
      <c r="M356" s="238"/>
      <c r="N356" s="239"/>
      <c r="O356" s="239"/>
      <c r="P356" s="239"/>
      <c r="Q356" s="239"/>
      <c r="R356" s="239"/>
      <c r="S356" s="239"/>
      <c r="T356" s="240"/>
      <c r="AT356" s="241" t="s">
        <v>410</v>
      </c>
      <c r="AU356" s="241" t="s">
        <v>88</v>
      </c>
      <c r="AV356" s="13" t="s">
        <v>88</v>
      </c>
      <c r="AW356" s="13" t="s">
        <v>4</v>
      </c>
      <c r="AX356" s="13" t="s">
        <v>86</v>
      </c>
      <c r="AY356" s="241" t="s">
        <v>154</v>
      </c>
    </row>
    <row r="357" spans="1:65" s="2" customFormat="1" ht="24" customHeight="1">
      <c r="A357" s="35"/>
      <c r="B357" s="36"/>
      <c r="C357" s="254" t="s">
        <v>366</v>
      </c>
      <c r="D357" s="254" t="s">
        <v>179</v>
      </c>
      <c r="E357" s="255" t="s">
        <v>592</v>
      </c>
      <c r="F357" s="256" t="s">
        <v>593</v>
      </c>
      <c r="G357" s="257" t="s">
        <v>471</v>
      </c>
      <c r="H357" s="258">
        <v>1.348</v>
      </c>
      <c r="I357" s="259"/>
      <c r="J357" s="260">
        <f>ROUND(I357*H357,2)</f>
        <v>0</v>
      </c>
      <c r="K357" s="256" t="s">
        <v>405</v>
      </c>
      <c r="L357" s="261"/>
      <c r="M357" s="262" t="s">
        <v>1</v>
      </c>
      <c r="N357" s="263" t="s">
        <v>43</v>
      </c>
      <c r="O357" s="72"/>
      <c r="P357" s="216">
        <f>O357*H357</f>
        <v>0</v>
      </c>
      <c r="Q357" s="216">
        <v>0.175</v>
      </c>
      <c r="R357" s="216">
        <f>Q357*H357</f>
        <v>0.2359</v>
      </c>
      <c r="S357" s="216">
        <v>0</v>
      </c>
      <c r="T357" s="217">
        <f>S357*H357</f>
        <v>0</v>
      </c>
      <c r="U357" s="35"/>
      <c r="V357" s="35"/>
      <c r="W357" s="35"/>
      <c r="X357" s="35"/>
      <c r="Y357" s="35"/>
      <c r="Z357" s="35"/>
      <c r="AA357" s="35"/>
      <c r="AB357" s="35"/>
      <c r="AC357" s="35"/>
      <c r="AD357" s="35"/>
      <c r="AE357" s="35"/>
      <c r="AR357" s="218" t="s">
        <v>190</v>
      </c>
      <c r="AT357" s="218" t="s">
        <v>179</v>
      </c>
      <c r="AU357" s="218" t="s">
        <v>88</v>
      </c>
      <c r="AY357" s="18" t="s">
        <v>154</v>
      </c>
      <c r="BE357" s="219">
        <f>IF(N357="základní",J357,0)</f>
        <v>0</v>
      </c>
      <c r="BF357" s="219">
        <f>IF(N357="snížená",J357,0)</f>
        <v>0</v>
      </c>
      <c r="BG357" s="219">
        <f>IF(N357="zákl. přenesená",J357,0)</f>
        <v>0</v>
      </c>
      <c r="BH357" s="219">
        <f>IF(N357="sníž. přenesená",J357,0)</f>
        <v>0</v>
      </c>
      <c r="BI357" s="219">
        <f>IF(N357="nulová",J357,0)</f>
        <v>0</v>
      </c>
      <c r="BJ357" s="18" t="s">
        <v>86</v>
      </c>
      <c r="BK357" s="219">
        <f>ROUND(I357*H357,2)</f>
        <v>0</v>
      </c>
      <c r="BL357" s="18" t="s">
        <v>159</v>
      </c>
      <c r="BM357" s="218" t="s">
        <v>679</v>
      </c>
    </row>
    <row r="358" spans="1:47" s="2" customFormat="1" ht="19.5">
      <c r="A358" s="35"/>
      <c r="B358" s="36"/>
      <c r="C358" s="37"/>
      <c r="D358" s="220" t="s">
        <v>161</v>
      </c>
      <c r="E358" s="37"/>
      <c r="F358" s="221" t="s">
        <v>595</v>
      </c>
      <c r="G358" s="37"/>
      <c r="H358" s="37"/>
      <c r="I358" s="123"/>
      <c r="J358" s="37"/>
      <c r="K358" s="37"/>
      <c r="L358" s="40"/>
      <c r="M358" s="222"/>
      <c r="N358" s="223"/>
      <c r="O358" s="72"/>
      <c r="P358" s="72"/>
      <c r="Q358" s="72"/>
      <c r="R358" s="72"/>
      <c r="S358" s="72"/>
      <c r="T358" s="73"/>
      <c r="U358" s="35"/>
      <c r="V358" s="35"/>
      <c r="W358" s="35"/>
      <c r="X358" s="35"/>
      <c r="Y358" s="35"/>
      <c r="Z358" s="35"/>
      <c r="AA358" s="35"/>
      <c r="AB358" s="35"/>
      <c r="AC358" s="35"/>
      <c r="AD358" s="35"/>
      <c r="AE358" s="35"/>
      <c r="AT358" s="18" t="s">
        <v>161</v>
      </c>
      <c r="AU358" s="18" t="s">
        <v>88</v>
      </c>
    </row>
    <row r="359" spans="2:51" s="13" customFormat="1" ht="11.25">
      <c r="B359" s="231"/>
      <c r="C359" s="232"/>
      <c r="D359" s="220" t="s">
        <v>410</v>
      </c>
      <c r="E359" s="233" t="s">
        <v>1</v>
      </c>
      <c r="F359" s="234" t="s">
        <v>680</v>
      </c>
      <c r="G359" s="232"/>
      <c r="H359" s="235">
        <v>1.335</v>
      </c>
      <c r="I359" s="236"/>
      <c r="J359" s="232"/>
      <c r="K359" s="232"/>
      <c r="L359" s="237"/>
      <c r="M359" s="238"/>
      <c r="N359" s="239"/>
      <c r="O359" s="239"/>
      <c r="P359" s="239"/>
      <c r="Q359" s="239"/>
      <c r="R359" s="239"/>
      <c r="S359" s="239"/>
      <c r="T359" s="240"/>
      <c r="AT359" s="241" t="s">
        <v>410</v>
      </c>
      <c r="AU359" s="241" t="s">
        <v>88</v>
      </c>
      <c r="AV359" s="13" t="s">
        <v>88</v>
      </c>
      <c r="AW359" s="13" t="s">
        <v>34</v>
      </c>
      <c r="AX359" s="13" t="s">
        <v>86</v>
      </c>
      <c r="AY359" s="241" t="s">
        <v>154</v>
      </c>
    </row>
    <row r="360" spans="2:51" s="13" customFormat="1" ht="11.25">
      <c r="B360" s="231"/>
      <c r="C360" s="232"/>
      <c r="D360" s="220" t="s">
        <v>410</v>
      </c>
      <c r="E360" s="232"/>
      <c r="F360" s="234" t="s">
        <v>681</v>
      </c>
      <c r="G360" s="232"/>
      <c r="H360" s="235">
        <v>1.348</v>
      </c>
      <c r="I360" s="236"/>
      <c r="J360" s="232"/>
      <c r="K360" s="232"/>
      <c r="L360" s="237"/>
      <c r="M360" s="238"/>
      <c r="N360" s="239"/>
      <c r="O360" s="239"/>
      <c r="P360" s="239"/>
      <c r="Q360" s="239"/>
      <c r="R360" s="239"/>
      <c r="S360" s="239"/>
      <c r="T360" s="240"/>
      <c r="AT360" s="241" t="s">
        <v>410</v>
      </c>
      <c r="AU360" s="241" t="s">
        <v>88</v>
      </c>
      <c r="AV360" s="13" t="s">
        <v>88</v>
      </c>
      <c r="AW360" s="13" t="s">
        <v>4</v>
      </c>
      <c r="AX360" s="13" t="s">
        <v>86</v>
      </c>
      <c r="AY360" s="241" t="s">
        <v>154</v>
      </c>
    </row>
    <row r="361" spans="1:65" s="2" customFormat="1" ht="24" customHeight="1">
      <c r="A361" s="35"/>
      <c r="B361" s="36"/>
      <c r="C361" s="207" t="s">
        <v>370</v>
      </c>
      <c r="D361" s="207" t="s">
        <v>155</v>
      </c>
      <c r="E361" s="208" t="s">
        <v>682</v>
      </c>
      <c r="F361" s="209" t="s">
        <v>683</v>
      </c>
      <c r="G361" s="210" t="s">
        <v>639</v>
      </c>
      <c r="H361" s="211">
        <v>182.66</v>
      </c>
      <c r="I361" s="212"/>
      <c r="J361" s="213">
        <f>ROUND(I361*H361,2)</f>
        <v>0</v>
      </c>
      <c r="K361" s="209" t="s">
        <v>405</v>
      </c>
      <c r="L361" s="40"/>
      <c r="M361" s="214" t="s">
        <v>1</v>
      </c>
      <c r="N361" s="215" t="s">
        <v>43</v>
      </c>
      <c r="O361" s="72"/>
      <c r="P361" s="216">
        <f>O361*H361</f>
        <v>0</v>
      </c>
      <c r="Q361" s="216">
        <v>0.14067</v>
      </c>
      <c r="R361" s="216">
        <f>Q361*H361</f>
        <v>25.6947822</v>
      </c>
      <c r="S361" s="216">
        <v>0</v>
      </c>
      <c r="T361" s="217">
        <f>S361*H361</f>
        <v>0</v>
      </c>
      <c r="U361" s="35"/>
      <c r="V361" s="35"/>
      <c r="W361" s="35"/>
      <c r="X361" s="35"/>
      <c r="Y361" s="35"/>
      <c r="Z361" s="35"/>
      <c r="AA361" s="35"/>
      <c r="AB361" s="35"/>
      <c r="AC361" s="35"/>
      <c r="AD361" s="35"/>
      <c r="AE361" s="35"/>
      <c r="AR361" s="218" t="s">
        <v>159</v>
      </c>
      <c r="AT361" s="218" t="s">
        <v>155</v>
      </c>
      <c r="AU361" s="218" t="s">
        <v>88</v>
      </c>
      <c r="AY361" s="18" t="s">
        <v>154</v>
      </c>
      <c r="BE361" s="219">
        <f>IF(N361="základní",J361,0)</f>
        <v>0</v>
      </c>
      <c r="BF361" s="219">
        <f>IF(N361="snížená",J361,0)</f>
        <v>0</v>
      </c>
      <c r="BG361" s="219">
        <f>IF(N361="zákl. přenesená",J361,0)</f>
        <v>0</v>
      </c>
      <c r="BH361" s="219">
        <f>IF(N361="sníž. přenesená",J361,0)</f>
        <v>0</v>
      </c>
      <c r="BI361" s="219">
        <f>IF(N361="nulová",J361,0)</f>
        <v>0</v>
      </c>
      <c r="BJ361" s="18" t="s">
        <v>86</v>
      </c>
      <c r="BK361" s="219">
        <f>ROUND(I361*H361,2)</f>
        <v>0</v>
      </c>
      <c r="BL361" s="18" t="s">
        <v>159</v>
      </c>
      <c r="BM361" s="218" t="s">
        <v>684</v>
      </c>
    </row>
    <row r="362" spans="1:47" s="2" customFormat="1" ht="29.25">
      <c r="A362" s="35"/>
      <c r="B362" s="36"/>
      <c r="C362" s="37"/>
      <c r="D362" s="220" t="s">
        <v>161</v>
      </c>
      <c r="E362" s="37"/>
      <c r="F362" s="221" t="s">
        <v>685</v>
      </c>
      <c r="G362" s="37"/>
      <c r="H362" s="37"/>
      <c r="I362" s="123"/>
      <c r="J362" s="37"/>
      <c r="K362" s="37"/>
      <c r="L362" s="40"/>
      <c r="M362" s="222"/>
      <c r="N362" s="223"/>
      <c r="O362" s="72"/>
      <c r="P362" s="72"/>
      <c r="Q362" s="72"/>
      <c r="R362" s="72"/>
      <c r="S362" s="72"/>
      <c r="T362" s="73"/>
      <c r="U362" s="35"/>
      <c r="V362" s="35"/>
      <c r="W362" s="35"/>
      <c r="X362" s="35"/>
      <c r="Y362" s="35"/>
      <c r="Z362" s="35"/>
      <c r="AA362" s="35"/>
      <c r="AB362" s="35"/>
      <c r="AC362" s="35"/>
      <c r="AD362" s="35"/>
      <c r="AE362" s="35"/>
      <c r="AT362" s="18" t="s">
        <v>161</v>
      </c>
      <c r="AU362" s="18" t="s">
        <v>88</v>
      </c>
    </row>
    <row r="363" spans="1:47" s="2" customFormat="1" ht="107.25">
      <c r="A363" s="35"/>
      <c r="B363" s="36"/>
      <c r="C363" s="37"/>
      <c r="D363" s="220" t="s">
        <v>408</v>
      </c>
      <c r="E363" s="37"/>
      <c r="F363" s="230" t="s">
        <v>686</v>
      </c>
      <c r="G363" s="37"/>
      <c r="H363" s="37"/>
      <c r="I363" s="123"/>
      <c r="J363" s="37"/>
      <c r="K363" s="37"/>
      <c r="L363" s="40"/>
      <c r="M363" s="222"/>
      <c r="N363" s="223"/>
      <c r="O363" s="72"/>
      <c r="P363" s="72"/>
      <c r="Q363" s="72"/>
      <c r="R363" s="72"/>
      <c r="S363" s="72"/>
      <c r="T363" s="73"/>
      <c r="U363" s="35"/>
      <c r="V363" s="35"/>
      <c r="W363" s="35"/>
      <c r="X363" s="35"/>
      <c r="Y363" s="35"/>
      <c r="Z363" s="35"/>
      <c r="AA363" s="35"/>
      <c r="AB363" s="35"/>
      <c r="AC363" s="35"/>
      <c r="AD363" s="35"/>
      <c r="AE363" s="35"/>
      <c r="AT363" s="18" t="s">
        <v>408</v>
      </c>
      <c r="AU363" s="18" t="s">
        <v>88</v>
      </c>
    </row>
    <row r="364" spans="2:51" s="13" customFormat="1" ht="22.5">
      <c r="B364" s="231"/>
      <c r="C364" s="232"/>
      <c r="D364" s="220" t="s">
        <v>410</v>
      </c>
      <c r="E364" s="233" t="s">
        <v>1</v>
      </c>
      <c r="F364" s="234" t="s">
        <v>687</v>
      </c>
      <c r="G364" s="232"/>
      <c r="H364" s="235">
        <v>157.15</v>
      </c>
      <c r="I364" s="236"/>
      <c r="J364" s="232"/>
      <c r="K364" s="232"/>
      <c r="L364" s="237"/>
      <c r="M364" s="238"/>
      <c r="N364" s="239"/>
      <c r="O364" s="239"/>
      <c r="P364" s="239"/>
      <c r="Q364" s="239"/>
      <c r="R364" s="239"/>
      <c r="S364" s="239"/>
      <c r="T364" s="240"/>
      <c r="AT364" s="241" t="s">
        <v>410</v>
      </c>
      <c r="AU364" s="241" t="s">
        <v>88</v>
      </c>
      <c r="AV364" s="13" t="s">
        <v>88</v>
      </c>
      <c r="AW364" s="13" t="s">
        <v>34</v>
      </c>
      <c r="AX364" s="13" t="s">
        <v>78</v>
      </c>
      <c r="AY364" s="241" t="s">
        <v>154</v>
      </c>
    </row>
    <row r="365" spans="2:51" s="13" customFormat="1" ht="11.25">
      <c r="B365" s="231"/>
      <c r="C365" s="232"/>
      <c r="D365" s="220" t="s">
        <v>410</v>
      </c>
      <c r="E365" s="233" t="s">
        <v>1</v>
      </c>
      <c r="F365" s="234" t="s">
        <v>688</v>
      </c>
      <c r="G365" s="232"/>
      <c r="H365" s="235">
        <v>3.14</v>
      </c>
      <c r="I365" s="236"/>
      <c r="J365" s="232"/>
      <c r="K365" s="232"/>
      <c r="L365" s="237"/>
      <c r="M365" s="238"/>
      <c r="N365" s="239"/>
      <c r="O365" s="239"/>
      <c r="P365" s="239"/>
      <c r="Q365" s="239"/>
      <c r="R365" s="239"/>
      <c r="S365" s="239"/>
      <c r="T365" s="240"/>
      <c r="AT365" s="241" t="s">
        <v>410</v>
      </c>
      <c r="AU365" s="241" t="s">
        <v>88</v>
      </c>
      <c r="AV365" s="13" t="s">
        <v>88</v>
      </c>
      <c r="AW365" s="13" t="s">
        <v>34</v>
      </c>
      <c r="AX365" s="13" t="s">
        <v>78</v>
      </c>
      <c r="AY365" s="241" t="s">
        <v>154</v>
      </c>
    </row>
    <row r="366" spans="2:51" s="13" customFormat="1" ht="11.25">
      <c r="B366" s="231"/>
      <c r="C366" s="232"/>
      <c r="D366" s="220" t="s">
        <v>410</v>
      </c>
      <c r="E366" s="233" t="s">
        <v>1</v>
      </c>
      <c r="F366" s="234" t="s">
        <v>689</v>
      </c>
      <c r="G366" s="232"/>
      <c r="H366" s="235">
        <v>8.4</v>
      </c>
      <c r="I366" s="236"/>
      <c r="J366" s="232"/>
      <c r="K366" s="232"/>
      <c r="L366" s="237"/>
      <c r="M366" s="238"/>
      <c r="N366" s="239"/>
      <c r="O366" s="239"/>
      <c r="P366" s="239"/>
      <c r="Q366" s="239"/>
      <c r="R366" s="239"/>
      <c r="S366" s="239"/>
      <c r="T366" s="240"/>
      <c r="AT366" s="241" t="s">
        <v>410</v>
      </c>
      <c r="AU366" s="241" t="s">
        <v>88</v>
      </c>
      <c r="AV366" s="13" t="s">
        <v>88</v>
      </c>
      <c r="AW366" s="13" t="s">
        <v>34</v>
      </c>
      <c r="AX366" s="13" t="s">
        <v>78</v>
      </c>
      <c r="AY366" s="241" t="s">
        <v>154</v>
      </c>
    </row>
    <row r="367" spans="2:51" s="13" customFormat="1" ht="11.25">
      <c r="B367" s="231"/>
      <c r="C367" s="232"/>
      <c r="D367" s="220" t="s">
        <v>410</v>
      </c>
      <c r="E367" s="233" t="s">
        <v>1</v>
      </c>
      <c r="F367" s="234" t="s">
        <v>690</v>
      </c>
      <c r="G367" s="232"/>
      <c r="H367" s="235">
        <v>0.3</v>
      </c>
      <c r="I367" s="236"/>
      <c r="J367" s="232"/>
      <c r="K367" s="232"/>
      <c r="L367" s="237"/>
      <c r="M367" s="238"/>
      <c r="N367" s="239"/>
      <c r="O367" s="239"/>
      <c r="P367" s="239"/>
      <c r="Q367" s="239"/>
      <c r="R367" s="239"/>
      <c r="S367" s="239"/>
      <c r="T367" s="240"/>
      <c r="AT367" s="241" t="s">
        <v>410</v>
      </c>
      <c r="AU367" s="241" t="s">
        <v>88</v>
      </c>
      <c r="AV367" s="13" t="s">
        <v>88</v>
      </c>
      <c r="AW367" s="13" t="s">
        <v>34</v>
      </c>
      <c r="AX367" s="13" t="s">
        <v>78</v>
      </c>
      <c r="AY367" s="241" t="s">
        <v>154</v>
      </c>
    </row>
    <row r="368" spans="2:51" s="13" customFormat="1" ht="11.25">
      <c r="B368" s="231"/>
      <c r="C368" s="232"/>
      <c r="D368" s="220" t="s">
        <v>410</v>
      </c>
      <c r="E368" s="233" t="s">
        <v>1</v>
      </c>
      <c r="F368" s="234" t="s">
        <v>691</v>
      </c>
      <c r="G368" s="232"/>
      <c r="H368" s="235">
        <v>4.92</v>
      </c>
      <c r="I368" s="236"/>
      <c r="J368" s="232"/>
      <c r="K368" s="232"/>
      <c r="L368" s="237"/>
      <c r="M368" s="238"/>
      <c r="N368" s="239"/>
      <c r="O368" s="239"/>
      <c r="P368" s="239"/>
      <c r="Q368" s="239"/>
      <c r="R368" s="239"/>
      <c r="S368" s="239"/>
      <c r="T368" s="240"/>
      <c r="AT368" s="241" t="s">
        <v>410</v>
      </c>
      <c r="AU368" s="241" t="s">
        <v>88</v>
      </c>
      <c r="AV368" s="13" t="s">
        <v>88</v>
      </c>
      <c r="AW368" s="13" t="s">
        <v>34</v>
      </c>
      <c r="AX368" s="13" t="s">
        <v>78</v>
      </c>
      <c r="AY368" s="241" t="s">
        <v>154</v>
      </c>
    </row>
    <row r="369" spans="2:51" s="13" customFormat="1" ht="11.25">
      <c r="B369" s="231"/>
      <c r="C369" s="232"/>
      <c r="D369" s="220" t="s">
        <v>410</v>
      </c>
      <c r="E369" s="233" t="s">
        <v>1</v>
      </c>
      <c r="F369" s="234" t="s">
        <v>692</v>
      </c>
      <c r="G369" s="232"/>
      <c r="H369" s="235">
        <v>8.75</v>
      </c>
      <c r="I369" s="236"/>
      <c r="J369" s="232"/>
      <c r="K369" s="232"/>
      <c r="L369" s="237"/>
      <c r="M369" s="238"/>
      <c r="N369" s="239"/>
      <c r="O369" s="239"/>
      <c r="P369" s="239"/>
      <c r="Q369" s="239"/>
      <c r="R369" s="239"/>
      <c r="S369" s="239"/>
      <c r="T369" s="240"/>
      <c r="AT369" s="241" t="s">
        <v>410</v>
      </c>
      <c r="AU369" s="241" t="s">
        <v>88</v>
      </c>
      <c r="AV369" s="13" t="s">
        <v>88</v>
      </c>
      <c r="AW369" s="13" t="s">
        <v>34</v>
      </c>
      <c r="AX369" s="13" t="s">
        <v>78</v>
      </c>
      <c r="AY369" s="241" t="s">
        <v>154</v>
      </c>
    </row>
    <row r="370" spans="2:51" s="14" customFormat="1" ht="11.25">
      <c r="B370" s="242"/>
      <c r="C370" s="243"/>
      <c r="D370" s="220" t="s">
        <v>410</v>
      </c>
      <c r="E370" s="244" t="s">
        <v>1</v>
      </c>
      <c r="F370" s="245" t="s">
        <v>433</v>
      </c>
      <c r="G370" s="243"/>
      <c r="H370" s="246">
        <v>182.66</v>
      </c>
      <c r="I370" s="247"/>
      <c r="J370" s="243"/>
      <c r="K370" s="243"/>
      <c r="L370" s="248"/>
      <c r="M370" s="249"/>
      <c r="N370" s="250"/>
      <c r="O370" s="250"/>
      <c r="P370" s="250"/>
      <c r="Q370" s="250"/>
      <c r="R370" s="250"/>
      <c r="S370" s="250"/>
      <c r="T370" s="251"/>
      <c r="AT370" s="252" t="s">
        <v>410</v>
      </c>
      <c r="AU370" s="252" t="s">
        <v>88</v>
      </c>
      <c r="AV370" s="14" t="s">
        <v>159</v>
      </c>
      <c r="AW370" s="14" t="s">
        <v>34</v>
      </c>
      <c r="AX370" s="14" t="s">
        <v>86</v>
      </c>
      <c r="AY370" s="252" t="s">
        <v>154</v>
      </c>
    </row>
    <row r="371" spans="1:65" s="2" customFormat="1" ht="16.5" customHeight="1">
      <c r="A371" s="35"/>
      <c r="B371" s="36"/>
      <c r="C371" s="254" t="s">
        <v>374</v>
      </c>
      <c r="D371" s="254" t="s">
        <v>179</v>
      </c>
      <c r="E371" s="255" t="s">
        <v>693</v>
      </c>
      <c r="F371" s="256" t="s">
        <v>694</v>
      </c>
      <c r="G371" s="257" t="s">
        <v>639</v>
      </c>
      <c r="H371" s="258">
        <v>158.722</v>
      </c>
      <c r="I371" s="259"/>
      <c r="J371" s="260">
        <f>ROUND(I371*H371,2)</f>
        <v>0</v>
      </c>
      <c r="K371" s="256" t="s">
        <v>405</v>
      </c>
      <c r="L371" s="261"/>
      <c r="M371" s="262" t="s">
        <v>1</v>
      </c>
      <c r="N371" s="263" t="s">
        <v>43</v>
      </c>
      <c r="O371" s="72"/>
      <c r="P371" s="216">
        <f>O371*H371</f>
        <v>0</v>
      </c>
      <c r="Q371" s="216">
        <v>0.104</v>
      </c>
      <c r="R371" s="216">
        <f>Q371*H371</f>
        <v>16.507088</v>
      </c>
      <c r="S371" s="216">
        <v>0</v>
      </c>
      <c r="T371" s="217">
        <f>S371*H371</f>
        <v>0</v>
      </c>
      <c r="U371" s="35"/>
      <c r="V371" s="35"/>
      <c r="W371" s="35"/>
      <c r="X371" s="35"/>
      <c r="Y371" s="35"/>
      <c r="Z371" s="35"/>
      <c r="AA371" s="35"/>
      <c r="AB371" s="35"/>
      <c r="AC371" s="35"/>
      <c r="AD371" s="35"/>
      <c r="AE371" s="35"/>
      <c r="AR371" s="218" t="s">
        <v>190</v>
      </c>
      <c r="AT371" s="218" t="s">
        <v>179</v>
      </c>
      <c r="AU371" s="218" t="s">
        <v>88</v>
      </c>
      <c r="AY371" s="18" t="s">
        <v>154</v>
      </c>
      <c r="BE371" s="219">
        <f>IF(N371="základní",J371,0)</f>
        <v>0</v>
      </c>
      <c r="BF371" s="219">
        <f>IF(N371="snížená",J371,0)</f>
        <v>0</v>
      </c>
      <c r="BG371" s="219">
        <f>IF(N371="zákl. přenesená",J371,0)</f>
        <v>0</v>
      </c>
      <c r="BH371" s="219">
        <f>IF(N371="sníž. přenesená",J371,0)</f>
        <v>0</v>
      </c>
      <c r="BI371" s="219">
        <f>IF(N371="nulová",J371,0)</f>
        <v>0</v>
      </c>
      <c r="BJ371" s="18" t="s">
        <v>86</v>
      </c>
      <c r="BK371" s="219">
        <f>ROUND(I371*H371,2)</f>
        <v>0</v>
      </c>
      <c r="BL371" s="18" t="s">
        <v>159</v>
      </c>
      <c r="BM371" s="218" t="s">
        <v>695</v>
      </c>
    </row>
    <row r="372" spans="1:47" s="2" customFormat="1" ht="11.25">
      <c r="A372" s="35"/>
      <c r="B372" s="36"/>
      <c r="C372" s="37"/>
      <c r="D372" s="220" t="s">
        <v>161</v>
      </c>
      <c r="E372" s="37"/>
      <c r="F372" s="221" t="s">
        <v>694</v>
      </c>
      <c r="G372" s="37"/>
      <c r="H372" s="37"/>
      <c r="I372" s="123"/>
      <c r="J372" s="37"/>
      <c r="K372" s="37"/>
      <c r="L372" s="40"/>
      <c r="M372" s="222"/>
      <c r="N372" s="223"/>
      <c r="O372" s="72"/>
      <c r="P372" s="72"/>
      <c r="Q372" s="72"/>
      <c r="R372" s="72"/>
      <c r="S372" s="72"/>
      <c r="T372" s="73"/>
      <c r="U372" s="35"/>
      <c r="V372" s="35"/>
      <c r="W372" s="35"/>
      <c r="X372" s="35"/>
      <c r="Y372" s="35"/>
      <c r="Z372" s="35"/>
      <c r="AA372" s="35"/>
      <c r="AB372" s="35"/>
      <c r="AC372" s="35"/>
      <c r="AD372" s="35"/>
      <c r="AE372" s="35"/>
      <c r="AT372" s="18" t="s">
        <v>161</v>
      </c>
      <c r="AU372" s="18" t="s">
        <v>88</v>
      </c>
    </row>
    <row r="373" spans="2:51" s="13" customFormat="1" ht="22.5">
      <c r="B373" s="231"/>
      <c r="C373" s="232"/>
      <c r="D373" s="220" t="s">
        <v>410</v>
      </c>
      <c r="E373" s="233" t="s">
        <v>1</v>
      </c>
      <c r="F373" s="234" t="s">
        <v>687</v>
      </c>
      <c r="G373" s="232"/>
      <c r="H373" s="235">
        <v>157.15</v>
      </c>
      <c r="I373" s="236"/>
      <c r="J373" s="232"/>
      <c r="K373" s="232"/>
      <c r="L373" s="237"/>
      <c r="M373" s="238"/>
      <c r="N373" s="239"/>
      <c r="O373" s="239"/>
      <c r="P373" s="239"/>
      <c r="Q373" s="239"/>
      <c r="R373" s="239"/>
      <c r="S373" s="239"/>
      <c r="T373" s="240"/>
      <c r="AT373" s="241" t="s">
        <v>410</v>
      </c>
      <c r="AU373" s="241" t="s">
        <v>88</v>
      </c>
      <c r="AV373" s="13" t="s">
        <v>88</v>
      </c>
      <c r="AW373" s="13" t="s">
        <v>34</v>
      </c>
      <c r="AX373" s="13" t="s">
        <v>86</v>
      </c>
      <c r="AY373" s="241" t="s">
        <v>154</v>
      </c>
    </row>
    <row r="374" spans="2:51" s="13" customFormat="1" ht="11.25">
      <c r="B374" s="231"/>
      <c r="C374" s="232"/>
      <c r="D374" s="220" t="s">
        <v>410</v>
      </c>
      <c r="E374" s="232"/>
      <c r="F374" s="234" t="s">
        <v>696</v>
      </c>
      <c r="G374" s="232"/>
      <c r="H374" s="235">
        <v>158.722</v>
      </c>
      <c r="I374" s="236"/>
      <c r="J374" s="232"/>
      <c r="K374" s="232"/>
      <c r="L374" s="237"/>
      <c r="M374" s="238"/>
      <c r="N374" s="239"/>
      <c r="O374" s="239"/>
      <c r="P374" s="239"/>
      <c r="Q374" s="239"/>
      <c r="R374" s="239"/>
      <c r="S374" s="239"/>
      <c r="T374" s="240"/>
      <c r="AT374" s="241" t="s">
        <v>410</v>
      </c>
      <c r="AU374" s="241" t="s">
        <v>88</v>
      </c>
      <c r="AV374" s="13" t="s">
        <v>88</v>
      </c>
      <c r="AW374" s="13" t="s">
        <v>4</v>
      </c>
      <c r="AX374" s="13" t="s">
        <v>86</v>
      </c>
      <c r="AY374" s="241" t="s">
        <v>154</v>
      </c>
    </row>
    <row r="375" spans="1:65" s="2" customFormat="1" ht="24" customHeight="1">
      <c r="A375" s="35"/>
      <c r="B375" s="36"/>
      <c r="C375" s="254" t="s">
        <v>378</v>
      </c>
      <c r="D375" s="254" t="s">
        <v>179</v>
      </c>
      <c r="E375" s="255" t="s">
        <v>697</v>
      </c>
      <c r="F375" s="256" t="s">
        <v>698</v>
      </c>
      <c r="G375" s="257" t="s">
        <v>639</v>
      </c>
      <c r="H375" s="258">
        <v>8.838</v>
      </c>
      <c r="I375" s="259"/>
      <c r="J375" s="260">
        <f>ROUND(I375*H375,2)</f>
        <v>0</v>
      </c>
      <c r="K375" s="256" t="s">
        <v>1</v>
      </c>
      <c r="L375" s="261"/>
      <c r="M375" s="262" t="s">
        <v>1</v>
      </c>
      <c r="N375" s="263" t="s">
        <v>43</v>
      </c>
      <c r="O375" s="72"/>
      <c r="P375" s="216">
        <f>O375*H375</f>
        <v>0</v>
      </c>
      <c r="Q375" s="216">
        <v>0.104</v>
      </c>
      <c r="R375" s="216">
        <f>Q375*H375</f>
        <v>0.9191519999999999</v>
      </c>
      <c r="S375" s="216">
        <v>0</v>
      </c>
      <c r="T375" s="217">
        <f>S375*H375</f>
        <v>0</v>
      </c>
      <c r="U375" s="35"/>
      <c r="V375" s="35"/>
      <c r="W375" s="35"/>
      <c r="X375" s="35"/>
      <c r="Y375" s="35"/>
      <c r="Z375" s="35"/>
      <c r="AA375" s="35"/>
      <c r="AB375" s="35"/>
      <c r="AC375" s="35"/>
      <c r="AD375" s="35"/>
      <c r="AE375" s="35"/>
      <c r="AR375" s="218" t="s">
        <v>190</v>
      </c>
      <c r="AT375" s="218" t="s">
        <v>179</v>
      </c>
      <c r="AU375" s="218" t="s">
        <v>88</v>
      </c>
      <c r="AY375" s="18" t="s">
        <v>154</v>
      </c>
      <c r="BE375" s="219">
        <f>IF(N375="základní",J375,0)</f>
        <v>0</v>
      </c>
      <c r="BF375" s="219">
        <f>IF(N375="snížená",J375,0)</f>
        <v>0</v>
      </c>
      <c r="BG375" s="219">
        <f>IF(N375="zákl. přenesená",J375,0)</f>
        <v>0</v>
      </c>
      <c r="BH375" s="219">
        <f>IF(N375="sníž. přenesená",J375,0)</f>
        <v>0</v>
      </c>
      <c r="BI375" s="219">
        <f>IF(N375="nulová",J375,0)</f>
        <v>0</v>
      </c>
      <c r="BJ375" s="18" t="s">
        <v>86</v>
      </c>
      <c r="BK375" s="219">
        <f>ROUND(I375*H375,2)</f>
        <v>0</v>
      </c>
      <c r="BL375" s="18" t="s">
        <v>159</v>
      </c>
      <c r="BM375" s="218" t="s">
        <v>699</v>
      </c>
    </row>
    <row r="376" spans="1:47" s="2" customFormat="1" ht="11.25">
      <c r="A376" s="35"/>
      <c r="B376" s="36"/>
      <c r="C376" s="37"/>
      <c r="D376" s="220" t="s">
        <v>161</v>
      </c>
      <c r="E376" s="37"/>
      <c r="F376" s="221" t="s">
        <v>694</v>
      </c>
      <c r="G376" s="37"/>
      <c r="H376" s="37"/>
      <c r="I376" s="123"/>
      <c r="J376" s="37"/>
      <c r="K376" s="37"/>
      <c r="L376" s="40"/>
      <c r="M376" s="222"/>
      <c r="N376" s="223"/>
      <c r="O376" s="72"/>
      <c r="P376" s="72"/>
      <c r="Q376" s="72"/>
      <c r="R376" s="72"/>
      <c r="S376" s="72"/>
      <c r="T376" s="73"/>
      <c r="U376" s="35"/>
      <c r="V376" s="35"/>
      <c r="W376" s="35"/>
      <c r="X376" s="35"/>
      <c r="Y376" s="35"/>
      <c r="Z376" s="35"/>
      <c r="AA376" s="35"/>
      <c r="AB376" s="35"/>
      <c r="AC376" s="35"/>
      <c r="AD376" s="35"/>
      <c r="AE376" s="35"/>
      <c r="AT376" s="18" t="s">
        <v>161</v>
      </c>
      <c r="AU376" s="18" t="s">
        <v>88</v>
      </c>
    </row>
    <row r="377" spans="2:51" s="13" customFormat="1" ht="11.25">
      <c r="B377" s="231"/>
      <c r="C377" s="232"/>
      <c r="D377" s="220" t="s">
        <v>410</v>
      </c>
      <c r="E377" s="233" t="s">
        <v>1</v>
      </c>
      <c r="F377" s="234" t="s">
        <v>692</v>
      </c>
      <c r="G377" s="232"/>
      <c r="H377" s="235">
        <v>8.75</v>
      </c>
      <c r="I377" s="236"/>
      <c r="J377" s="232"/>
      <c r="K377" s="232"/>
      <c r="L377" s="237"/>
      <c r="M377" s="238"/>
      <c r="N377" s="239"/>
      <c r="O377" s="239"/>
      <c r="P377" s="239"/>
      <c r="Q377" s="239"/>
      <c r="R377" s="239"/>
      <c r="S377" s="239"/>
      <c r="T377" s="240"/>
      <c r="AT377" s="241" t="s">
        <v>410</v>
      </c>
      <c r="AU377" s="241" t="s">
        <v>88</v>
      </c>
      <c r="AV377" s="13" t="s">
        <v>88</v>
      </c>
      <c r="AW377" s="13" t="s">
        <v>34</v>
      </c>
      <c r="AX377" s="13" t="s">
        <v>86</v>
      </c>
      <c r="AY377" s="241" t="s">
        <v>154</v>
      </c>
    </row>
    <row r="378" spans="2:51" s="13" customFormat="1" ht="11.25">
      <c r="B378" s="231"/>
      <c r="C378" s="232"/>
      <c r="D378" s="220" t="s">
        <v>410</v>
      </c>
      <c r="E378" s="232"/>
      <c r="F378" s="234" t="s">
        <v>700</v>
      </c>
      <c r="G378" s="232"/>
      <c r="H378" s="235">
        <v>8.838</v>
      </c>
      <c r="I378" s="236"/>
      <c r="J378" s="232"/>
      <c r="K378" s="232"/>
      <c r="L378" s="237"/>
      <c r="M378" s="238"/>
      <c r="N378" s="239"/>
      <c r="O378" s="239"/>
      <c r="P378" s="239"/>
      <c r="Q378" s="239"/>
      <c r="R378" s="239"/>
      <c r="S378" s="239"/>
      <c r="T378" s="240"/>
      <c r="AT378" s="241" t="s">
        <v>410</v>
      </c>
      <c r="AU378" s="241" t="s">
        <v>88</v>
      </c>
      <c r="AV378" s="13" t="s">
        <v>88</v>
      </c>
      <c r="AW378" s="13" t="s">
        <v>4</v>
      </c>
      <c r="AX378" s="13" t="s">
        <v>86</v>
      </c>
      <c r="AY378" s="241" t="s">
        <v>154</v>
      </c>
    </row>
    <row r="379" spans="1:65" s="2" customFormat="1" ht="16.5" customHeight="1">
      <c r="A379" s="35"/>
      <c r="B379" s="36"/>
      <c r="C379" s="254" t="s">
        <v>382</v>
      </c>
      <c r="D379" s="254" t="s">
        <v>179</v>
      </c>
      <c r="E379" s="255" t="s">
        <v>701</v>
      </c>
      <c r="F379" s="256" t="s">
        <v>702</v>
      </c>
      <c r="G379" s="257" t="s">
        <v>639</v>
      </c>
      <c r="H379" s="258">
        <v>3.171</v>
      </c>
      <c r="I379" s="259"/>
      <c r="J379" s="260">
        <f>ROUND(I379*H379,2)</f>
        <v>0</v>
      </c>
      <c r="K379" s="256" t="s">
        <v>1</v>
      </c>
      <c r="L379" s="261"/>
      <c r="M379" s="262" t="s">
        <v>1</v>
      </c>
      <c r="N379" s="263" t="s">
        <v>43</v>
      </c>
      <c r="O379" s="72"/>
      <c r="P379" s="216">
        <f>O379*H379</f>
        <v>0</v>
      </c>
      <c r="Q379" s="216">
        <v>0.09375</v>
      </c>
      <c r="R379" s="216">
        <f>Q379*H379</f>
        <v>0.29728125</v>
      </c>
      <c r="S379" s="216">
        <v>0</v>
      </c>
      <c r="T379" s="217">
        <f>S379*H379</f>
        <v>0</v>
      </c>
      <c r="U379" s="35"/>
      <c r="V379" s="35"/>
      <c r="W379" s="35"/>
      <c r="X379" s="35"/>
      <c r="Y379" s="35"/>
      <c r="Z379" s="35"/>
      <c r="AA379" s="35"/>
      <c r="AB379" s="35"/>
      <c r="AC379" s="35"/>
      <c r="AD379" s="35"/>
      <c r="AE379" s="35"/>
      <c r="AR379" s="218" t="s">
        <v>190</v>
      </c>
      <c r="AT379" s="218" t="s">
        <v>179</v>
      </c>
      <c r="AU379" s="218" t="s">
        <v>88</v>
      </c>
      <c r="AY379" s="18" t="s">
        <v>154</v>
      </c>
      <c r="BE379" s="219">
        <f>IF(N379="základní",J379,0)</f>
        <v>0</v>
      </c>
      <c r="BF379" s="219">
        <f>IF(N379="snížená",J379,0)</f>
        <v>0</v>
      </c>
      <c r="BG379" s="219">
        <f>IF(N379="zákl. přenesená",J379,0)</f>
        <v>0</v>
      </c>
      <c r="BH379" s="219">
        <f>IF(N379="sníž. přenesená",J379,0)</f>
        <v>0</v>
      </c>
      <c r="BI379" s="219">
        <f>IF(N379="nulová",J379,0)</f>
        <v>0</v>
      </c>
      <c r="BJ379" s="18" t="s">
        <v>86</v>
      </c>
      <c r="BK379" s="219">
        <f>ROUND(I379*H379,2)</f>
        <v>0</v>
      </c>
      <c r="BL379" s="18" t="s">
        <v>159</v>
      </c>
      <c r="BM379" s="218" t="s">
        <v>703</v>
      </c>
    </row>
    <row r="380" spans="1:47" s="2" customFormat="1" ht="11.25">
      <c r="A380" s="35"/>
      <c r="B380" s="36"/>
      <c r="C380" s="37"/>
      <c r="D380" s="220" t="s">
        <v>161</v>
      </c>
      <c r="E380" s="37"/>
      <c r="F380" s="221" t="s">
        <v>702</v>
      </c>
      <c r="G380" s="37"/>
      <c r="H380" s="37"/>
      <c r="I380" s="123"/>
      <c r="J380" s="37"/>
      <c r="K380" s="37"/>
      <c r="L380" s="40"/>
      <c r="M380" s="222"/>
      <c r="N380" s="223"/>
      <c r="O380" s="72"/>
      <c r="P380" s="72"/>
      <c r="Q380" s="72"/>
      <c r="R380" s="72"/>
      <c r="S380" s="72"/>
      <c r="T380" s="73"/>
      <c r="U380" s="35"/>
      <c r="V380" s="35"/>
      <c r="W380" s="35"/>
      <c r="X380" s="35"/>
      <c r="Y380" s="35"/>
      <c r="Z380" s="35"/>
      <c r="AA380" s="35"/>
      <c r="AB380" s="35"/>
      <c r="AC380" s="35"/>
      <c r="AD380" s="35"/>
      <c r="AE380" s="35"/>
      <c r="AT380" s="18" t="s">
        <v>161</v>
      </c>
      <c r="AU380" s="18" t="s">
        <v>88</v>
      </c>
    </row>
    <row r="381" spans="2:51" s="13" customFormat="1" ht="11.25">
      <c r="B381" s="231"/>
      <c r="C381" s="232"/>
      <c r="D381" s="220" t="s">
        <v>410</v>
      </c>
      <c r="E381" s="233" t="s">
        <v>1</v>
      </c>
      <c r="F381" s="234" t="s">
        <v>704</v>
      </c>
      <c r="G381" s="232"/>
      <c r="H381" s="235">
        <v>3.14</v>
      </c>
      <c r="I381" s="236"/>
      <c r="J381" s="232"/>
      <c r="K381" s="232"/>
      <c r="L381" s="237"/>
      <c r="M381" s="238"/>
      <c r="N381" s="239"/>
      <c r="O381" s="239"/>
      <c r="P381" s="239"/>
      <c r="Q381" s="239"/>
      <c r="R381" s="239"/>
      <c r="S381" s="239"/>
      <c r="T381" s="240"/>
      <c r="AT381" s="241" t="s">
        <v>410</v>
      </c>
      <c r="AU381" s="241" t="s">
        <v>88</v>
      </c>
      <c r="AV381" s="13" t="s">
        <v>88</v>
      </c>
      <c r="AW381" s="13" t="s">
        <v>34</v>
      </c>
      <c r="AX381" s="13" t="s">
        <v>78</v>
      </c>
      <c r="AY381" s="241" t="s">
        <v>154</v>
      </c>
    </row>
    <row r="382" spans="2:51" s="14" customFormat="1" ht="11.25">
      <c r="B382" s="242"/>
      <c r="C382" s="243"/>
      <c r="D382" s="220" t="s">
        <v>410</v>
      </c>
      <c r="E382" s="244" t="s">
        <v>1</v>
      </c>
      <c r="F382" s="245" t="s">
        <v>433</v>
      </c>
      <c r="G382" s="243"/>
      <c r="H382" s="246">
        <v>3.14</v>
      </c>
      <c r="I382" s="247"/>
      <c r="J382" s="243"/>
      <c r="K382" s="243"/>
      <c r="L382" s="248"/>
      <c r="M382" s="249"/>
      <c r="N382" s="250"/>
      <c r="O382" s="250"/>
      <c r="P382" s="250"/>
      <c r="Q382" s="250"/>
      <c r="R382" s="250"/>
      <c r="S382" s="250"/>
      <c r="T382" s="251"/>
      <c r="AT382" s="252" t="s">
        <v>410</v>
      </c>
      <c r="AU382" s="252" t="s">
        <v>88</v>
      </c>
      <c r="AV382" s="14" t="s">
        <v>159</v>
      </c>
      <c r="AW382" s="14" t="s">
        <v>34</v>
      </c>
      <c r="AX382" s="14" t="s">
        <v>86</v>
      </c>
      <c r="AY382" s="252" t="s">
        <v>154</v>
      </c>
    </row>
    <row r="383" spans="2:51" s="13" customFormat="1" ht="11.25">
      <c r="B383" s="231"/>
      <c r="C383" s="232"/>
      <c r="D383" s="220" t="s">
        <v>410</v>
      </c>
      <c r="E383" s="232"/>
      <c r="F383" s="234" t="s">
        <v>705</v>
      </c>
      <c r="G383" s="232"/>
      <c r="H383" s="235">
        <v>3.171</v>
      </c>
      <c r="I383" s="236"/>
      <c r="J383" s="232"/>
      <c r="K383" s="232"/>
      <c r="L383" s="237"/>
      <c r="M383" s="238"/>
      <c r="N383" s="239"/>
      <c r="O383" s="239"/>
      <c r="P383" s="239"/>
      <c r="Q383" s="239"/>
      <c r="R383" s="239"/>
      <c r="S383" s="239"/>
      <c r="T383" s="240"/>
      <c r="AT383" s="241" t="s">
        <v>410</v>
      </c>
      <c r="AU383" s="241" t="s">
        <v>88</v>
      </c>
      <c r="AV383" s="13" t="s">
        <v>88</v>
      </c>
      <c r="AW383" s="13" t="s">
        <v>4</v>
      </c>
      <c r="AX383" s="13" t="s">
        <v>86</v>
      </c>
      <c r="AY383" s="241" t="s">
        <v>154</v>
      </c>
    </row>
    <row r="384" spans="1:65" s="2" customFormat="1" ht="16.5" customHeight="1">
      <c r="A384" s="35"/>
      <c r="B384" s="36"/>
      <c r="C384" s="254" t="s">
        <v>386</v>
      </c>
      <c r="D384" s="254" t="s">
        <v>179</v>
      </c>
      <c r="E384" s="255" t="s">
        <v>706</v>
      </c>
      <c r="F384" s="256" t="s">
        <v>707</v>
      </c>
      <c r="G384" s="257" t="s">
        <v>639</v>
      </c>
      <c r="H384" s="258">
        <v>8.787</v>
      </c>
      <c r="I384" s="259"/>
      <c r="J384" s="260">
        <f>ROUND(I384*H384,2)</f>
        <v>0</v>
      </c>
      <c r="K384" s="256" t="s">
        <v>1</v>
      </c>
      <c r="L384" s="261"/>
      <c r="M384" s="262" t="s">
        <v>1</v>
      </c>
      <c r="N384" s="263" t="s">
        <v>43</v>
      </c>
      <c r="O384" s="72"/>
      <c r="P384" s="216">
        <f>O384*H384</f>
        <v>0</v>
      </c>
      <c r="Q384" s="216">
        <v>0.09375</v>
      </c>
      <c r="R384" s="216">
        <f>Q384*H384</f>
        <v>0.8237812500000001</v>
      </c>
      <c r="S384" s="216">
        <v>0</v>
      </c>
      <c r="T384" s="217">
        <f>S384*H384</f>
        <v>0</v>
      </c>
      <c r="U384" s="35"/>
      <c r="V384" s="35"/>
      <c r="W384" s="35"/>
      <c r="X384" s="35"/>
      <c r="Y384" s="35"/>
      <c r="Z384" s="35"/>
      <c r="AA384" s="35"/>
      <c r="AB384" s="35"/>
      <c r="AC384" s="35"/>
      <c r="AD384" s="35"/>
      <c r="AE384" s="35"/>
      <c r="AR384" s="218" t="s">
        <v>190</v>
      </c>
      <c r="AT384" s="218" t="s">
        <v>179</v>
      </c>
      <c r="AU384" s="218" t="s">
        <v>88</v>
      </c>
      <c r="AY384" s="18" t="s">
        <v>154</v>
      </c>
      <c r="BE384" s="219">
        <f>IF(N384="základní",J384,0)</f>
        <v>0</v>
      </c>
      <c r="BF384" s="219">
        <f>IF(N384="snížená",J384,0)</f>
        <v>0</v>
      </c>
      <c r="BG384" s="219">
        <f>IF(N384="zákl. přenesená",J384,0)</f>
        <v>0</v>
      </c>
      <c r="BH384" s="219">
        <f>IF(N384="sníž. přenesená",J384,0)</f>
        <v>0</v>
      </c>
      <c r="BI384" s="219">
        <f>IF(N384="nulová",J384,0)</f>
        <v>0</v>
      </c>
      <c r="BJ384" s="18" t="s">
        <v>86</v>
      </c>
      <c r="BK384" s="219">
        <f>ROUND(I384*H384,2)</f>
        <v>0</v>
      </c>
      <c r="BL384" s="18" t="s">
        <v>159</v>
      </c>
      <c r="BM384" s="218" t="s">
        <v>708</v>
      </c>
    </row>
    <row r="385" spans="1:47" s="2" customFormat="1" ht="11.25">
      <c r="A385" s="35"/>
      <c r="B385" s="36"/>
      <c r="C385" s="37"/>
      <c r="D385" s="220" t="s">
        <v>161</v>
      </c>
      <c r="E385" s="37"/>
      <c r="F385" s="221" t="s">
        <v>709</v>
      </c>
      <c r="G385" s="37"/>
      <c r="H385" s="37"/>
      <c r="I385" s="123"/>
      <c r="J385" s="37"/>
      <c r="K385" s="37"/>
      <c r="L385" s="40"/>
      <c r="M385" s="222"/>
      <c r="N385" s="223"/>
      <c r="O385" s="72"/>
      <c r="P385" s="72"/>
      <c r="Q385" s="72"/>
      <c r="R385" s="72"/>
      <c r="S385" s="72"/>
      <c r="T385" s="73"/>
      <c r="U385" s="35"/>
      <c r="V385" s="35"/>
      <c r="W385" s="35"/>
      <c r="X385" s="35"/>
      <c r="Y385" s="35"/>
      <c r="Z385" s="35"/>
      <c r="AA385" s="35"/>
      <c r="AB385" s="35"/>
      <c r="AC385" s="35"/>
      <c r="AD385" s="35"/>
      <c r="AE385" s="35"/>
      <c r="AT385" s="18" t="s">
        <v>161</v>
      </c>
      <c r="AU385" s="18" t="s">
        <v>88</v>
      </c>
    </row>
    <row r="386" spans="2:51" s="13" customFormat="1" ht="11.25">
      <c r="B386" s="231"/>
      <c r="C386" s="232"/>
      <c r="D386" s="220" t="s">
        <v>410</v>
      </c>
      <c r="E386" s="233" t="s">
        <v>1</v>
      </c>
      <c r="F386" s="234" t="s">
        <v>710</v>
      </c>
      <c r="G386" s="232"/>
      <c r="H386" s="235">
        <v>8.4</v>
      </c>
      <c r="I386" s="236"/>
      <c r="J386" s="232"/>
      <c r="K386" s="232"/>
      <c r="L386" s="237"/>
      <c r="M386" s="238"/>
      <c r="N386" s="239"/>
      <c r="O386" s="239"/>
      <c r="P386" s="239"/>
      <c r="Q386" s="239"/>
      <c r="R386" s="239"/>
      <c r="S386" s="239"/>
      <c r="T386" s="240"/>
      <c r="AT386" s="241" t="s">
        <v>410</v>
      </c>
      <c r="AU386" s="241" t="s">
        <v>88</v>
      </c>
      <c r="AV386" s="13" t="s">
        <v>88</v>
      </c>
      <c r="AW386" s="13" t="s">
        <v>34</v>
      </c>
      <c r="AX386" s="13" t="s">
        <v>78</v>
      </c>
      <c r="AY386" s="241" t="s">
        <v>154</v>
      </c>
    </row>
    <row r="387" spans="2:51" s="13" customFormat="1" ht="11.25">
      <c r="B387" s="231"/>
      <c r="C387" s="232"/>
      <c r="D387" s="220" t="s">
        <v>410</v>
      </c>
      <c r="E387" s="233" t="s">
        <v>1</v>
      </c>
      <c r="F387" s="234" t="s">
        <v>711</v>
      </c>
      <c r="G387" s="232"/>
      <c r="H387" s="235">
        <v>0.3</v>
      </c>
      <c r="I387" s="236"/>
      <c r="J387" s="232"/>
      <c r="K387" s="232"/>
      <c r="L387" s="237"/>
      <c r="M387" s="238"/>
      <c r="N387" s="239"/>
      <c r="O387" s="239"/>
      <c r="P387" s="239"/>
      <c r="Q387" s="239"/>
      <c r="R387" s="239"/>
      <c r="S387" s="239"/>
      <c r="T387" s="240"/>
      <c r="AT387" s="241" t="s">
        <v>410</v>
      </c>
      <c r="AU387" s="241" t="s">
        <v>88</v>
      </c>
      <c r="AV387" s="13" t="s">
        <v>88</v>
      </c>
      <c r="AW387" s="13" t="s">
        <v>34</v>
      </c>
      <c r="AX387" s="13" t="s">
        <v>78</v>
      </c>
      <c r="AY387" s="241" t="s">
        <v>154</v>
      </c>
    </row>
    <row r="388" spans="2:51" s="14" customFormat="1" ht="11.25">
      <c r="B388" s="242"/>
      <c r="C388" s="243"/>
      <c r="D388" s="220" t="s">
        <v>410</v>
      </c>
      <c r="E388" s="244" t="s">
        <v>1</v>
      </c>
      <c r="F388" s="245" t="s">
        <v>433</v>
      </c>
      <c r="G388" s="243"/>
      <c r="H388" s="246">
        <v>8.7</v>
      </c>
      <c r="I388" s="247"/>
      <c r="J388" s="243"/>
      <c r="K388" s="243"/>
      <c r="L388" s="248"/>
      <c r="M388" s="249"/>
      <c r="N388" s="250"/>
      <c r="O388" s="250"/>
      <c r="P388" s="250"/>
      <c r="Q388" s="250"/>
      <c r="R388" s="250"/>
      <c r="S388" s="250"/>
      <c r="T388" s="251"/>
      <c r="AT388" s="252" t="s">
        <v>410</v>
      </c>
      <c r="AU388" s="252" t="s">
        <v>88</v>
      </c>
      <c r="AV388" s="14" t="s">
        <v>159</v>
      </c>
      <c r="AW388" s="14" t="s">
        <v>34</v>
      </c>
      <c r="AX388" s="14" t="s">
        <v>86</v>
      </c>
      <c r="AY388" s="252" t="s">
        <v>154</v>
      </c>
    </row>
    <row r="389" spans="2:51" s="13" customFormat="1" ht="11.25">
      <c r="B389" s="231"/>
      <c r="C389" s="232"/>
      <c r="D389" s="220" t="s">
        <v>410</v>
      </c>
      <c r="E389" s="232"/>
      <c r="F389" s="234" t="s">
        <v>712</v>
      </c>
      <c r="G389" s="232"/>
      <c r="H389" s="235">
        <v>8.787</v>
      </c>
      <c r="I389" s="236"/>
      <c r="J389" s="232"/>
      <c r="K389" s="232"/>
      <c r="L389" s="237"/>
      <c r="M389" s="238"/>
      <c r="N389" s="239"/>
      <c r="O389" s="239"/>
      <c r="P389" s="239"/>
      <c r="Q389" s="239"/>
      <c r="R389" s="239"/>
      <c r="S389" s="239"/>
      <c r="T389" s="240"/>
      <c r="AT389" s="241" t="s">
        <v>410</v>
      </c>
      <c r="AU389" s="241" t="s">
        <v>88</v>
      </c>
      <c r="AV389" s="13" t="s">
        <v>88</v>
      </c>
      <c r="AW389" s="13" t="s">
        <v>4</v>
      </c>
      <c r="AX389" s="13" t="s">
        <v>86</v>
      </c>
      <c r="AY389" s="241" t="s">
        <v>154</v>
      </c>
    </row>
    <row r="390" spans="1:65" s="2" customFormat="1" ht="16.5" customHeight="1">
      <c r="A390" s="35"/>
      <c r="B390" s="36"/>
      <c r="C390" s="254" t="s">
        <v>713</v>
      </c>
      <c r="D390" s="254" t="s">
        <v>179</v>
      </c>
      <c r="E390" s="255" t="s">
        <v>714</v>
      </c>
      <c r="F390" s="256" t="s">
        <v>715</v>
      </c>
      <c r="G390" s="257" t="s">
        <v>639</v>
      </c>
      <c r="H390" s="258">
        <v>4.969</v>
      </c>
      <c r="I390" s="259"/>
      <c r="J390" s="260">
        <f>ROUND(I390*H390,2)</f>
        <v>0</v>
      </c>
      <c r="K390" s="256" t="s">
        <v>1</v>
      </c>
      <c r="L390" s="261"/>
      <c r="M390" s="262" t="s">
        <v>1</v>
      </c>
      <c r="N390" s="263" t="s">
        <v>43</v>
      </c>
      <c r="O390" s="72"/>
      <c r="P390" s="216">
        <f>O390*H390</f>
        <v>0</v>
      </c>
      <c r="Q390" s="216">
        <v>0.09375</v>
      </c>
      <c r="R390" s="216">
        <f>Q390*H390</f>
        <v>0.46584375</v>
      </c>
      <c r="S390" s="216">
        <v>0</v>
      </c>
      <c r="T390" s="217">
        <f>S390*H390</f>
        <v>0</v>
      </c>
      <c r="U390" s="35"/>
      <c r="V390" s="35"/>
      <c r="W390" s="35"/>
      <c r="X390" s="35"/>
      <c r="Y390" s="35"/>
      <c r="Z390" s="35"/>
      <c r="AA390" s="35"/>
      <c r="AB390" s="35"/>
      <c r="AC390" s="35"/>
      <c r="AD390" s="35"/>
      <c r="AE390" s="35"/>
      <c r="AR390" s="218" t="s">
        <v>190</v>
      </c>
      <c r="AT390" s="218" t="s">
        <v>179</v>
      </c>
      <c r="AU390" s="218" t="s">
        <v>88</v>
      </c>
      <c r="AY390" s="18" t="s">
        <v>154</v>
      </c>
      <c r="BE390" s="219">
        <f>IF(N390="základní",J390,0)</f>
        <v>0</v>
      </c>
      <c r="BF390" s="219">
        <f>IF(N390="snížená",J390,0)</f>
        <v>0</v>
      </c>
      <c r="BG390" s="219">
        <f>IF(N390="zákl. přenesená",J390,0)</f>
        <v>0</v>
      </c>
      <c r="BH390" s="219">
        <f>IF(N390="sníž. přenesená",J390,0)</f>
        <v>0</v>
      </c>
      <c r="BI390" s="219">
        <f>IF(N390="nulová",J390,0)</f>
        <v>0</v>
      </c>
      <c r="BJ390" s="18" t="s">
        <v>86</v>
      </c>
      <c r="BK390" s="219">
        <f>ROUND(I390*H390,2)</f>
        <v>0</v>
      </c>
      <c r="BL390" s="18" t="s">
        <v>159</v>
      </c>
      <c r="BM390" s="218" t="s">
        <v>716</v>
      </c>
    </row>
    <row r="391" spans="1:47" s="2" customFormat="1" ht="11.25">
      <c r="A391" s="35"/>
      <c r="B391" s="36"/>
      <c r="C391" s="37"/>
      <c r="D391" s="220" t="s">
        <v>161</v>
      </c>
      <c r="E391" s="37"/>
      <c r="F391" s="221" t="s">
        <v>717</v>
      </c>
      <c r="G391" s="37"/>
      <c r="H391" s="37"/>
      <c r="I391" s="123"/>
      <c r="J391" s="37"/>
      <c r="K391" s="37"/>
      <c r="L391" s="40"/>
      <c r="M391" s="222"/>
      <c r="N391" s="223"/>
      <c r="O391" s="72"/>
      <c r="P391" s="72"/>
      <c r="Q391" s="72"/>
      <c r="R391" s="72"/>
      <c r="S391" s="72"/>
      <c r="T391" s="73"/>
      <c r="U391" s="35"/>
      <c r="V391" s="35"/>
      <c r="W391" s="35"/>
      <c r="X391" s="35"/>
      <c r="Y391" s="35"/>
      <c r="Z391" s="35"/>
      <c r="AA391" s="35"/>
      <c r="AB391" s="35"/>
      <c r="AC391" s="35"/>
      <c r="AD391" s="35"/>
      <c r="AE391" s="35"/>
      <c r="AT391" s="18" t="s">
        <v>161</v>
      </c>
      <c r="AU391" s="18" t="s">
        <v>88</v>
      </c>
    </row>
    <row r="392" spans="2:51" s="13" customFormat="1" ht="11.25">
      <c r="B392" s="231"/>
      <c r="C392" s="232"/>
      <c r="D392" s="220" t="s">
        <v>410</v>
      </c>
      <c r="E392" s="233" t="s">
        <v>1</v>
      </c>
      <c r="F392" s="234" t="s">
        <v>718</v>
      </c>
      <c r="G392" s="232"/>
      <c r="H392" s="235">
        <v>4.92</v>
      </c>
      <c r="I392" s="236"/>
      <c r="J392" s="232"/>
      <c r="K392" s="232"/>
      <c r="L392" s="237"/>
      <c r="M392" s="238"/>
      <c r="N392" s="239"/>
      <c r="O392" s="239"/>
      <c r="P392" s="239"/>
      <c r="Q392" s="239"/>
      <c r="R392" s="239"/>
      <c r="S392" s="239"/>
      <c r="T392" s="240"/>
      <c r="AT392" s="241" t="s">
        <v>410</v>
      </c>
      <c r="AU392" s="241" t="s">
        <v>88</v>
      </c>
      <c r="AV392" s="13" t="s">
        <v>88</v>
      </c>
      <c r="AW392" s="13" t="s">
        <v>34</v>
      </c>
      <c r="AX392" s="13" t="s">
        <v>86</v>
      </c>
      <c r="AY392" s="241" t="s">
        <v>154</v>
      </c>
    </row>
    <row r="393" spans="2:51" s="13" customFormat="1" ht="11.25">
      <c r="B393" s="231"/>
      <c r="C393" s="232"/>
      <c r="D393" s="220" t="s">
        <v>410</v>
      </c>
      <c r="E393" s="232"/>
      <c r="F393" s="234" t="s">
        <v>719</v>
      </c>
      <c r="G393" s="232"/>
      <c r="H393" s="235">
        <v>4.969</v>
      </c>
      <c r="I393" s="236"/>
      <c r="J393" s="232"/>
      <c r="K393" s="232"/>
      <c r="L393" s="237"/>
      <c r="M393" s="238"/>
      <c r="N393" s="239"/>
      <c r="O393" s="239"/>
      <c r="P393" s="239"/>
      <c r="Q393" s="239"/>
      <c r="R393" s="239"/>
      <c r="S393" s="239"/>
      <c r="T393" s="240"/>
      <c r="AT393" s="241" t="s">
        <v>410</v>
      </c>
      <c r="AU393" s="241" t="s">
        <v>88</v>
      </c>
      <c r="AV393" s="13" t="s">
        <v>88</v>
      </c>
      <c r="AW393" s="13" t="s">
        <v>4</v>
      </c>
      <c r="AX393" s="13" t="s">
        <v>86</v>
      </c>
      <c r="AY393" s="241" t="s">
        <v>154</v>
      </c>
    </row>
    <row r="394" spans="1:65" s="2" customFormat="1" ht="24" customHeight="1">
      <c r="A394" s="35"/>
      <c r="B394" s="36"/>
      <c r="C394" s="207" t="s">
        <v>720</v>
      </c>
      <c r="D394" s="207" t="s">
        <v>155</v>
      </c>
      <c r="E394" s="208" t="s">
        <v>721</v>
      </c>
      <c r="F394" s="209" t="s">
        <v>722</v>
      </c>
      <c r="G394" s="210" t="s">
        <v>639</v>
      </c>
      <c r="H394" s="211">
        <v>331.95</v>
      </c>
      <c r="I394" s="212"/>
      <c r="J394" s="213">
        <f>ROUND(I394*H394,2)</f>
        <v>0</v>
      </c>
      <c r="K394" s="209" t="s">
        <v>405</v>
      </c>
      <c r="L394" s="40"/>
      <c r="M394" s="214" t="s">
        <v>1</v>
      </c>
      <c r="N394" s="215" t="s">
        <v>43</v>
      </c>
      <c r="O394" s="72"/>
      <c r="P394" s="216">
        <f>O394*H394</f>
        <v>0</v>
      </c>
      <c r="Q394" s="216">
        <v>0.10095</v>
      </c>
      <c r="R394" s="216">
        <f>Q394*H394</f>
        <v>33.510352499999996</v>
      </c>
      <c r="S394" s="216">
        <v>0</v>
      </c>
      <c r="T394" s="217">
        <f>S394*H394</f>
        <v>0</v>
      </c>
      <c r="U394" s="35"/>
      <c r="V394" s="35"/>
      <c r="W394" s="35"/>
      <c r="X394" s="35"/>
      <c r="Y394" s="35"/>
      <c r="Z394" s="35"/>
      <c r="AA394" s="35"/>
      <c r="AB394" s="35"/>
      <c r="AC394" s="35"/>
      <c r="AD394" s="35"/>
      <c r="AE394" s="35"/>
      <c r="AR394" s="218" t="s">
        <v>159</v>
      </c>
      <c r="AT394" s="218" t="s">
        <v>155</v>
      </c>
      <c r="AU394" s="218" t="s">
        <v>88</v>
      </c>
      <c r="AY394" s="18" t="s">
        <v>154</v>
      </c>
      <c r="BE394" s="219">
        <f>IF(N394="základní",J394,0)</f>
        <v>0</v>
      </c>
      <c r="BF394" s="219">
        <f>IF(N394="snížená",J394,0)</f>
        <v>0</v>
      </c>
      <c r="BG394" s="219">
        <f>IF(N394="zákl. přenesená",J394,0)</f>
        <v>0</v>
      </c>
      <c r="BH394" s="219">
        <f>IF(N394="sníž. přenesená",J394,0)</f>
        <v>0</v>
      </c>
      <c r="BI394" s="219">
        <f>IF(N394="nulová",J394,0)</f>
        <v>0</v>
      </c>
      <c r="BJ394" s="18" t="s">
        <v>86</v>
      </c>
      <c r="BK394" s="219">
        <f>ROUND(I394*H394,2)</f>
        <v>0</v>
      </c>
      <c r="BL394" s="18" t="s">
        <v>159</v>
      </c>
      <c r="BM394" s="218" t="s">
        <v>723</v>
      </c>
    </row>
    <row r="395" spans="1:47" s="2" customFormat="1" ht="29.25">
      <c r="A395" s="35"/>
      <c r="B395" s="36"/>
      <c r="C395" s="37"/>
      <c r="D395" s="220" t="s">
        <v>161</v>
      </c>
      <c r="E395" s="37"/>
      <c r="F395" s="221" t="s">
        <v>724</v>
      </c>
      <c r="G395" s="37"/>
      <c r="H395" s="37"/>
      <c r="I395" s="123"/>
      <c r="J395" s="37"/>
      <c r="K395" s="37"/>
      <c r="L395" s="40"/>
      <c r="M395" s="222"/>
      <c r="N395" s="223"/>
      <c r="O395" s="72"/>
      <c r="P395" s="72"/>
      <c r="Q395" s="72"/>
      <c r="R395" s="72"/>
      <c r="S395" s="72"/>
      <c r="T395" s="73"/>
      <c r="U395" s="35"/>
      <c r="V395" s="35"/>
      <c r="W395" s="35"/>
      <c r="X395" s="35"/>
      <c r="Y395" s="35"/>
      <c r="Z395" s="35"/>
      <c r="AA395" s="35"/>
      <c r="AB395" s="35"/>
      <c r="AC395" s="35"/>
      <c r="AD395" s="35"/>
      <c r="AE395" s="35"/>
      <c r="AT395" s="18" t="s">
        <v>161</v>
      </c>
      <c r="AU395" s="18" t="s">
        <v>88</v>
      </c>
    </row>
    <row r="396" spans="1:47" s="2" customFormat="1" ht="68.25">
      <c r="A396" s="35"/>
      <c r="B396" s="36"/>
      <c r="C396" s="37"/>
      <c r="D396" s="220" t="s">
        <v>408</v>
      </c>
      <c r="E396" s="37"/>
      <c r="F396" s="230" t="s">
        <v>725</v>
      </c>
      <c r="G396" s="37"/>
      <c r="H396" s="37"/>
      <c r="I396" s="123"/>
      <c r="J396" s="37"/>
      <c r="K396" s="37"/>
      <c r="L396" s="40"/>
      <c r="M396" s="222"/>
      <c r="N396" s="223"/>
      <c r="O396" s="72"/>
      <c r="P396" s="72"/>
      <c r="Q396" s="72"/>
      <c r="R396" s="72"/>
      <c r="S396" s="72"/>
      <c r="T396" s="73"/>
      <c r="U396" s="35"/>
      <c r="V396" s="35"/>
      <c r="W396" s="35"/>
      <c r="X396" s="35"/>
      <c r="Y396" s="35"/>
      <c r="Z396" s="35"/>
      <c r="AA396" s="35"/>
      <c r="AB396" s="35"/>
      <c r="AC396" s="35"/>
      <c r="AD396" s="35"/>
      <c r="AE396" s="35"/>
      <c r="AT396" s="18" t="s">
        <v>408</v>
      </c>
      <c r="AU396" s="18" t="s">
        <v>88</v>
      </c>
    </row>
    <row r="397" spans="2:51" s="13" customFormat="1" ht="33.75">
      <c r="B397" s="231"/>
      <c r="C397" s="232"/>
      <c r="D397" s="220" t="s">
        <v>410</v>
      </c>
      <c r="E397" s="233" t="s">
        <v>1</v>
      </c>
      <c r="F397" s="234" t="s">
        <v>726</v>
      </c>
      <c r="G397" s="232"/>
      <c r="H397" s="235">
        <v>331.95</v>
      </c>
      <c r="I397" s="236"/>
      <c r="J397" s="232"/>
      <c r="K397" s="232"/>
      <c r="L397" s="237"/>
      <c r="M397" s="238"/>
      <c r="N397" s="239"/>
      <c r="O397" s="239"/>
      <c r="P397" s="239"/>
      <c r="Q397" s="239"/>
      <c r="R397" s="239"/>
      <c r="S397" s="239"/>
      <c r="T397" s="240"/>
      <c r="AT397" s="241" t="s">
        <v>410</v>
      </c>
      <c r="AU397" s="241" t="s">
        <v>88</v>
      </c>
      <c r="AV397" s="13" t="s">
        <v>88</v>
      </c>
      <c r="AW397" s="13" t="s">
        <v>34</v>
      </c>
      <c r="AX397" s="13" t="s">
        <v>86</v>
      </c>
      <c r="AY397" s="241" t="s">
        <v>154</v>
      </c>
    </row>
    <row r="398" spans="1:65" s="2" customFormat="1" ht="16.5" customHeight="1">
      <c r="A398" s="35"/>
      <c r="B398" s="36"/>
      <c r="C398" s="254" t="s">
        <v>727</v>
      </c>
      <c r="D398" s="254" t="s">
        <v>179</v>
      </c>
      <c r="E398" s="255" t="s">
        <v>728</v>
      </c>
      <c r="F398" s="256" t="s">
        <v>729</v>
      </c>
      <c r="G398" s="257" t="s">
        <v>639</v>
      </c>
      <c r="H398" s="258">
        <v>335.27</v>
      </c>
      <c r="I398" s="259"/>
      <c r="J398" s="260">
        <f>ROUND(I398*H398,2)</f>
        <v>0</v>
      </c>
      <c r="K398" s="256" t="s">
        <v>405</v>
      </c>
      <c r="L398" s="261"/>
      <c r="M398" s="262" t="s">
        <v>1</v>
      </c>
      <c r="N398" s="263" t="s">
        <v>43</v>
      </c>
      <c r="O398" s="72"/>
      <c r="P398" s="216">
        <f>O398*H398</f>
        <v>0</v>
      </c>
      <c r="Q398" s="216">
        <v>0.022</v>
      </c>
      <c r="R398" s="216">
        <f>Q398*H398</f>
        <v>7.375939999999999</v>
      </c>
      <c r="S398" s="216">
        <v>0</v>
      </c>
      <c r="T398" s="217">
        <f>S398*H398</f>
        <v>0</v>
      </c>
      <c r="U398" s="35"/>
      <c r="V398" s="35"/>
      <c r="W398" s="35"/>
      <c r="X398" s="35"/>
      <c r="Y398" s="35"/>
      <c r="Z398" s="35"/>
      <c r="AA398" s="35"/>
      <c r="AB398" s="35"/>
      <c r="AC398" s="35"/>
      <c r="AD398" s="35"/>
      <c r="AE398" s="35"/>
      <c r="AR398" s="218" t="s">
        <v>190</v>
      </c>
      <c r="AT398" s="218" t="s">
        <v>179</v>
      </c>
      <c r="AU398" s="218" t="s">
        <v>88</v>
      </c>
      <c r="AY398" s="18" t="s">
        <v>154</v>
      </c>
      <c r="BE398" s="219">
        <f>IF(N398="základní",J398,0)</f>
        <v>0</v>
      </c>
      <c r="BF398" s="219">
        <f>IF(N398="snížená",J398,0)</f>
        <v>0</v>
      </c>
      <c r="BG398" s="219">
        <f>IF(N398="zákl. přenesená",J398,0)</f>
        <v>0</v>
      </c>
      <c r="BH398" s="219">
        <f>IF(N398="sníž. přenesená",J398,0)</f>
        <v>0</v>
      </c>
      <c r="BI398" s="219">
        <f>IF(N398="nulová",J398,0)</f>
        <v>0</v>
      </c>
      <c r="BJ398" s="18" t="s">
        <v>86</v>
      </c>
      <c r="BK398" s="219">
        <f>ROUND(I398*H398,2)</f>
        <v>0</v>
      </c>
      <c r="BL398" s="18" t="s">
        <v>159</v>
      </c>
      <c r="BM398" s="218" t="s">
        <v>730</v>
      </c>
    </row>
    <row r="399" spans="1:47" s="2" customFormat="1" ht="11.25">
      <c r="A399" s="35"/>
      <c r="B399" s="36"/>
      <c r="C399" s="37"/>
      <c r="D399" s="220" t="s">
        <v>161</v>
      </c>
      <c r="E399" s="37"/>
      <c r="F399" s="221" t="s">
        <v>729</v>
      </c>
      <c r="G399" s="37"/>
      <c r="H399" s="37"/>
      <c r="I399" s="123"/>
      <c r="J399" s="37"/>
      <c r="K399" s="37"/>
      <c r="L399" s="40"/>
      <c r="M399" s="222"/>
      <c r="N399" s="223"/>
      <c r="O399" s="72"/>
      <c r="P399" s="72"/>
      <c r="Q399" s="72"/>
      <c r="R399" s="72"/>
      <c r="S399" s="72"/>
      <c r="T399" s="73"/>
      <c r="U399" s="35"/>
      <c r="V399" s="35"/>
      <c r="W399" s="35"/>
      <c r="X399" s="35"/>
      <c r="Y399" s="35"/>
      <c r="Z399" s="35"/>
      <c r="AA399" s="35"/>
      <c r="AB399" s="35"/>
      <c r="AC399" s="35"/>
      <c r="AD399" s="35"/>
      <c r="AE399" s="35"/>
      <c r="AT399" s="18" t="s">
        <v>161</v>
      </c>
      <c r="AU399" s="18" t="s">
        <v>88</v>
      </c>
    </row>
    <row r="400" spans="2:51" s="13" customFormat="1" ht="11.25">
      <c r="B400" s="231"/>
      <c r="C400" s="232"/>
      <c r="D400" s="220" t="s">
        <v>410</v>
      </c>
      <c r="E400" s="233" t="s">
        <v>1</v>
      </c>
      <c r="F400" s="234" t="s">
        <v>731</v>
      </c>
      <c r="G400" s="232"/>
      <c r="H400" s="235">
        <v>331.95</v>
      </c>
      <c r="I400" s="236"/>
      <c r="J400" s="232"/>
      <c r="K400" s="232"/>
      <c r="L400" s="237"/>
      <c r="M400" s="238"/>
      <c r="N400" s="239"/>
      <c r="O400" s="239"/>
      <c r="P400" s="239"/>
      <c r="Q400" s="239"/>
      <c r="R400" s="239"/>
      <c r="S400" s="239"/>
      <c r="T400" s="240"/>
      <c r="AT400" s="241" t="s">
        <v>410</v>
      </c>
      <c r="AU400" s="241" t="s">
        <v>88</v>
      </c>
      <c r="AV400" s="13" t="s">
        <v>88</v>
      </c>
      <c r="AW400" s="13" t="s">
        <v>34</v>
      </c>
      <c r="AX400" s="13" t="s">
        <v>86</v>
      </c>
      <c r="AY400" s="241" t="s">
        <v>154</v>
      </c>
    </row>
    <row r="401" spans="2:51" s="13" customFormat="1" ht="11.25">
      <c r="B401" s="231"/>
      <c r="C401" s="232"/>
      <c r="D401" s="220" t="s">
        <v>410</v>
      </c>
      <c r="E401" s="232"/>
      <c r="F401" s="234" t="s">
        <v>732</v>
      </c>
      <c r="G401" s="232"/>
      <c r="H401" s="235">
        <v>335.27</v>
      </c>
      <c r="I401" s="236"/>
      <c r="J401" s="232"/>
      <c r="K401" s="232"/>
      <c r="L401" s="237"/>
      <c r="M401" s="238"/>
      <c r="N401" s="239"/>
      <c r="O401" s="239"/>
      <c r="P401" s="239"/>
      <c r="Q401" s="239"/>
      <c r="R401" s="239"/>
      <c r="S401" s="239"/>
      <c r="T401" s="240"/>
      <c r="AT401" s="241" t="s">
        <v>410</v>
      </c>
      <c r="AU401" s="241" t="s">
        <v>88</v>
      </c>
      <c r="AV401" s="13" t="s">
        <v>88</v>
      </c>
      <c r="AW401" s="13" t="s">
        <v>4</v>
      </c>
      <c r="AX401" s="13" t="s">
        <v>86</v>
      </c>
      <c r="AY401" s="241" t="s">
        <v>154</v>
      </c>
    </row>
    <row r="402" spans="1:65" s="2" customFormat="1" ht="16.5" customHeight="1">
      <c r="A402" s="35"/>
      <c r="B402" s="36"/>
      <c r="C402" s="207" t="s">
        <v>733</v>
      </c>
      <c r="D402" s="207" t="s">
        <v>155</v>
      </c>
      <c r="E402" s="208" t="s">
        <v>734</v>
      </c>
      <c r="F402" s="209" t="s">
        <v>735</v>
      </c>
      <c r="G402" s="210" t="s">
        <v>600</v>
      </c>
      <c r="H402" s="211">
        <v>1</v>
      </c>
      <c r="I402" s="212"/>
      <c r="J402" s="213">
        <f>ROUND(I402*H402,2)</f>
        <v>0</v>
      </c>
      <c r="K402" s="209" t="s">
        <v>1</v>
      </c>
      <c r="L402" s="40"/>
      <c r="M402" s="214" t="s">
        <v>1</v>
      </c>
      <c r="N402" s="215" t="s">
        <v>43</v>
      </c>
      <c r="O402" s="72"/>
      <c r="P402" s="216">
        <f>O402*H402</f>
        <v>0</v>
      </c>
      <c r="Q402" s="216">
        <v>0</v>
      </c>
      <c r="R402" s="216">
        <f>Q402*H402</f>
        <v>0</v>
      </c>
      <c r="S402" s="216">
        <v>0</v>
      </c>
      <c r="T402" s="217">
        <f>S402*H402</f>
        <v>0</v>
      </c>
      <c r="U402" s="35"/>
      <c r="V402" s="35"/>
      <c r="W402" s="35"/>
      <c r="X402" s="35"/>
      <c r="Y402" s="35"/>
      <c r="Z402" s="35"/>
      <c r="AA402" s="35"/>
      <c r="AB402" s="35"/>
      <c r="AC402" s="35"/>
      <c r="AD402" s="35"/>
      <c r="AE402" s="35"/>
      <c r="AR402" s="218" t="s">
        <v>159</v>
      </c>
      <c r="AT402" s="218" t="s">
        <v>155</v>
      </c>
      <c r="AU402" s="218" t="s">
        <v>88</v>
      </c>
      <c r="AY402" s="18" t="s">
        <v>154</v>
      </c>
      <c r="BE402" s="219">
        <f>IF(N402="základní",J402,0)</f>
        <v>0</v>
      </c>
      <c r="BF402" s="219">
        <f>IF(N402="snížená",J402,0)</f>
        <v>0</v>
      </c>
      <c r="BG402" s="219">
        <f>IF(N402="zákl. přenesená",J402,0)</f>
        <v>0</v>
      </c>
      <c r="BH402" s="219">
        <f>IF(N402="sníž. přenesená",J402,0)</f>
        <v>0</v>
      </c>
      <c r="BI402" s="219">
        <f>IF(N402="nulová",J402,0)</f>
        <v>0</v>
      </c>
      <c r="BJ402" s="18" t="s">
        <v>86</v>
      </c>
      <c r="BK402" s="219">
        <f>ROUND(I402*H402,2)</f>
        <v>0</v>
      </c>
      <c r="BL402" s="18" t="s">
        <v>159</v>
      </c>
      <c r="BM402" s="218" t="s">
        <v>736</v>
      </c>
    </row>
    <row r="403" spans="1:47" s="2" customFormat="1" ht="19.5">
      <c r="A403" s="35"/>
      <c r="B403" s="36"/>
      <c r="C403" s="37"/>
      <c r="D403" s="220" t="s">
        <v>161</v>
      </c>
      <c r="E403" s="37"/>
      <c r="F403" s="221" t="s">
        <v>737</v>
      </c>
      <c r="G403" s="37"/>
      <c r="H403" s="37"/>
      <c r="I403" s="123"/>
      <c r="J403" s="37"/>
      <c r="K403" s="37"/>
      <c r="L403" s="40"/>
      <c r="M403" s="222"/>
      <c r="N403" s="223"/>
      <c r="O403" s="72"/>
      <c r="P403" s="72"/>
      <c r="Q403" s="72"/>
      <c r="R403" s="72"/>
      <c r="S403" s="72"/>
      <c r="T403" s="73"/>
      <c r="U403" s="35"/>
      <c r="V403" s="35"/>
      <c r="W403" s="35"/>
      <c r="X403" s="35"/>
      <c r="Y403" s="35"/>
      <c r="Z403" s="35"/>
      <c r="AA403" s="35"/>
      <c r="AB403" s="35"/>
      <c r="AC403" s="35"/>
      <c r="AD403" s="35"/>
      <c r="AE403" s="35"/>
      <c r="AT403" s="18" t="s">
        <v>161</v>
      </c>
      <c r="AU403" s="18" t="s">
        <v>88</v>
      </c>
    </row>
    <row r="404" spans="2:51" s="13" customFormat="1" ht="11.25">
      <c r="B404" s="231"/>
      <c r="C404" s="232"/>
      <c r="D404" s="220" t="s">
        <v>410</v>
      </c>
      <c r="E404" s="233" t="s">
        <v>1</v>
      </c>
      <c r="F404" s="234" t="s">
        <v>86</v>
      </c>
      <c r="G404" s="232"/>
      <c r="H404" s="235">
        <v>1</v>
      </c>
      <c r="I404" s="236"/>
      <c r="J404" s="232"/>
      <c r="K404" s="232"/>
      <c r="L404" s="237"/>
      <c r="M404" s="238"/>
      <c r="N404" s="239"/>
      <c r="O404" s="239"/>
      <c r="P404" s="239"/>
      <c r="Q404" s="239"/>
      <c r="R404" s="239"/>
      <c r="S404" s="239"/>
      <c r="T404" s="240"/>
      <c r="AT404" s="241" t="s">
        <v>410</v>
      </c>
      <c r="AU404" s="241" t="s">
        <v>88</v>
      </c>
      <c r="AV404" s="13" t="s">
        <v>88</v>
      </c>
      <c r="AW404" s="13" t="s">
        <v>34</v>
      </c>
      <c r="AX404" s="13" t="s">
        <v>86</v>
      </c>
      <c r="AY404" s="241" t="s">
        <v>154</v>
      </c>
    </row>
    <row r="405" spans="2:63" s="12" customFormat="1" ht="20.85" customHeight="1">
      <c r="B405" s="193"/>
      <c r="C405" s="194"/>
      <c r="D405" s="195" t="s">
        <v>77</v>
      </c>
      <c r="E405" s="224" t="s">
        <v>738</v>
      </c>
      <c r="F405" s="224" t="s">
        <v>739</v>
      </c>
      <c r="G405" s="194"/>
      <c r="H405" s="194"/>
      <c r="I405" s="197"/>
      <c r="J405" s="225">
        <f>BK405</f>
        <v>0</v>
      </c>
      <c r="K405" s="194"/>
      <c r="L405" s="199"/>
      <c r="M405" s="200"/>
      <c r="N405" s="201"/>
      <c r="O405" s="201"/>
      <c r="P405" s="202">
        <f>SUM(P406:P458)</f>
        <v>0</v>
      </c>
      <c r="Q405" s="201"/>
      <c r="R405" s="202">
        <f>SUM(R406:R458)</f>
        <v>0.0035928000000000006</v>
      </c>
      <c r="S405" s="201"/>
      <c r="T405" s="203">
        <f>SUM(T406:T458)</f>
        <v>618.9761654</v>
      </c>
      <c r="AR405" s="204" t="s">
        <v>86</v>
      </c>
      <c r="AT405" s="205" t="s">
        <v>77</v>
      </c>
      <c r="AU405" s="205" t="s">
        <v>88</v>
      </c>
      <c r="AY405" s="204" t="s">
        <v>154</v>
      </c>
      <c r="BK405" s="206">
        <f>SUM(BK406:BK458)</f>
        <v>0</v>
      </c>
    </row>
    <row r="406" spans="1:65" s="2" customFormat="1" ht="24" customHeight="1">
      <c r="A406" s="35"/>
      <c r="B406" s="36"/>
      <c r="C406" s="207" t="s">
        <v>740</v>
      </c>
      <c r="D406" s="207" t="s">
        <v>155</v>
      </c>
      <c r="E406" s="208" t="s">
        <v>741</v>
      </c>
      <c r="F406" s="209" t="s">
        <v>742</v>
      </c>
      <c r="G406" s="210" t="s">
        <v>471</v>
      </c>
      <c r="H406" s="211">
        <v>90.09</v>
      </c>
      <c r="I406" s="212"/>
      <c r="J406" s="213">
        <f>ROUND(I406*H406,2)</f>
        <v>0</v>
      </c>
      <c r="K406" s="209" t="s">
        <v>405</v>
      </c>
      <c r="L406" s="40"/>
      <c r="M406" s="214" t="s">
        <v>1</v>
      </c>
      <c r="N406" s="215" t="s">
        <v>43</v>
      </c>
      <c r="O406" s="72"/>
      <c r="P406" s="216">
        <f>O406*H406</f>
        <v>0</v>
      </c>
      <c r="Q406" s="216">
        <v>0</v>
      </c>
      <c r="R406" s="216">
        <f>Q406*H406</f>
        <v>0</v>
      </c>
      <c r="S406" s="216">
        <v>0.255</v>
      </c>
      <c r="T406" s="217">
        <f>S406*H406</f>
        <v>22.97295</v>
      </c>
      <c r="U406" s="35"/>
      <c r="V406" s="35"/>
      <c r="W406" s="35"/>
      <c r="X406" s="35"/>
      <c r="Y406" s="35"/>
      <c r="Z406" s="35"/>
      <c r="AA406" s="35"/>
      <c r="AB406" s="35"/>
      <c r="AC406" s="35"/>
      <c r="AD406" s="35"/>
      <c r="AE406" s="35"/>
      <c r="AR406" s="218" t="s">
        <v>159</v>
      </c>
      <c r="AT406" s="218" t="s">
        <v>155</v>
      </c>
      <c r="AU406" s="218" t="s">
        <v>169</v>
      </c>
      <c r="AY406" s="18" t="s">
        <v>154</v>
      </c>
      <c r="BE406" s="219">
        <f>IF(N406="základní",J406,0)</f>
        <v>0</v>
      </c>
      <c r="BF406" s="219">
        <f>IF(N406="snížená",J406,0)</f>
        <v>0</v>
      </c>
      <c r="BG406" s="219">
        <f>IF(N406="zákl. přenesená",J406,0)</f>
        <v>0</v>
      </c>
      <c r="BH406" s="219">
        <f>IF(N406="sníž. přenesená",J406,0)</f>
        <v>0</v>
      </c>
      <c r="BI406" s="219">
        <f>IF(N406="nulová",J406,0)</f>
        <v>0</v>
      </c>
      <c r="BJ406" s="18" t="s">
        <v>86</v>
      </c>
      <c r="BK406" s="219">
        <f>ROUND(I406*H406,2)</f>
        <v>0</v>
      </c>
      <c r="BL406" s="18" t="s">
        <v>159</v>
      </c>
      <c r="BM406" s="218" t="s">
        <v>743</v>
      </c>
    </row>
    <row r="407" spans="1:47" s="2" customFormat="1" ht="48.75">
      <c r="A407" s="35"/>
      <c r="B407" s="36"/>
      <c r="C407" s="37"/>
      <c r="D407" s="220" t="s">
        <v>161</v>
      </c>
      <c r="E407" s="37"/>
      <c r="F407" s="221" t="s">
        <v>744</v>
      </c>
      <c r="G407" s="37"/>
      <c r="H407" s="37"/>
      <c r="I407" s="123"/>
      <c r="J407" s="37"/>
      <c r="K407" s="37"/>
      <c r="L407" s="40"/>
      <c r="M407" s="222"/>
      <c r="N407" s="223"/>
      <c r="O407" s="72"/>
      <c r="P407" s="72"/>
      <c r="Q407" s="72"/>
      <c r="R407" s="72"/>
      <c r="S407" s="72"/>
      <c r="T407" s="73"/>
      <c r="U407" s="35"/>
      <c r="V407" s="35"/>
      <c r="W407" s="35"/>
      <c r="X407" s="35"/>
      <c r="Y407" s="35"/>
      <c r="Z407" s="35"/>
      <c r="AA407" s="35"/>
      <c r="AB407" s="35"/>
      <c r="AC407" s="35"/>
      <c r="AD407" s="35"/>
      <c r="AE407" s="35"/>
      <c r="AT407" s="18" t="s">
        <v>161</v>
      </c>
      <c r="AU407" s="18" t="s">
        <v>169</v>
      </c>
    </row>
    <row r="408" spans="1:47" s="2" customFormat="1" ht="146.25">
      <c r="A408" s="35"/>
      <c r="B408" s="36"/>
      <c r="C408" s="37"/>
      <c r="D408" s="220" t="s">
        <v>408</v>
      </c>
      <c r="E408" s="37"/>
      <c r="F408" s="230" t="s">
        <v>745</v>
      </c>
      <c r="G408" s="37"/>
      <c r="H408" s="37"/>
      <c r="I408" s="123"/>
      <c r="J408" s="37"/>
      <c r="K408" s="37"/>
      <c r="L408" s="40"/>
      <c r="M408" s="222"/>
      <c r="N408" s="223"/>
      <c r="O408" s="72"/>
      <c r="P408" s="72"/>
      <c r="Q408" s="72"/>
      <c r="R408" s="72"/>
      <c r="S408" s="72"/>
      <c r="T408" s="73"/>
      <c r="U408" s="35"/>
      <c r="V408" s="35"/>
      <c r="W408" s="35"/>
      <c r="X408" s="35"/>
      <c r="Y408" s="35"/>
      <c r="Z408" s="35"/>
      <c r="AA408" s="35"/>
      <c r="AB408" s="35"/>
      <c r="AC408" s="35"/>
      <c r="AD408" s="35"/>
      <c r="AE408" s="35"/>
      <c r="AT408" s="18" t="s">
        <v>408</v>
      </c>
      <c r="AU408" s="18" t="s">
        <v>169</v>
      </c>
    </row>
    <row r="409" spans="2:51" s="13" customFormat="1" ht="11.25">
      <c r="B409" s="231"/>
      <c r="C409" s="232"/>
      <c r="D409" s="220" t="s">
        <v>410</v>
      </c>
      <c r="E409" s="233" t="s">
        <v>1</v>
      </c>
      <c r="F409" s="234" t="s">
        <v>746</v>
      </c>
      <c r="G409" s="232"/>
      <c r="H409" s="235">
        <v>90.09</v>
      </c>
      <c r="I409" s="236"/>
      <c r="J409" s="232"/>
      <c r="K409" s="232"/>
      <c r="L409" s="237"/>
      <c r="M409" s="238"/>
      <c r="N409" s="239"/>
      <c r="O409" s="239"/>
      <c r="P409" s="239"/>
      <c r="Q409" s="239"/>
      <c r="R409" s="239"/>
      <c r="S409" s="239"/>
      <c r="T409" s="240"/>
      <c r="AT409" s="241" t="s">
        <v>410</v>
      </c>
      <c r="AU409" s="241" t="s">
        <v>169</v>
      </c>
      <c r="AV409" s="13" t="s">
        <v>88</v>
      </c>
      <c r="AW409" s="13" t="s">
        <v>34</v>
      </c>
      <c r="AX409" s="13" t="s">
        <v>86</v>
      </c>
      <c r="AY409" s="241" t="s">
        <v>154</v>
      </c>
    </row>
    <row r="410" spans="1:65" s="2" customFormat="1" ht="24" customHeight="1">
      <c r="A410" s="35"/>
      <c r="B410" s="36"/>
      <c r="C410" s="207" t="s">
        <v>747</v>
      </c>
      <c r="D410" s="207" t="s">
        <v>155</v>
      </c>
      <c r="E410" s="208" t="s">
        <v>748</v>
      </c>
      <c r="F410" s="209" t="s">
        <v>749</v>
      </c>
      <c r="G410" s="210" t="s">
        <v>471</v>
      </c>
      <c r="H410" s="211">
        <v>615.36</v>
      </c>
      <c r="I410" s="212"/>
      <c r="J410" s="213">
        <f>ROUND(I410*H410,2)</f>
        <v>0</v>
      </c>
      <c r="K410" s="209" t="s">
        <v>405</v>
      </c>
      <c r="L410" s="40"/>
      <c r="M410" s="214" t="s">
        <v>1</v>
      </c>
      <c r="N410" s="215" t="s">
        <v>43</v>
      </c>
      <c r="O410" s="72"/>
      <c r="P410" s="216">
        <f>O410*H410</f>
        <v>0</v>
      </c>
      <c r="Q410" s="216">
        <v>0</v>
      </c>
      <c r="R410" s="216">
        <f>Q410*H410</f>
        <v>0</v>
      </c>
      <c r="S410" s="216">
        <v>0.26</v>
      </c>
      <c r="T410" s="217">
        <f>S410*H410</f>
        <v>159.99360000000001</v>
      </c>
      <c r="U410" s="35"/>
      <c r="V410" s="35"/>
      <c r="W410" s="35"/>
      <c r="X410" s="35"/>
      <c r="Y410" s="35"/>
      <c r="Z410" s="35"/>
      <c r="AA410" s="35"/>
      <c r="AB410" s="35"/>
      <c r="AC410" s="35"/>
      <c r="AD410" s="35"/>
      <c r="AE410" s="35"/>
      <c r="AR410" s="218" t="s">
        <v>159</v>
      </c>
      <c r="AT410" s="218" t="s">
        <v>155</v>
      </c>
      <c r="AU410" s="218" t="s">
        <v>169</v>
      </c>
      <c r="AY410" s="18" t="s">
        <v>154</v>
      </c>
      <c r="BE410" s="219">
        <f>IF(N410="základní",J410,0)</f>
        <v>0</v>
      </c>
      <c r="BF410" s="219">
        <f>IF(N410="snížená",J410,0)</f>
        <v>0</v>
      </c>
      <c r="BG410" s="219">
        <f>IF(N410="zákl. přenesená",J410,0)</f>
        <v>0</v>
      </c>
      <c r="BH410" s="219">
        <f>IF(N410="sníž. přenesená",J410,0)</f>
        <v>0</v>
      </c>
      <c r="BI410" s="219">
        <f>IF(N410="nulová",J410,0)</f>
        <v>0</v>
      </c>
      <c r="BJ410" s="18" t="s">
        <v>86</v>
      </c>
      <c r="BK410" s="219">
        <f>ROUND(I410*H410,2)</f>
        <v>0</v>
      </c>
      <c r="BL410" s="18" t="s">
        <v>159</v>
      </c>
      <c r="BM410" s="218" t="s">
        <v>750</v>
      </c>
    </row>
    <row r="411" spans="1:47" s="2" customFormat="1" ht="39">
      <c r="A411" s="35"/>
      <c r="B411" s="36"/>
      <c r="C411" s="37"/>
      <c r="D411" s="220" t="s">
        <v>161</v>
      </c>
      <c r="E411" s="37"/>
      <c r="F411" s="221" t="s">
        <v>751</v>
      </c>
      <c r="G411" s="37"/>
      <c r="H411" s="37"/>
      <c r="I411" s="123"/>
      <c r="J411" s="37"/>
      <c r="K411" s="37"/>
      <c r="L411" s="40"/>
      <c r="M411" s="222"/>
      <c r="N411" s="223"/>
      <c r="O411" s="72"/>
      <c r="P411" s="72"/>
      <c r="Q411" s="72"/>
      <c r="R411" s="72"/>
      <c r="S411" s="72"/>
      <c r="T411" s="73"/>
      <c r="U411" s="35"/>
      <c r="V411" s="35"/>
      <c r="W411" s="35"/>
      <c r="X411" s="35"/>
      <c r="Y411" s="35"/>
      <c r="Z411" s="35"/>
      <c r="AA411" s="35"/>
      <c r="AB411" s="35"/>
      <c r="AC411" s="35"/>
      <c r="AD411" s="35"/>
      <c r="AE411" s="35"/>
      <c r="AT411" s="18" t="s">
        <v>161</v>
      </c>
      <c r="AU411" s="18" t="s">
        <v>169</v>
      </c>
    </row>
    <row r="412" spans="1:47" s="2" customFormat="1" ht="146.25">
      <c r="A412" s="35"/>
      <c r="B412" s="36"/>
      <c r="C412" s="37"/>
      <c r="D412" s="220" t="s">
        <v>408</v>
      </c>
      <c r="E412" s="37"/>
      <c r="F412" s="230" t="s">
        <v>745</v>
      </c>
      <c r="G412" s="37"/>
      <c r="H412" s="37"/>
      <c r="I412" s="123"/>
      <c r="J412" s="37"/>
      <c r="K412" s="37"/>
      <c r="L412" s="40"/>
      <c r="M412" s="222"/>
      <c r="N412" s="223"/>
      <c r="O412" s="72"/>
      <c r="P412" s="72"/>
      <c r="Q412" s="72"/>
      <c r="R412" s="72"/>
      <c r="S412" s="72"/>
      <c r="T412" s="73"/>
      <c r="U412" s="35"/>
      <c r="V412" s="35"/>
      <c r="W412" s="35"/>
      <c r="X412" s="35"/>
      <c r="Y412" s="35"/>
      <c r="Z412" s="35"/>
      <c r="AA412" s="35"/>
      <c r="AB412" s="35"/>
      <c r="AC412" s="35"/>
      <c r="AD412" s="35"/>
      <c r="AE412" s="35"/>
      <c r="AT412" s="18" t="s">
        <v>408</v>
      </c>
      <c r="AU412" s="18" t="s">
        <v>169</v>
      </c>
    </row>
    <row r="413" spans="2:51" s="13" customFormat="1" ht="11.25">
      <c r="B413" s="231"/>
      <c r="C413" s="232"/>
      <c r="D413" s="220" t="s">
        <v>410</v>
      </c>
      <c r="E413" s="233" t="s">
        <v>1</v>
      </c>
      <c r="F413" s="234" t="s">
        <v>752</v>
      </c>
      <c r="G413" s="232"/>
      <c r="H413" s="235">
        <v>615.36</v>
      </c>
      <c r="I413" s="236"/>
      <c r="J413" s="232"/>
      <c r="K413" s="232"/>
      <c r="L413" s="237"/>
      <c r="M413" s="238"/>
      <c r="N413" s="239"/>
      <c r="O413" s="239"/>
      <c r="P413" s="239"/>
      <c r="Q413" s="239"/>
      <c r="R413" s="239"/>
      <c r="S413" s="239"/>
      <c r="T413" s="240"/>
      <c r="AT413" s="241" t="s">
        <v>410</v>
      </c>
      <c r="AU413" s="241" t="s">
        <v>169</v>
      </c>
      <c r="AV413" s="13" t="s">
        <v>88</v>
      </c>
      <c r="AW413" s="13" t="s">
        <v>34</v>
      </c>
      <c r="AX413" s="13" t="s">
        <v>86</v>
      </c>
      <c r="AY413" s="241" t="s">
        <v>154</v>
      </c>
    </row>
    <row r="414" spans="1:65" s="2" customFormat="1" ht="24" customHeight="1">
      <c r="A414" s="35"/>
      <c r="B414" s="36"/>
      <c r="C414" s="207" t="s">
        <v>753</v>
      </c>
      <c r="D414" s="207" t="s">
        <v>155</v>
      </c>
      <c r="E414" s="208" t="s">
        <v>754</v>
      </c>
      <c r="F414" s="209" t="s">
        <v>755</v>
      </c>
      <c r="G414" s="210" t="s">
        <v>471</v>
      </c>
      <c r="H414" s="211">
        <v>1.63</v>
      </c>
      <c r="I414" s="212"/>
      <c r="J414" s="213">
        <f>ROUND(I414*H414,2)</f>
        <v>0</v>
      </c>
      <c r="K414" s="209" t="s">
        <v>405</v>
      </c>
      <c r="L414" s="40"/>
      <c r="M414" s="214" t="s">
        <v>1</v>
      </c>
      <c r="N414" s="215" t="s">
        <v>43</v>
      </c>
      <c r="O414" s="72"/>
      <c r="P414" s="216">
        <f>O414*H414</f>
        <v>0</v>
      </c>
      <c r="Q414" s="216">
        <v>0</v>
      </c>
      <c r="R414" s="216">
        <f>Q414*H414</f>
        <v>0</v>
      </c>
      <c r="S414" s="216">
        <v>0.32</v>
      </c>
      <c r="T414" s="217">
        <f>S414*H414</f>
        <v>0.5216</v>
      </c>
      <c r="U414" s="35"/>
      <c r="V414" s="35"/>
      <c r="W414" s="35"/>
      <c r="X414" s="35"/>
      <c r="Y414" s="35"/>
      <c r="Z414" s="35"/>
      <c r="AA414" s="35"/>
      <c r="AB414" s="35"/>
      <c r="AC414" s="35"/>
      <c r="AD414" s="35"/>
      <c r="AE414" s="35"/>
      <c r="AR414" s="218" t="s">
        <v>159</v>
      </c>
      <c r="AT414" s="218" t="s">
        <v>155</v>
      </c>
      <c r="AU414" s="218" t="s">
        <v>169</v>
      </c>
      <c r="AY414" s="18" t="s">
        <v>154</v>
      </c>
      <c r="BE414" s="219">
        <f>IF(N414="základní",J414,0)</f>
        <v>0</v>
      </c>
      <c r="BF414" s="219">
        <f>IF(N414="snížená",J414,0)</f>
        <v>0</v>
      </c>
      <c r="BG414" s="219">
        <f>IF(N414="zákl. přenesená",J414,0)</f>
        <v>0</v>
      </c>
      <c r="BH414" s="219">
        <f>IF(N414="sníž. přenesená",J414,0)</f>
        <v>0</v>
      </c>
      <c r="BI414" s="219">
        <f>IF(N414="nulová",J414,0)</f>
        <v>0</v>
      </c>
      <c r="BJ414" s="18" t="s">
        <v>86</v>
      </c>
      <c r="BK414" s="219">
        <f>ROUND(I414*H414,2)</f>
        <v>0</v>
      </c>
      <c r="BL414" s="18" t="s">
        <v>159</v>
      </c>
      <c r="BM414" s="218" t="s">
        <v>756</v>
      </c>
    </row>
    <row r="415" spans="1:47" s="2" customFormat="1" ht="39">
      <c r="A415" s="35"/>
      <c r="B415" s="36"/>
      <c r="C415" s="37"/>
      <c r="D415" s="220" t="s">
        <v>161</v>
      </c>
      <c r="E415" s="37"/>
      <c r="F415" s="221" t="s">
        <v>757</v>
      </c>
      <c r="G415" s="37"/>
      <c r="H415" s="37"/>
      <c r="I415" s="123"/>
      <c r="J415" s="37"/>
      <c r="K415" s="37"/>
      <c r="L415" s="40"/>
      <c r="M415" s="222"/>
      <c r="N415" s="223"/>
      <c r="O415" s="72"/>
      <c r="P415" s="72"/>
      <c r="Q415" s="72"/>
      <c r="R415" s="72"/>
      <c r="S415" s="72"/>
      <c r="T415" s="73"/>
      <c r="U415" s="35"/>
      <c r="V415" s="35"/>
      <c r="W415" s="35"/>
      <c r="X415" s="35"/>
      <c r="Y415" s="35"/>
      <c r="Z415" s="35"/>
      <c r="AA415" s="35"/>
      <c r="AB415" s="35"/>
      <c r="AC415" s="35"/>
      <c r="AD415" s="35"/>
      <c r="AE415" s="35"/>
      <c r="AT415" s="18" t="s">
        <v>161</v>
      </c>
      <c r="AU415" s="18" t="s">
        <v>169</v>
      </c>
    </row>
    <row r="416" spans="1:47" s="2" customFormat="1" ht="146.25">
      <c r="A416" s="35"/>
      <c r="B416" s="36"/>
      <c r="C416" s="37"/>
      <c r="D416" s="220" t="s">
        <v>408</v>
      </c>
      <c r="E416" s="37"/>
      <c r="F416" s="230" t="s">
        <v>758</v>
      </c>
      <c r="G416" s="37"/>
      <c r="H416" s="37"/>
      <c r="I416" s="123"/>
      <c r="J416" s="37"/>
      <c r="K416" s="37"/>
      <c r="L416" s="40"/>
      <c r="M416" s="222"/>
      <c r="N416" s="223"/>
      <c r="O416" s="72"/>
      <c r="P416" s="72"/>
      <c r="Q416" s="72"/>
      <c r="R416" s="72"/>
      <c r="S416" s="72"/>
      <c r="T416" s="73"/>
      <c r="U416" s="35"/>
      <c r="V416" s="35"/>
      <c r="W416" s="35"/>
      <c r="X416" s="35"/>
      <c r="Y416" s="35"/>
      <c r="Z416" s="35"/>
      <c r="AA416" s="35"/>
      <c r="AB416" s="35"/>
      <c r="AC416" s="35"/>
      <c r="AD416" s="35"/>
      <c r="AE416" s="35"/>
      <c r="AT416" s="18" t="s">
        <v>408</v>
      </c>
      <c r="AU416" s="18" t="s">
        <v>169</v>
      </c>
    </row>
    <row r="417" spans="2:51" s="13" customFormat="1" ht="11.25">
      <c r="B417" s="231"/>
      <c r="C417" s="232"/>
      <c r="D417" s="220" t="s">
        <v>410</v>
      </c>
      <c r="E417" s="233" t="s">
        <v>1</v>
      </c>
      <c r="F417" s="234" t="s">
        <v>759</v>
      </c>
      <c r="G417" s="232"/>
      <c r="H417" s="235">
        <v>1.63</v>
      </c>
      <c r="I417" s="236"/>
      <c r="J417" s="232"/>
      <c r="K417" s="232"/>
      <c r="L417" s="237"/>
      <c r="M417" s="238"/>
      <c r="N417" s="239"/>
      <c r="O417" s="239"/>
      <c r="P417" s="239"/>
      <c r="Q417" s="239"/>
      <c r="R417" s="239"/>
      <c r="S417" s="239"/>
      <c r="T417" s="240"/>
      <c r="AT417" s="241" t="s">
        <v>410</v>
      </c>
      <c r="AU417" s="241" t="s">
        <v>169</v>
      </c>
      <c r="AV417" s="13" t="s">
        <v>88</v>
      </c>
      <c r="AW417" s="13" t="s">
        <v>34</v>
      </c>
      <c r="AX417" s="13" t="s">
        <v>86</v>
      </c>
      <c r="AY417" s="241" t="s">
        <v>154</v>
      </c>
    </row>
    <row r="418" spans="1:65" s="2" customFormat="1" ht="24" customHeight="1">
      <c r="A418" s="35"/>
      <c r="B418" s="36"/>
      <c r="C418" s="207" t="s">
        <v>760</v>
      </c>
      <c r="D418" s="207" t="s">
        <v>155</v>
      </c>
      <c r="E418" s="208" t="s">
        <v>761</v>
      </c>
      <c r="F418" s="209" t="s">
        <v>762</v>
      </c>
      <c r="G418" s="210" t="s">
        <v>471</v>
      </c>
      <c r="H418" s="211">
        <v>52.62</v>
      </c>
      <c r="I418" s="212"/>
      <c r="J418" s="213">
        <f>ROUND(I418*H418,2)</f>
        <v>0</v>
      </c>
      <c r="K418" s="209" t="s">
        <v>405</v>
      </c>
      <c r="L418" s="40"/>
      <c r="M418" s="214" t="s">
        <v>1</v>
      </c>
      <c r="N418" s="215" t="s">
        <v>43</v>
      </c>
      <c r="O418" s="72"/>
      <c r="P418" s="216">
        <f>O418*H418</f>
        <v>0</v>
      </c>
      <c r="Q418" s="216">
        <v>0</v>
      </c>
      <c r="R418" s="216">
        <f>Q418*H418</f>
        <v>0</v>
      </c>
      <c r="S418" s="216">
        <v>0.295</v>
      </c>
      <c r="T418" s="217">
        <f>S418*H418</f>
        <v>15.522899999999998</v>
      </c>
      <c r="U418" s="35"/>
      <c r="V418" s="35"/>
      <c r="W418" s="35"/>
      <c r="X418" s="35"/>
      <c r="Y418" s="35"/>
      <c r="Z418" s="35"/>
      <c r="AA418" s="35"/>
      <c r="AB418" s="35"/>
      <c r="AC418" s="35"/>
      <c r="AD418" s="35"/>
      <c r="AE418" s="35"/>
      <c r="AR418" s="218" t="s">
        <v>159</v>
      </c>
      <c r="AT418" s="218" t="s">
        <v>155</v>
      </c>
      <c r="AU418" s="218" t="s">
        <v>169</v>
      </c>
      <c r="AY418" s="18" t="s">
        <v>154</v>
      </c>
      <c r="BE418" s="219">
        <f>IF(N418="základní",J418,0)</f>
        <v>0</v>
      </c>
      <c r="BF418" s="219">
        <f>IF(N418="snížená",J418,0)</f>
        <v>0</v>
      </c>
      <c r="BG418" s="219">
        <f>IF(N418="zákl. přenesená",J418,0)</f>
        <v>0</v>
      </c>
      <c r="BH418" s="219">
        <f>IF(N418="sníž. přenesená",J418,0)</f>
        <v>0</v>
      </c>
      <c r="BI418" s="219">
        <f>IF(N418="nulová",J418,0)</f>
        <v>0</v>
      </c>
      <c r="BJ418" s="18" t="s">
        <v>86</v>
      </c>
      <c r="BK418" s="219">
        <f>ROUND(I418*H418,2)</f>
        <v>0</v>
      </c>
      <c r="BL418" s="18" t="s">
        <v>159</v>
      </c>
      <c r="BM418" s="218" t="s">
        <v>763</v>
      </c>
    </row>
    <row r="419" spans="1:47" s="2" customFormat="1" ht="39">
      <c r="A419" s="35"/>
      <c r="B419" s="36"/>
      <c r="C419" s="37"/>
      <c r="D419" s="220" t="s">
        <v>161</v>
      </c>
      <c r="E419" s="37"/>
      <c r="F419" s="221" t="s">
        <v>764</v>
      </c>
      <c r="G419" s="37"/>
      <c r="H419" s="37"/>
      <c r="I419" s="123"/>
      <c r="J419" s="37"/>
      <c r="K419" s="37"/>
      <c r="L419" s="40"/>
      <c r="M419" s="222"/>
      <c r="N419" s="223"/>
      <c r="O419" s="72"/>
      <c r="P419" s="72"/>
      <c r="Q419" s="72"/>
      <c r="R419" s="72"/>
      <c r="S419" s="72"/>
      <c r="T419" s="73"/>
      <c r="U419" s="35"/>
      <c r="V419" s="35"/>
      <c r="W419" s="35"/>
      <c r="X419" s="35"/>
      <c r="Y419" s="35"/>
      <c r="Z419" s="35"/>
      <c r="AA419" s="35"/>
      <c r="AB419" s="35"/>
      <c r="AC419" s="35"/>
      <c r="AD419" s="35"/>
      <c r="AE419" s="35"/>
      <c r="AT419" s="18" t="s">
        <v>161</v>
      </c>
      <c r="AU419" s="18" t="s">
        <v>169</v>
      </c>
    </row>
    <row r="420" spans="1:47" s="2" customFormat="1" ht="146.25">
      <c r="A420" s="35"/>
      <c r="B420" s="36"/>
      <c r="C420" s="37"/>
      <c r="D420" s="220" t="s">
        <v>408</v>
      </c>
      <c r="E420" s="37"/>
      <c r="F420" s="230" t="s">
        <v>758</v>
      </c>
      <c r="G420" s="37"/>
      <c r="H420" s="37"/>
      <c r="I420" s="123"/>
      <c r="J420" s="37"/>
      <c r="K420" s="37"/>
      <c r="L420" s="40"/>
      <c r="M420" s="222"/>
      <c r="N420" s="223"/>
      <c r="O420" s="72"/>
      <c r="P420" s="72"/>
      <c r="Q420" s="72"/>
      <c r="R420" s="72"/>
      <c r="S420" s="72"/>
      <c r="T420" s="73"/>
      <c r="U420" s="35"/>
      <c r="V420" s="35"/>
      <c r="W420" s="35"/>
      <c r="X420" s="35"/>
      <c r="Y420" s="35"/>
      <c r="Z420" s="35"/>
      <c r="AA420" s="35"/>
      <c r="AB420" s="35"/>
      <c r="AC420" s="35"/>
      <c r="AD420" s="35"/>
      <c r="AE420" s="35"/>
      <c r="AT420" s="18" t="s">
        <v>408</v>
      </c>
      <c r="AU420" s="18" t="s">
        <v>169</v>
      </c>
    </row>
    <row r="421" spans="2:51" s="13" customFormat="1" ht="11.25">
      <c r="B421" s="231"/>
      <c r="C421" s="232"/>
      <c r="D421" s="220" t="s">
        <v>410</v>
      </c>
      <c r="E421" s="233" t="s">
        <v>1</v>
      </c>
      <c r="F421" s="234" t="s">
        <v>765</v>
      </c>
      <c r="G421" s="232"/>
      <c r="H421" s="235">
        <v>52.62</v>
      </c>
      <c r="I421" s="236"/>
      <c r="J421" s="232"/>
      <c r="K421" s="232"/>
      <c r="L421" s="237"/>
      <c r="M421" s="238"/>
      <c r="N421" s="239"/>
      <c r="O421" s="239"/>
      <c r="P421" s="239"/>
      <c r="Q421" s="239"/>
      <c r="R421" s="239"/>
      <c r="S421" s="239"/>
      <c r="T421" s="240"/>
      <c r="AT421" s="241" t="s">
        <v>410</v>
      </c>
      <c r="AU421" s="241" t="s">
        <v>169</v>
      </c>
      <c r="AV421" s="13" t="s">
        <v>88</v>
      </c>
      <c r="AW421" s="13" t="s">
        <v>34</v>
      </c>
      <c r="AX421" s="13" t="s">
        <v>86</v>
      </c>
      <c r="AY421" s="241" t="s">
        <v>154</v>
      </c>
    </row>
    <row r="422" spans="1:65" s="2" customFormat="1" ht="24" customHeight="1">
      <c r="A422" s="35"/>
      <c r="B422" s="36"/>
      <c r="C422" s="207" t="s">
        <v>766</v>
      </c>
      <c r="D422" s="207" t="s">
        <v>155</v>
      </c>
      <c r="E422" s="208" t="s">
        <v>767</v>
      </c>
      <c r="F422" s="209" t="s">
        <v>768</v>
      </c>
      <c r="G422" s="210" t="s">
        <v>471</v>
      </c>
      <c r="H422" s="211">
        <v>598.35</v>
      </c>
      <c r="I422" s="212"/>
      <c r="J422" s="213">
        <f>ROUND(I422*H422,2)</f>
        <v>0</v>
      </c>
      <c r="K422" s="209" t="s">
        <v>405</v>
      </c>
      <c r="L422" s="40"/>
      <c r="M422" s="214" t="s">
        <v>1</v>
      </c>
      <c r="N422" s="215" t="s">
        <v>43</v>
      </c>
      <c r="O422" s="72"/>
      <c r="P422" s="216">
        <f>O422*H422</f>
        <v>0</v>
      </c>
      <c r="Q422" s="216">
        <v>0</v>
      </c>
      <c r="R422" s="216">
        <f>Q422*H422</f>
        <v>0</v>
      </c>
      <c r="S422" s="216">
        <v>0.425</v>
      </c>
      <c r="T422" s="217">
        <f>S422*H422</f>
        <v>254.29875</v>
      </c>
      <c r="U422" s="35"/>
      <c r="V422" s="35"/>
      <c r="W422" s="35"/>
      <c r="X422" s="35"/>
      <c r="Y422" s="35"/>
      <c r="Z422" s="35"/>
      <c r="AA422" s="35"/>
      <c r="AB422" s="35"/>
      <c r="AC422" s="35"/>
      <c r="AD422" s="35"/>
      <c r="AE422" s="35"/>
      <c r="AR422" s="218" t="s">
        <v>159</v>
      </c>
      <c r="AT422" s="218" t="s">
        <v>155</v>
      </c>
      <c r="AU422" s="218" t="s">
        <v>169</v>
      </c>
      <c r="AY422" s="18" t="s">
        <v>154</v>
      </c>
      <c r="BE422" s="219">
        <f>IF(N422="základní",J422,0)</f>
        <v>0</v>
      </c>
      <c r="BF422" s="219">
        <f>IF(N422="snížená",J422,0)</f>
        <v>0</v>
      </c>
      <c r="BG422" s="219">
        <f>IF(N422="zákl. přenesená",J422,0)</f>
        <v>0</v>
      </c>
      <c r="BH422" s="219">
        <f>IF(N422="sníž. přenesená",J422,0)</f>
        <v>0</v>
      </c>
      <c r="BI422" s="219">
        <f>IF(N422="nulová",J422,0)</f>
        <v>0</v>
      </c>
      <c r="BJ422" s="18" t="s">
        <v>86</v>
      </c>
      <c r="BK422" s="219">
        <f>ROUND(I422*H422,2)</f>
        <v>0</v>
      </c>
      <c r="BL422" s="18" t="s">
        <v>159</v>
      </c>
      <c r="BM422" s="218" t="s">
        <v>769</v>
      </c>
    </row>
    <row r="423" spans="1:47" s="2" customFormat="1" ht="48.75">
      <c r="A423" s="35"/>
      <c r="B423" s="36"/>
      <c r="C423" s="37"/>
      <c r="D423" s="220" t="s">
        <v>161</v>
      </c>
      <c r="E423" s="37"/>
      <c r="F423" s="221" t="s">
        <v>770</v>
      </c>
      <c r="G423" s="37"/>
      <c r="H423" s="37"/>
      <c r="I423" s="123"/>
      <c r="J423" s="37"/>
      <c r="K423" s="37"/>
      <c r="L423" s="40"/>
      <c r="M423" s="222"/>
      <c r="N423" s="223"/>
      <c r="O423" s="72"/>
      <c r="P423" s="72"/>
      <c r="Q423" s="72"/>
      <c r="R423" s="72"/>
      <c r="S423" s="72"/>
      <c r="T423" s="73"/>
      <c r="U423" s="35"/>
      <c r="V423" s="35"/>
      <c r="W423" s="35"/>
      <c r="X423" s="35"/>
      <c r="Y423" s="35"/>
      <c r="Z423" s="35"/>
      <c r="AA423" s="35"/>
      <c r="AB423" s="35"/>
      <c r="AC423" s="35"/>
      <c r="AD423" s="35"/>
      <c r="AE423" s="35"/>
      <c r="AT423" s="18" t="s">
        <v>161</v>
      </c>
      <c r="AU423" s="18" t="s">
        <v>169</v>
      </c>
    </row>
    <row r="424" spans="1:47" s="2" customFormat="1" ht="146.25">
      <c r="A424" s="35"/>
      <c r="B424" s="36"/>
      <c r="C424" s="37"/>
      <c r="D424" s="220" t="s">
        <v>408</v>
      </c>
      <c r="E424" s="37"/>
      <c r="F424" s="230" t="s">
        <v>758</v>
      </c>
      <c r="G424" s="37"/>
      <c r="H424" s="37"/>
      <c r="I424" s="123"/>
      <c r="J424" s="37"/>
      <c r="K424" s="37"/>
      <c r="L424" s="40"/>
      <c r="M424" s="222"/>
      <c r="N424" s="223"/>
      <c r="O424" s="72"/>
      <c r="P424" s="72"/>
      <c r="Q424" s="72"/>
      <c r="R424" s="72"/>
      <c r="S424" s="72"/>
      <c r="T424" s="73"/>
      <c r="U424" s="35"/>
      <c r="V424" s="35"/>
      <c r="W424" s="35"/>
      <c r="X424" s="35"/>
      <c r="Y424" s="35"/>
      <c r="Z424" s="35"/>
      <c r="AA424" s="35"/>
      <c r="AB424" s="35"/>
      <c r="AC424" s="35"/>
      <c r="AD424" s="35"/>
      <c r="AE424" s="35"/>
      <c r="AT424" s="18" t="s">
        <v>408</v>
      </c>
      <c r="AU424" s="18" t="s">
        <v>169</v>
      </c>
    </row>
    <row r="425" spans="2:51" s="13" customFormat="1" ht="11.25">
      <c r="B425" s="231"/>
      <c r="C425" s="232"/>
      <c r="D425" s="220" t="s">
        <v>410</v>
      </c>
      <c r="E425" s="233" t="s">
        <v>1</v>
      </c>
      <c r="F425" s="234" t="s">
        <v>771</v>
      </c>
      <c r="G425" s="232"/>
      <c r="H425" s="235">
        <v>598.35</v>
      </c>
      <c r="I425" s="236"/>
      <c r="J425" s="232"/>
      <c r="K425" s="232"/>
      <c r="L425" s="237"/>
      <c r="M425" s="238"/>
      <c r="N425" s="239"/>
      <c r="O425" s="239"/>
      <c r="P425" s="239"/>
      <c r="Q425" s="239"/>
      <c r="R425" s="239"/>
      <c r="S425" s="239"/>
      <c r="T425" s="240"/>
      <c r="AT425" s="241" t="s">
        <v>410</v>
      </c>
      <c r="AU425" s="241" t="s">
        <v>169</v>
      </c>
      <c r="AV425" s="13" t="s">
        <v>88</v>
      </c>
      <c r="AW425" s="13" t="s">
        <v>34</v>
      </c>
      <c r="AX425" s="13" t="s">
        <v>86</v>
      </c>
      <c r="AY425" s="241" t="s">
        <v>154</v>
      </c>
    </row>
    <row r="426" spans="1:65" s="2" customFormat="1" ht="24" customHeight="1">
      <c r="A426" s="35"/>
      <c r="B426" s="36"/>
      <c r="C426" s="207" t="s">
        <v>772</v>
      </c>
      <c r="D426" s="207" t="s">
        <v>155</v>
      </c>
      <c r="E426" s="208" t="s">
        <v>773</v>
      </c>
      <c r="F426" s="209" t="s">
        <v>774</v>
      </c>
      <c r="G426" s="210" t="s">
        <v>471</v>
      </c>
      <c r="H426" s="211">
        <v>39.92</v>
      </c>
      <c r="I426" s="212"/>
      <c r="J426" s="213">
        <f>ROUND(I426*H426,2)</f>
        <v>0</v>
      </c>
      <c r="K426" s="209" t="s">
        <v>405</v>
      </c>
      <c r="L426" s="40"/>
      <c r="M426" s="214" t="s">
        <v>1</v>
      </c>
      <c r="N426" s="215" t="s">
        <v>43</v>
      </c>
      <c r="O426" s="72"/>
      <c r="P426" s="216">
        <f>O426*H426</f>
        <v>0</v>
      </c>
      <c r="Q426" s="216">
        <v>0</v>
      </c>
      <c r="R426" s="216">
        <f>Q426*H426</f>
        <v>0</v>
      </c>
      <c r="S426" s="216">
        <v>0.388</v>
      </c>
      <c r="T426" s="217">
        <f>S426*H426</f>
        <v>15.48896</v>
      </c>
      <c r="U426" s="35"/>
      <c r="V426" s="35"/>
      <c r="W426" s="35"/>
      <c r="X426" s="35"/>
      <c r="Y426" s="35"/>
      <c r="Z426" s="35"/>
      <c r="AA426" s="35"/>
      <c r="AB426" s="35"/>
      <c r="AC426" s="35"/>
      <c r="AD426" s="35"/>
      <c r="AE426" s="35"/>
      <c r="AR426" s="218" t="s">
        <v>159</v>
      </c>
      <c r="AT426" s="218" t="s">
        <v>155</v>
      </c>
      <c r="AU426" s="218" t="s">
        <v>169</v>
      </c>
      <c r="AY426" s="18" t="s">
        <v>154</v>
      </c>
      <c r="BE426" s="219">
        <f>IF(N426="základní",J426,0)</f>
        <v>0</v>
      </c>
      <c r="BF426" s="219">
        <f>IF(N426="snížená",J426,0)</f>
        <v>0</v>
      </c>
      <c r="BG426" s="219">
        <f>IF(N426="zákl. přenesená",J426,0)</f>
        <v>0</v>
      </c>
      <c r="BH426" s="219">
        <f>IF(N426="sníž. přenesená",J426,0)</f>
        <v>0</v>
      </c>
      <c r="BI426" s="219">
        <f>IF(N426="nulová",J426,0)</f>
        <v>0</v>
      </c>
      <c r="BJ426" s="18" t="s">
        <v>86</v>
      </c>
      <c r="BK426" s="219">
        <f>ROUND(I426*H426,2)</f>
        <v>0</v>
      </c>
      <c r="BL426" s="18" t="s">
        <v>159</v>
      </c>
      <c r="BM426" s="218" t="s">
        <v>775</v>
      </c>
    </row>
    <row r="427" spans="1:47" s="2" customFormat="1" ht="39">
      <c r="A427" s="35"/>
      <c r="B427" s="36"/>
      <c r="C427" s="37"/>
      <c r="D427" s="220" t="s">
        <v>161</v>
      </c>
      <c r="E427" s="37"/>
      <c r="F427" s="221" t="s">
        <v>776</v>
      </c>
      <c r="G427" s="37"/>
      <c r="H427" s="37"/>
      <c r="I427" s="123"/>
      <c r="J427" s="37"/>
      <c r="K427" s="37"/>
      <c r="L427" s="40"/>
      <c r="M427" s="222"/>
      <c r="N427" s="223"/>
      <c r="O427" s="72"/>
      <c r="P427" s="72"/>
      <c r="Q427" s="72"/>
      <c r="R427" s="72"/>
      <c r="S427" s="72"/>
      <c r="T427" s="73"/>
      <c r="U427" s="35"/>
      <c r="V427" s="35"/>
      <c r="W427" s="35"/>
      <c r="X427" s="35"/>
      <c r="Y427" s="35"/>
      <c r="Z427" s="35"/>
      <c r="AA427" s="35"/>
      <c r="AB427" s="35"/>
      <c r="AC427" s="35"/>
      <c r="AD427" s="35"/>
      <c r="AE427" s="35"/>
      <c r="AT427" s="18" t="s">
        <v>161</v>
      </c>
      <c r="AU427" s="18" t="s">
        <v>169</v>
      </c>
    </row>
    <row r="428" spans="1:47" s="2" customFormat="1" ht="146.25">
      <c r="A428" s="35"/>
      <c r="B428" s="36"/>
      <c r="C428" s="37"/>
      <c r="D428" s="220" t="s">
        <v>408</v>
      </c>
      <c r="E428" s="37"/>
      <c r="F428" s="230" t="s">
        <v>758</v>
      </c>
      <c r="G428" s="37"/>
      <c r="H428" s="37"/>
      <c r="I428" s="123"/>
      <c r="J428" s="37"/>
      <c r="K428" s="37"/>
      <c r="L428" s="40"/>
      <c r="M428" s="222"/>
      <c r="N428" s="223"/>
      <c r="O428" s="72"/>
      <c r="P428" s="72"/>
      <c r="Q428" s="72"/>
      <c r="R428" s="72"/>
      <c r="S428" s="72"/>
      <c r="T428" s="73"/>
      <c r="U428" s="35"/>
      <c r="V428" s="35"/>
      <c r="W428" s="35"/>
      <c r="X428" s="35"/>
      <c r="Y428" s="35"/>
      <c r="Z428" s="35"/>
      <c r="AA428" s="35"/>
      <c r="AB428" s="35"/>
      <c r="AC428" s="35"/>
      <c r="AD428" s="35"/>
      <c r="AE428" s="35"/>
      <c r="AT428" s="18" t="s">
        <v>408</v>
      </c>
      <c r="AU428" s="18" t="s">
        <v>169</v>
      </c>
    </row>
    <row r="429" spans="2:51" s="13" customFormat="1" ht="11.25">
      <c r="B429" s="231"/>
      <c r="C429" s="232"/>
      <c r="D429" s="220" t="s">
        <v>410</v>
      </c>
      <c r="E429" s="233" t="s">
        <v>1</v>
      </c>
      <c r="F429" s="234" t="s">
        <v>777</v>
      </c>
      <c r="G429" s="232"/>
      <c r="H429" s="235">
        <v>39.92</v>
      </c>
      <c r="I429" s="236"/>
      <c r="J429" s="232"/>
      <c r="K429" s="232"/>
      <c r="L429" s="237"/>
      <c r="M429" s="238"/>
      <c r="N429" s="239"/>
      <c r="O429" s="239"/>
      <c r="P429" s="239"/>
      <c r="Q429" s="239"/>
      <c r="R429" s="239"/>
      <c r="S429" s="239"/>
      <c r="T429" s="240"/>
      <c r="AT429" s="241" t="s">
        <v>410</v>
      </c>
      <c r="AU429" s="241" t="s">
        <v>169</v>
      </c>
      <c r="AV429" s="13" t="s">
        <v>88</v>
      </c>
      <c r="AW429" s="13" t="s">
        <v>34</v>
      </c>
      <c r="AX429" s="13" t="s">
        <v>86</v>
      </c>
      <c r="AY429" s="241" t="s">
        <v>154</v>
      </c>
    </row>
    <row r="430" spans="1:65" s="2" customFormat="1" ht="24" customHeight="1">
      <c r="A430" s="35"/>
      <c r="B430" s="36"/>
      <c r="C430" s="207" t="s">
        <v>778</v>
      </c>
      <c r="D430" s="207" t="s">
        <v>155</v>
      </c>
      <c r="E430" s="208" t="s">
        <v>779</v>
      </c>
      <c r="F430" s="209" t="s">
        <v>780</v>
      </c>
      <c r="G430" s="210" t="s">
        <v>471</v>
      </c>
      <c r="H430" s="211">
        <v>39.92</v>
      </c>
      <c r="I430" s="212"/>
      <c r="J430" s="213">
        <f>ROUND(I430*H430,2)</f>
        <v>0</v>
      </c>
      <c r="K430" s="209" t="s">
        <v>405</v>
      </c>
      <c r="L430" s="40"/>
      <c r="M430" s="214" t="s">
        <v>1</v>
      </c>
      <c r="N430" s="215" t="s">
        <v>43</v>
      </c>
      <c r="O430" s="72"/>
      <c r="P430" s="216">
        <f>O430*H430</f>
        <v>0</v>
      </c>
      <c r="Q430" s="216">
        <v>9E-05</v>
      </c>
      <c r="R430" s="216">
        <f>Q430*H430</f>
        <v>0.0035928000000000006</v>
      </c>
      <c r="S430" s="216">
        <v>0.128</v>
      </c>
      <c r="T430" s="217">
        <f>S430*H430</f>
        <v>5.1097600000000005</v>
      </c>
      <c r="U430" s="35"/>
      <c r="V430" s="35"/>
      <c r="W430" s="35"/>
      <c r="X430" s="35"/>
      <c r="Y430" s="35"/>
      <c r="Z430" s="35"/>
      <c r="AA430" s="35"/>
      <c r="AB430" s="35"/>
      <c r="AC430" s="35"/>
      <c r="AD430" s="35"/>
      <c r="AE430" s="35"/>
      <c r="AR430" s="218" t="s">
        <v>159</v>
      </c>
      <c r="AT430" s="218" t="s">
        <v>155</v>
      </c>
      <c r="AU430" s="218" t="s">
        <v>169</v>
      </c>
      <c r="AY430" s="18" t="s">
        <v>154</v>
      </c>
      <c r="BE430" s="219">
        <f>IF(N430="základní",J430,0)</f>
        <v>0</v>
      </c>
      <c r="BF430" s="219">
        <f>IF(N430="snížená",J430,0)</f>
        <v>0</v>
      </c>
      <c r="BG430" s="219">
        <f>IF(N430="zákl. přenesená",J430,0)</f>
        <v>0</v>
      </c>
      <c r="BH430" s="219">
        <f>IF(N430="sníž. přenesená",J430,0)</f>
        <v>0</v>
      </c>
      <c r="BI430" s="219">
        <f>IF(N430="nulová",J430,0)</f>
        <v>0</v>
      </c>
      <c r="BJ430" s="18" t="s">
        <v>86</v>
      </c>
      <c r="BK430" s="219">
        <f>ROUND(I430*H430,2)</f>
        <v>0</v>
      </c>
      <c r="BL430" s="18" t="s">
        <v>159</v>
      </c>
      <c r="BM430" s="218" t="s">
        <v>781</v>
      </c>
    </row>
    <row r="431" spans="1:47" s="2" customFormat="1" ht="29.25">
      <c r="A431" s="35"/>
      <c r="B431" s="36"/>
      <c r="C431" s="37"/>
      <c r="D431" s="220" t="s">
        <v>161</v>
      </c>
      <c r="E431" s="37"/>
      <c r="F431" s="221" t="s">
        <v>782</v>
      </c>
      <c r="G431" s="37"/>
      <c r="H431" s="37"/>
      <c r="I431" s="123"/>
      <c r="J431" s="37"/>
      <c r="K431" s="37"/>
      <c r="L431" s="40"/>
      <c r="M431" s="222"/>
      <c r="N431" s="223"/>
      <c r="O431" s="72"/>
      <c r="P431" s="72"/>
      <c r="Q431" s="72"/>
      <c r="R431" s="72"/>
      <c r="S431" s="72"/>
      <c r="T431" s="73"/>
      <c r="U431" s="35"/>
      <c r="V431" s="35"/>
      <c r="W431" s="35"/>
      <c r="X431" s="35"/>
      <c r="Y431" s="35"/>
      <c r="Z431" s="35"/>
      <c r="AA431" s="35"/>
      <c r="AB431" s="35"/>
      <c r="AC431" s="35"/>
      <c r="AD431" s="35"/>
      <c r="AE431" s="35"/>
      <c r="AT431" s="18" t="s">
        <v>161</v>
      </c>
      <c r="AU431" s="18" t="s">
        <v>169</v>
      </c>
    </row>
    <row r="432" spans="1:47" s="2" customFormat="1" ht="224.25">
      <c r="A432" s="35"/>
      <c r="B432" s="36"/>
      <c r="C432" s="37"/>
      <c r="D432" s="220" t="s">
        <v>408</v>
      </c>
      <c r="E432" s="37"/>
      <c r="F432" s="230" t="s">
        <v>783</v>
      </c>
      <c r="G432" s="37"/>
      <c r="H432" s="37"/>
      <c r="I432" s="123"/>
      <c r="J432" s="37"/>
      <c r="K432" s="37"/>
      <c r="L432" s="40"/>
      <c r="M432" s="222"/>
      <c r="N432" s="223"/>
      <c r="O432" s="72"/>
      <c r="P432" s="72"/>
      <c r="Q432" s="72"/>
      <c r="R432" s="72"/>
      <c r="S432" s="72"/>
      <c r="T432" s="73"/>
      <c r="U432" s="35"/>
      <c r="V432" s="35"/>
      <c r="W432" s="35"/>
      <c r="X432" s="35"/>
      <c r="Y432" s="35"/>
      <c r="Z432" s="35"/>
      <c r="AA432" s="35"/>
      <c r="AB432" s="35"/>
      <c r="AC432" s="35"/>
      <c r="AD432" s="35"/>
      <c r="AE432" s="35"/>
      <c r="AT432" s="18" t="s">
        <v>408</v>
      </c>
      <c r="AU432" s="18" t="s">
        <v>169</v>
      </c>
    </row>
    <row r="433" spans="2:51" s="13" customFormat="1" ht="11.25">
      <c r="B433" s="231"/>
      <c r="C433" s="232"/>
      <c r="D433" s="220" t="s">
        <v>410</v>
      </c>
      <c r="E433" s="233" t="s">
        <v>1</v>
      </c>
      <c r="F433" s="234" t="s">
        <v>777</v>
      </c>
      <c r="G433" s="232"/>
      <c r="H433" s="235">
        <v>39.92</v>
      </c>
      <c r="I433" s="236"/>
      <c r="J433" s="232"/>
      <c r="K433" s="232"/>
      <c r="L433" s="237"/>
      <c r="M433" s="238"/>
      <c r="N433" s="239"/>
      <c r="O433" s="239"/>
      <c r="P433" s="239"/>
      <c r="Q433" s="239"/>
      <c r="R433" s="239"/>
      <c r="S433" s="239"/>
      <c r="T433" s="240"/>
      <c r="AT433" s="241" t="s">
        <v>410</v>
      </c>
      <c r="AU433" s="241" t="s">
        <v>169</v>
      </c>
      <c r="AV433" s="13" t="s">
        <v>88</v>
      </c>
      <c r="AW433" s="13" t="s">
        <v>34</v>
      </c>
      <c r="AX433" s="13" t="s">
        <v>86</v>
      </c>
      <c r="AY433" s="241" t="s">
        <v>154</v>
      </c>
    </row>
    <row r="434" spans="1:65" s="2" customFormat="1" ht="16.5" customHeight="1">
      <c r="A434" s="35"/>
      <c r="B434" s="36"/>
      <c r="C434" s="207" t="s">
        <v>784</v>
      </c>
      <c r="D434" s="207" t="s">
        <v>155</v>
      </c>
      <c r="E434" s="208" t="s">
        <v>785</v>
      </c>
      <c r="F434" s="209" t="s">
        <v>786</v>
      </c>
      <c r="G434" s="210" t="s">
        <v>639</v>
      </c>
      <c r="H434" s="211">
        <v>70.66</v>
      </c>
      <c r="I434" s="212"/>
      <c r="J434" s="213">
        <f>ROUND(I434*H434,2)</f>
        <v>0</v>
      </c>
      <c r="K434" s="209" t="s">
        <v>405</v>
      </c>
      <c r="L434" s="40"/>
      <c r="M434" s="214" t="s">
        <v>1</v>
      </c>
      <c r="N434" s="215" t="s">
        <v>43</v>
      </c>
      <c r="O434" s="72"/>
      <c r="P434" s="216">
        <f>O434*H434</f>
        <v>0</v>
      </c>
      <c r="Q434" s="216">
        <v>0</v>
      </c>
      <c r="R434" s="216">
        <f>Q434*H434</f>
        <v>0</v>
      </c>
      <c r="S434" s="216">
        <v>0.205</v>
      </c>
      <c r="T434" s="217">
        <f>S434*H434</f>
        <v>14.485299999999999</v>
      </c>
      <c r="U434" s="35"/>
      <c r="V434" s="35"/>
      <c r="W434" s="35"/>
      <c r="X434" s="35"/>
      <c r="Y434" s="35"/>
      <c r="Z434" s="35"/>
      <c r="AA434" s="35"/>
      <c r="AB434" s="35"/>
      <c r="AC434" s="35"/>
      <c r="AD434" s="35"/>
      <c r="AE434" s="35"/>
      <c r="AR434" s="218" t="s">
        <v>159</v>
      </c>
      <c r="AT434" s="218" t="s">
        <v>155</v>
      </c>
      <c r="AU434" s="218" t="s">
        <v>169</v>
      </c>
      <c r="AY434" s="18" t="s">
        <v>154</v>
      </c>
      <c r="BE434" s="219">
        <f>IF(N434="základní",J434,0)</f>
        <v>0</v>
      </c>
      <c r="BF434" s="219">
        <f>IF(N434="snížená",J434,0)</f>
        <v>0</v>
      </c>
      <c r="BG434" s="219">
        <f>IF(N434="zákl. přenesená",J434,0)</f>
        <v>0</v>
      </c>
      <c r="BH434" s="219">
        <f>IF(N434="sníž. přenesená",J434,0)</f>
        <v>0</v>
      </c>
      <c r="BI434" s="219">
        <f>IF(N434="nulová",J434,0)</f>
        <v>0</v>
      </c>
      <c r="BJ434" s="18" t="s">
        <v>86</v>
      </c>
      <c r="BK434" s="219">
        <f>ROUND(I434*H434,2)</f>
        <v>0</v>
      </c>
      <c r="BL434" s="18" t="s">
        <v>159</v>
      </c>
      <c r="BM434" s="218" t="s">
        <v>787</v>
      </c>
    </row>
    <row r="435" spans="1:47" s="2" customFormat="1" ht="29.25">
      <c r="A435" s="35"/>
      <c r="B435" s="36"/>
      <c r="C435" s="37"/>
      <c r="D435" s="220" t="s">
        <v>161</v>
      </c>
      <c r="E435" s="37"/>
      <c r="F435" s="221" t="s">
        <v>788</v>
      </c>
      <c r="G435" s="37"/>
      <c r="H435" s="37"/>
      <c r="I435" s="123"/>
      <c r="J435" s="37"/>
      <c r="K435" s="37"/>
      <c r="L435" s="40"/>
      <c r="M435" s="222"/>
      <c r="N435" s="223"/>
      <c r="O435" s="72"/>
      <c r="P435" s="72"/>
      <c r="Q435" s="72"/>
      <c r="R435" s="72"/>
      <c r="S435" s="72"/>
      <c r="T435" s="73"/>
      <c r="U435" s="35"/>
      <c r="V435" s="35"/>
      <c r="W435" s="35"/>
      <c r="X435" s="35"/>
      <c r="Y435" s="35"/>
      <c r="Z435" s="35"/>
      <c r="AA435" s="35"/>
      <c r="AB435" s="35"/>
      <c r="AC435" s="35"/>
      <c r="AD435" s="35"/>
      <c r="AE435" s="35"/>
      <c r="AT435" s="18" t="s">
        <v>161</v>
      </c>
      <c r="AU435" s="18" t="s">
        <v>169</v>
      </c>
    </row>
    <row r="436" spans="1:47" s="2" customFormat="1" ht="156">
      <c r="A436" s="35"/>
      <c r="B436" s="36"/>
      <c r="C436" s="37"/>
      <c r="D436" s="220" t="s">
        <v>408</v>
      </c>
      <c r="E436" s="37"/>
      <c r="F436" s="230" t="s">
        <v>789</v>
      </c>
      <c r="G436" s="37"/>
      <c r="H436" s="37"/>
      <c r="I436" s="123"/>
      <c r="J436" s="37"/>
      <c r="K436" s="37"/>
      <c r="L436" s="40"/>
      <c r="M436" s="222"/>
      <c r="N436" s="223"/>
      <c r="O436" s="72"/>
      <c r="P436" s="72"/>
      <c r="Q436" s="72"/>
      <c r="R436" s="72"/>
      <c r="S436" s="72"/>
      <c r="T436" s="73"/>
      <c r="U436" s="35"/>
      <c r="V436" s="35"/>
      <c r="W436" s="35"/>
      <c r="X436" s="35"/>
      <c r="Y436" s="35"/>
      <c r="Z436" s="35"/>
      <c r="AA436" s="35"/>
      <c r="AB436" s="35"/>
      <c r="AC436" s="35"/>
      <c r="AD436" s="35"/>
      <c r="AE436" s="35"/>
      <c r="AT436" s="18" t="s">
        <v>408</v>
      </c>
      <c r="AU436" s="18" t="s">
        <v>169</v>
      </c>
    </row>
    <row r="437" spans="2:51" s="13" customFormat="1" ht="11.25">
      <c r="B437" s="231"/>
      <c r="C437" s="232"/>
      <c r="D437" s="220" t="s">
        <v>410</v>
      </c>
      <c r="E437" s="233" t="s">
        <v>1</v>
      </c>
      <c r="F437" s="234" t="s">
        <v>790</v>
      </c>
      <c r="G437" s="232"/>
      <c r="H437" s="235">
        <v>70.66</v>
      </c>
      <c r="I437" s="236"/>
      <c r="J437" s="232"/>
      <c r="K437" s="232"/>
      <c r="L437" s="237"/>
      <c r="M437" s="238"/>
      <c r="N437" s="239"/>
      <c r="O437" s="239"/>
      <c r="P437" s="239"/>
      <c r="Q437" s="239"/>
      <c r="R437" s="239"/>
      <c r="S437" s="239"/>
      <c r="T437" s="240"/>
      <c r="AT437" s="241" t="s">
        <v>410</v>
      </c>
      <c r="AU437" s="241" t="s">
        <v>169</v>
      </c>
      <c r="AV437" s="13" t="s">
        <v>88</v>
      </c>
      <c r="AW437" s="13" t="s">
        <v>34</v>
      </c>
      <c r="AX437" s="13" t="s">
        <v>86</v>
      </c>
      <c r="AY437" s="241" t="s">
        <v>154</v>
      </c>
    </row>
    <row r="438" spans="1:65" s="2" customFormat="1" ht="16.5" customHeight="1">
      <c r="A438" s="35"/>
      <c r="B438" s="36"/>
      <c r="C438" s="207" t="s">
        <v>791</v>
      </c>
      <c r="D438" s="207" t="s">
        <v>155</v>
      </c>
      <c r="E438" s="208" t="s">
        <v>792</v>
      </c>
      <c r="F438" s="209" t="s">
        <v>793</v>
      </c>
      <c r="G438" s="210" t="s">
        <v>639</v>
      </c>
      <c r="H438" s="211">
        <v>72.94</v>
      </c>
      <c r="I438" s="212"/>
      <c r="J438" s="213">
        <f>ROUND(I438*H438,2)</f>
        <v>0</v>
      </c>
      <c r="K438" s="209" t="s">
        <v>405</v>
      </c>
      <c r="L438" s="40"/>
      <c r="M438" s="214" t="s">
        <v>1</v>
      </c>
      <c r="N438" s="215" t="s">
        <v>43</v>
      </c>
      <c r="O438" s="72"/>
      <c r="P438" s="216">
        <f>O438*H438</f>
        <v>0</v>
      </c>
      <c r="Q438" s="216">
        <v>0</v>
      </c>
      <c r="R438" s="216">
        <f>Q438*H438</f>
        <v>0</v>
      </c>
      <c r="S438" s="216">
        <v>0.04</v>
      </c>
      <c r="T438" s="217">
        <f>S438*H438</f>
        <v>2.9175999999999997</v>
      </c>
      <c r="U438" s="35"/>
      <c r="V438" s="35"/>
      <c r="W438" s="35"/>
      <c r="X438" s="35"/>
      <c r="Y438" s="35"/>
      <c r="Z438" s="35"/>
      <c r="AA438" s="35"/>
      <c r="AB438" s="35"/>
      <c r="AC438" s="35"/>
      <c r="AD438" s="35"/>
      <c r="AE438" s="35"/>
      <c r="AR438" s="218" t="s">
        <v>159</v>
      </c>
      <c r="AT438" s="218" t="s">
        <v>155</v>
      </c>
      <c r="AU438" s="218" t="s">
        <v>169</v>
      </c>
      <c r="AY438" s="18" t="s">
        <v>154</v>
      </c>
      <c r="BE438" s="219">
        <f>IF(N438="základní",J438,0)</f>
        <v>0</v>
      </c>
      <c r="BF438" s="219">
        <f>IF(N438="snížená",J438,0)</f>
        <v>0</v>
      </c>
      <c r="BG438" s="219">
        <f>IF(N438="zákl. přenesená",J438,0)</f>
        <v>0</v>
      </c>
      <c r="BH438" s="219">
        <f>IF(N438="sníž. přenesená",J438,0)</f>
        <v>0</v>
      </c>
      <c r="BI438" s="219">
        <f>IF(N438="nulová",J438,0)</f>
        <v>0</v>
      </c>
      <c r="BJ438" s="18" t="s">
        <v>86</v>
      </c>
      <c r="BK438" s="219">
        <f>ROUND(I438*H438,2)</f>
        <v>0</v>
      </c>
      <c r="BL438" s="18" t="s">
        <v>159</v>
      </c>
      <c r="BM438" s="218" t="s">
        <v>794</v>
      </c>
    </row>
    <row r="439" spans="1:47" s="2" customFormat="1" ht="29.25">
      <c r="A439" s="35"/>
      <c r="B439" s="36"/>
      <c r="C439" s="37"/>
      <c r="D439" s="220" t="s">
        <v>161</v>
      </c>
      <c r="E439" s="37"/>
      <c r="F439" s="221" t="s">
        <v>795</v>
      </c>
      <c r="G439" s="37"/>
      <c r="H439" s="37"/>
      <c r="I439" s="123"/>
      <c r="J439" s="37"/>
      <c r="K439" s="37"/>
      <c r="L439" s="40"/>
      <c r="M439" s="222"/>
      <c r="N439" s="223"/>
      <c r="O439" s="72"/>
      <c r="P439" s="72"/>
      <c r="Q439" s="72"/>
      <c r="R439" s="72"/>
      <c r="S439" s="72"/>
      <c r="T439" s="73"/>
      <c r="U439" s="35"/>
      <c r="V439" s="35"/>
      <c r="W439" s="35"/>
      <c r="X439" s="35"/>
      <c r="Y439" s="35"/>
      <c r="Z439" s="35"/>
      <c r="AA439" s="35"/>
      <c r="AB439" s="35"/>
      <c r="AC439" s="35"/>
      <c r="AD439" s="35"/>
      <c r="AE439" s="35"/>
      <c r="AT439" s="18" t="s">
        <v>161</v>
      </c>
      <c r="AU439" s="18" t="s">
        <v>169</v>
      </c>
    </row>
    <row r="440" spans="1:47" s="2" customFormat="1" ht="156">
      <c r="A440" s="35"/>
      <c r="B440" s="36"/>
      <c r="C440" s="37"/>
      <c r="D440" s="220" t="s">
        <v>408</v>
      </c>
      <c r="E440" s="37"/>
      <c r="F440" s="230" t="s">
        <v>789</v>
      </c>
      <c r="G440" s="37"/>
      <c r="H440" s="37"/>
      <c r="I440" s="123"/>
      <c r="J440" s="37"/>
      <c r="K440" s="37"/>
      <c r="L440" s="40"/>
      <c r="M440" s="222"/>
      <c r="N440" s="223"/>
      <c r="O440" s="72"/>
      <c r="P440" s="72"/>
      <c r="Q440" s="72"/>
      <c r="R440" s="72"/>
      <c r="S440" s="72"/>
      <c r="T440" s="73"/>
      <c r="U440" s="35"/>
      <c r="V440" s="35"/>
      <c r="W440" s="35"/>
      <c r="X440" s="35"/>
      <c r="Y440" s="35"/>
      <c r="Z440" s="35"/>
      <c r="AA440" s="35"/>
      <c r="AB440" s="35"/>
      <c r="AC440" s="35"/>
      <c r="AD440" s="35"/>
      <c r="AE440" s="35"/>
      <c r="AT440" s="18" t="s">
        <v>408</v>
      </c>
      <c r="AU440" s="18" t="s">
        <v>169</v>
      </c>
    </row>
    <row r="441" spans="2:51" s="13" customFormat="1" ht="11.25">
      <c r="B441" s="231"/>
      <c r="C441" s="232"/>
      <c r="D441" s="220" t="s">
        <v>410</v>
      </c>
      <c r="E441" s="233" t="s">
        <v>1</v>
      </c>
      <c r="F441" s="234" t="s">
        <v>796</v>
      </c>
      <c r="G441" s="232"/>
      <c r="H441" s="235">
        <v>72.94</v>
      </c>
      <c r="I441" s="236"/>
      <c r="J441" s="232"/>
      <c r="K441" s="232"/>
      <c r="L441" s="237"/>
      <c r="M441" s="238"/>
      <c r="N441" s="239"/>
      <c r="O441" s="239"/>
      <c r="P441" s="239"/>
      <c r="Q441" s="239"/>
      <c r="R441" s="239"/>
      <c r="S441" s="239"/>
      <c r="T441" s="240"/>
      <c r="AT441" s="241" t="s">
        <v>410</v>
      </c>
      <c r="AU441" s="241" t="s">
        <v>169</v>
      </c>
      <c r="AV441" s="13" t="s">
        <v>88</v>
      </c>
      <c r="AW441" s="13" t="s">
        <v>34</v>
      </c>
      <c r="AX441" s="13" t="s">
        <v>86</v>
      </c>
      <c r="AY441" s="241" t="s">
        <v>154</v>
      </c>
    </row>
    <row r="442" spans="1:65" s="2" customFormat="1" ht="16.5" customHeight="1">
      <c r="A442" s="35"/>
      <c r="B442" s="36"/>
      <c r="C442" s="207" t="s">
        <v>797</v>
      </c>
      <c r="D442" s="207" t="s">
        <v>155</v>
      </c>
      <c r="E442" s="208" t="s">
        <v>798</v>
      </c>
      <c r="F442" s="209" t="s">
        <v>799</v>
      </c>
      <c r="G442" s="210" t="s">
        <v>404</v>
      </c>
      <c r="H442" s="211">
        <v>61.469</v>
      </c>
      <c r="I442" s="212"/>
      <c r="J442" s="213">
        <f>ROUND(I442*H442,2)</f>
        <v>0</v>
      </c>
      <c r="K442" s="209" t="s">
        <v>405</v>
      </c>
      <c r="L442" s="40"/>
      <c r="M442" s="214" t="s">
        <v>1</v>
      </c>
      <c r="N442" s="215" t="s">
        <v>43</v>
      </c>
      <c r="O442" s="72"/>
      <c r="P442" s="216">
        <f>O442*H442</f>
        <v>0</v>
      </c>
      <c r="Q442" s="216">
        <v>0</v>
      </c>
      <c r="R442" s="216">
        <f>Q442*H442</f>
        <v>0</v>
      </c>
      <c r="S442" s="216">
        <v>2</v>
      </c>
      <c r="T442" s="217">
        <f>S442*H442</f>
        <v>122.938</v>
      </c>
      <c r="U442" s="35"/>
      <c r="V442" s="35"/>
      <c r="W442" s="35"/>
      <c r="X442" s="35"/>
      <c r="Y442" s="35"/>
      <c r="Z442" s="35"/>
      <c r="AA442" s="35"/>
      <c r="AB442" s="35"/>
      <c r="AC442" s="35"/>
      <c r="AD442" s="35"/>
      <c r="AE442" s="35"/>
      <c r="AR442" s="218" t="s">
        <v>159</v>
      </c>
      <c r="AT442" s="218" t="s">
        <v>155</v>
      </c>
      <c r="AU442" s="218" t="s">
        <v>169</v>
      </c>
      <c r="AY442" s="18" t="s">
        <v>154</v>
      </c>
      <c r="BE442" s="219">
        <f>IF(N442="základní",J442,0)</f>
        <v>0</v>
      </c>
      <c r="BF442" s="219">
        <f>IF(N442="snížená",J442,0)</f>
        <v>0</v>
      </c>
      <c r="BG442" s="219">
        <f>IF(N442="zákl. přenesená",J442,0)</f>
        <v>0</v>
      </c>
      <c r="BH442" s="219">
        <f>IF(N442="sníž. přenesená",J442,0)</f>
        <v>0</v>
      </c>
      <c r="BI442" s="219">
        <f>IF(N442="nulová",J442,0)</f>
        <v>0</v>
      </c>
      <c r="BJ442" s="18" t="s">
        <v>86</v>
      </c>
      <c r="BK442" s="219">
        <f>ROUND(I442*H442,2)</f>
        <v>0</v>
      </c>
      <c r="BL442" s="18" t="s">
        <v>159</v>
      </c>
      <c r="BM442" s="218" t="s">
        <v>800</v>
      </c>
    </row>
    <row r="443" spans="1:47" s="2" customFormat="1" ht="11.25">
      <c r="A443" s="35"/>
      <c r="B443" s="36"/>
      <c r="C443" s="37"/>
      <c r="D443" s="220" t="s">
        <v>161</v>
      </c>
      <c r="E443" s="37"/>
      <c r="F443" s="221" t="s">
        <v>801</v>
      </c>
      <c r="G443" s="37"/>
      <c r="H443" s="37"/>
      <c r="I443" s="123"/>
      <c r="J443" s="37"/>
      <c r="K443" s="37"/>
      <c r="L443" s="40"/>
      <c r="M443" s="222"/>
      <c r="N443" s="223"/>
      <c r="O443" s="72"/>
      <c r="P443" s="72"/>
      <c r="Q443" s="72"/>
      <c r="R443" s="72"/>
      <c r="S443" s="72"/>
      <c r="T443" s="73"/>
      <c r="U443" s="35"/>
      <c r="V443" s="35"/>
      <c r="W443" s="35"/>
      <c r="X443" s="35"/>
      <c r="Y443" s="35"/>
      <c r="Z443" s="35"/>
      <c r="AA443" s="35"/>
      <c r="AB443" s="35"/>
      <c r="AC443" s="35"/>
      <c r="AD443" s="35"/>
      <c r="AE443" s="35"/>
      <c r="AT443" s="18" t="s">
        <v>161</v>
      </c>
      <c r="AU443" s="18" t="s">
        <v>169</v>
      </c>
    </row>
    <row r="444" spans="2:51" s="13" customFormat="1" ht="22.5">
      <c r="B444" s="231"/>
      <c r="C444" s="232"/>
      <c r="D444" s="220" t="s">
        <v>410</v>
      </c>
      <c r="E444" s="233" t="s">
        <v>1</v>
      </c>
      <c r="F444" s="234" t="s">
        <v>802</v>
      </c>
      <c r="G444" s="232"/>
      <c r="H444" s="235">
        <v>57.219</v>
      </c>
      <c r="I444" s="236"/>
      <c r="J444" s="232"/>
      <c r="K444" s="232"/>
      <c r="L444" s="237"/>
      <c r="M444" s="238"/>
      <c r="N444" s="239"/>
      <c r="O444" s="239"/>
      <c r="P444" s="239"/>
      <c r="Q444" s="239"/>
      <c r="R444" s="239"/>
      <c r="S444" s="239"/>
      <c r="T444" s="240"/>
      <c r="AT444" s="241" t="s">
        <v>410</v>
      </c>
      <c r="AU444" s="241" t="s">
        <v>169</v>
      </c>
      <c r="AV444" s="13" t="s">
        <v>88</v>
      </c>
      <c r="AW444" s="13" t="s">
        <v>34</v>
      </c>
      <c r="AX444" s="13" t="s">
        <v>78</v>
      </c>
      <c r="AY444" s="241" t="s">
        <v>154</v>
      </c>
    </row>
    <row r="445" spans="2:51" s="13" customFormat="1" ht="11.25">
      <c r="B445" s="231"/>
      <c r="C445" s="232"/>
      <c r="D445" s="220" t="s">
        <v>410</v>
      </c>
      <c r="E445" s="233" t="s">
        <v>1</v>
      </c>
      <c r="F445" s="234" t="s">
        <v>803</v>
      </c>
      <c r="G445" s="232"/>
      <c r="H445" s="235">
        <v>4.25</v>
      </c>
      <c r="I445" s="236"/>
      <c r="J445" s="232"/>
      <c r="K445" s="232"/>
      <c r="L445" s="237"/>
      <c r="M445" s="238"/>
      <c r="N445" s="239"/>
      <c r="O445" s="239"/>
      <c r="P445" s="239"/>
      <c r="Q445" s="239"/>
      <c r="R445" s="239"/>
      <c r="S445" s="239"/>
      <c r="T445" s="240"/>
      <c r="AT445" s="241" t="s">
        <v>410</v>
      </c>
      <c r="AU445" s="241" t="s">
        <v>169</v>
      </c>
      <c r="AV445" s="13" t="s">
        <v>88</v>
      </c>
      <c r="AW445" s="13" t="s">
        <v>34</v>
      </c>
      <c r="AX445" s="13" t="s">
        <v>78</v>
      </c>
      <c r="AY445" s="241" t="s">
        <v>154</v>
      </c>
    </row>
    <row r="446" spans="2:51" s="14" customFormat="1" ht="11.25">
      <c r="B446" s="242"/>
      <c r="C446" s="243"/>
      <c r="D446" s="220" t="s">
        <v>410</v>
      </c>
      <c r="E446" s="244" t="s">
        <v>1</v>
      </c>
      <c r="F446" s="245" t="s">
        <v>433</v>
      </c>
      <c r="G446" s="243"/>
      <c r="H446" s="246">
        <v>61.469</v>
      </c>
      <c r="I446" s="247"/>
      <c r="J446" s="243"/>
      <c r="K446" s="243"/>
      <c r="L446" s="248"/>
      <c r="M446" s="249"/>
      <c r="N446" s="250"/>
      <c r="O446" s="250"/>
      <c r="P446" s="250"/>
      <c r="Q446" s="250"/>
      <c r="R446" s="250"/>
      <c r="S446" s="250"/>
      <c r="T446" s="251"/>
      <c r="AT446" s="252" t="s">
        <v>410</v>
      </c>
      <c r="AU446" s="252" t="s">
        <v>169</v>
      </c>
      <c r="AV446" s="14" t="s">
        <v>159</v>
      </c>
      <c r="AW446" s="14" t="s">
        <v>34</v>
      </c>
      <c r="AX446" s="14" t="s">
        <v>86</v>
      </c>
      <c r="AY446" s="252" t="s">
        <v>154</v>
      </c>
    </row>
    <row r="447" spans="1:65" s="2" customFormat="1" ht="24" customHeight="1">
      <c r="A447" s="35"/>
      <c r="B447" s="36"/>
      <c r="C447" s="207" t="s">
        <v>804</v>
      </c>
      <c r="D447" s="207" t="s">
        <v>155</v>
      </c>
      <c r="E447" s="208" t="s">
        <v>805</v>
      </c>
      <c r="F447" s="209" t="s">
        <v>806</v>
      </c>
      <c r="G447" s="210" t="s">
        <v>600</v>
      </c>
      <c r="H447" s="211">
        <v>63</v>
      </c>
      <c r="I447" s="212"/>
      <c r="J447" s="213">
        <f>ROUND(I447*H447,2)</f>
        <v>0</v>
      </c>
      <c r="K447" s="209" t="s">
        <v>405</v>
      </c>
      <c r="L447" s="40"/>
      <c r="M447" s="214" t="s">
        <v>1</v>
      </c>
      <c r="N447" s="215" t="s">
        <v>43</v>
      </c>
      <c r="O447" s="72"/>
      <c r="P447" s="216">
        <f>O447*H447</f>
        <v>0</v>
      </c>
      <c r="Q447" s="216">
        <v>0</v>
      </c>
      <c r="R447" s="216">
        <f>Q447*H447</f>
        <v>0</v>
      </c>
      <c r="S447" s="216">
        <v>0.0657</v>
      </c>
      <c r="T447" s="217">
        <f>S447*H447</f>
        <v>4.1391</v>
      </c>
      <c r="U447" s="35"/>
      <c r="V447" s="35"/>
      <c r="W447" s="35"/>
      <c r="X447" s="35"/>
      <c r="Y447" s="35"/>
      <c r="Z447" s="35"/>
      <c r="AA447" s="35"/>
      <c r="AB447" s="35"/>
      <c r="AC447" s="35"/>
      <c r="AD447" s="35"/>
      <c r="AE447" s="35"/>
      <c r="AR447" s="218" t="s">
        <v>159</v>
      </c>
      <c r="AT447" s="218" t="s">
        <v>155</v>
      </c>
      <c r="AU447" s="218" t="s">
        <v>169</v>
      </c>
      <c r="AY447" s="18" t="s">
        <v>154</v>
      </c>
      <c r="BE447" s="219">
        <f>IF(N447="základní",J447,0)</f>
        <v>0</v>
      </c>
      <c r="BF447" s="219">
        <f>IF(N447="snížená",J447,0)</f>
        <v>0</v>
      </c>
      <c r="BG447" s="219">
        <f>IF(N447="zákl. přenesená",J447,0)</f>
        <v>0</v>
      </c>
      <c r="BH447" s="219">
        <f>IF(N447="sníž. přenesená",J447,0)</f>
        <v>0</v>
      </c>
      <c r="BI447" s="219">
        <f>IF(N447="nulová",J447,0)</f>
        <v>0</v>
      </c>
      <c r="BJ447" s="18" t="s">
        <v>86</v>
      </c>
      <c r="BK447" s="219">
        <f>ROUND(I447*H447,2)</f>
        <v>0</v>
      </c>
      <c r="BL447" s="18" t="s">
        <v>159</v>
      </c>
      <c r="BM447" s="218" t="s">
        <v>807</v>
      </c>
    </row>
    <row r="448" spans="1:47" s="2" customFormat="1" ht="19.5">
      <c r="A448" s="35"/>
      <c r="B448" s="36"/>
      <c r="C448" s="37"/>
      <c r="D448" s="220" t="s">
        <v>161</v>
      </c>
      <c r="E448" s="37"/>
      <c r="F448" s="221" t="s">
        <v>808</v>
      </c>
      <c r="G448" s="37"/>
      <c r="H448" s="37"/>
      <c r="I448" s="123"/>
      <c r="J448" s="37"/>
      <c r="K448" s="37"/>
      <c r="L448" s="40"/>
      <c r="M448" s="222"/>
      <c r="N448" s="223"/>
      <c r="O448" s="72"/>
      <c r="P448" s="72"/>
      <c r="Q448" s="72"/>
      <c r="R448" s="72"/>
      <c r="S448" s="72"/>
      <c r="T448" s="73"/>
      <c r="U448" s="35"/>
      <c r="V448" s="35"/>
      <c r="W448" s="35"/>
      <c r="X448" s="35"/>
      <c r="Y448" s="35"/>
      <c r="Z448" s="35"/>
      <c r="AA448" s="35"/>
      <c r="AB448" s="35"/>
      <c r="AC448" s="35"/>
      <c r="AD448" s="35"/>
      <c r="AE448" s="35"/>
      <c r="AT448" s="18" t="s">
        <v>161</v>
      </c>
      <c r="AU448" s="18" t="s">
        <v>169</v>
      </c>
    </row>
    <row r="449" spans="1:47" s="2" customFormat="1" ht="29.25">
      <c r="A449" s="35"/>
      <c r="B449" s="36"/>
      <c r="C449" s="37"/>
      <c r="D449" s="220" t="s">
        <v>408</v>
      </c>
      <c r="E449" s="37"/>
      <c r="F449" s="230" t="s">
        <v>809</v>
      </c>
      <c r="G449" s="37"/>
      <c r="H449" s="37"/>
      <c r="I449" s="123"/>
      <c r="J449" s="37"/>
      <c r="K449" s="37"/>
      <c r="L449" s="40"/>
      <c r="M449" s="222"/>
      <c r="N449" s="223"/>
      <c r="O449" s="72"/>
      <c r="P449" s="72"/>
      <c r="Q449" s="72"/>
      <c r="R449" s="72"/>
      <c r="S449" s="72"/>
      <c r="T449" s="73"/>
      <c r="U449" s="35"/>
      <c r="V449" s="35"/>
      <c r="W449" s="35"/>
      <c r="X449" s="35"/>
      <c r="Y449" s="35"/>
      <c r="Z449" s="35"/>
      <c r="AA449" s="35"/>
      <c r="AB449" s="35"/>
      <c r="AC449" s="35"/>
      <c r="AD449" s="35"/>
      <c r="AE449" s="35"/>
      <c r="AT449" s="18" t="s">
        <v>408</v>
      </c>
      <c r="AU449" s="18" t="s">
        <v>169</v>
      </c>
    </row>
    <row r="450" spans="2:51" s="13" customFormat="1" ht="11.25">
      <c r="B450" s="231"/>
      <c r="C450" s="232"/>
      <c r="D450" s="220" t="s">
        <v>410</v>
      </c>
      <c r="E450" s="233" t="s">
        <v>1</v>
      </c>
      <c r="F450" s="234" t="s">
        <v>810</v>
      </c>
      <c r="G450" s="232"/>
      <c r="H450" s="235">
        <v>63</v>
      </c>
      <c r="I450" s="236"/>
      <c r="J450" s="232"/>
      <c r="K450" s="232"/>
      <c r="L450" s="237"/>
      <c r="M450" s="238"/>
      <c r="N450" s="239"/>
      <c r="O450" s="239"/>
      <c r="P450" s="239"/>
      <c r="Q450" s="239"/>
      <c r="R450" s="239"/>
      <c r="S450" s="239"/>
      <c r="T450" s="240"/>
      <c r="AT450" s="241" t="s">
        <v>410</v>
      </c>
      <c r="AU450" s="241" t="s">
        <v>169</v>
      </c>
      <c r="AV450" s="13" t="s">
        <v>88</v>
      </c>
      <c r="AW450" s="13" t="s">
        <v>34</v>
      </c>
      <c r="AX450" s="13" t="s">
        <v>86</v>
      </c>
      <c r="AY450" s="241" t="s">
        <v>154</v>
      </c>
    </row>
    <row r="451" spans="1:65" s="2" customFormat="1" ht="24" customHeight="1">
      <c r="A451" s="35"/>
      <c r="B451" s="36"/>
      <c r="C451" s="207" t="s">
        <v>811</v>
      </c>
      <c r="D451" s="207" t="s">
        <v>155</v>
      </c>
      <c r="E451" s="208" t="s">
        <v>812</v>
      </c>
      <c r="F451" s="209" t="s">
        <v>813</v>
      </c>
      <c r="G451" s="210" t="s">
        <v>639</v>
      </c>
      <c r="H451" s="211">
        <v>190.73</v>
      </c>
      <c r="I451" s="212"/>
      <c r="J451" s="213">
        <f>ROUND(I451*H451,2)</f>
        <v>0</v>
      </c>
      <c r="K451" s="209" t="s">
        <v>405</v>
      </c>
      <c r="L451" s="40"/>
      <c r="M451" s="214" t="s">
        <v>1</v>
      </c>
      <c r="N451" s="215" t="s">
        <v>43</v>
      </c>
      <c r="O451" s="72"/>
      <c r="P451" s="216">
        <f>O451*H451</f>
        <v>0</v>
      </c>
      <c r="Q451" s="216">
        <v>0</v>
      </c>
      <c r="R451" s="216">
        <f>Q451*H451</f>
        <v>0</v>
      </c>
      <c r="S451" s="216">
        <v>0.00198</v>
      </c>
      <c r="T451" s="217">
        <f>S451*H451</f>
        <v>0.37764539999999996</v>
      </c>
      <c r="U451" s="35"/>
      <c r="V451" s="35"/>
      <c r="W451" s="35"/>
      <c r="X451" s="35"/>
      <c r="Y451" s="35"/>
      <c r="Z451" s="35"/>
      <c r="AA451" s="35"/>
      <c r="AB451" s="35"/>
      <c r="AC451" s="35"/>
      <c r="AD451" s="35"/>
      <c r="AE451" s="35"/>
      <c r="AR451" s="218" t="s">
        <v>159</v>
      </c>
      <c r="AT451" s="218" t="s">
        <v>155</v>
      </c>
      <c r="AU451" s="218" t="s">
        <v>169</v>
      </c>
      <c r="AY451" s="18" t="s">
        <v>154</v>
      </c>
      <c r="BE451" s="219">
        <f>IF(N451="základní",J451,0)</f>
        <v>0</v>
      </c>
      <c r="BF451" s="219">
        <f>IF(N451="snížená",J451,0)</f>
        <v>0</v>
      </c>
      <c r="BG451" s="219">
        <f>IF(N451="zákl. přenesená",J451,0)</f>
        <v>0</v>
      </c>
      <c r="BH451" s="219">
        <f>IF(N451="sníž. přenesená",J451,0)</f>
        <v>0</v>
      </c>
      <c r="BI451" s="219">
        <f>IF(N451="nulová",J451,0)</f>
        <v>0</v>
      </c>
      <c r="BJ451" s="18" t="s">
        <v>86</v>
      </c>
      <c r="BK451" s="219">
        <f>ROUND(I451*H451,2)</f>
        <v>0</v>
      </c>
      <c r="BL451" s="18" t="s">
        <v>159</v>
      </c>
      <c r="BM451" s="218" t="s">
        <v>814</v>
      </c>
    </row>
    <row r="452" spans="1:47" s="2" customFormat="1" ht="19.5">
      <c r="A452" s="35"/>
      <c r="B452" s="36"/>
      <c r="C452" s="37"/>
      <c r="D452" s="220" t="s">
        <v>161</v>
      </c>
      <c r="E452" s="37"/>
      <c r="F452" s="221" t="s">
        <v>815</v>
      </c>
      <c r="G452" s="37"/>
      <c r="H452" s="37"/>
      <c r="I452" s="123"/>
      <c r="J452" s="37"/>
      <c r="K452" s="37"/>
      <c r="L452" s="40"/>
      <c r="M452" s="222"/>
      <c r="N452" s="223"/>
      <c r="O452" s="72"/>
      <c r="P452" s="72"/>
      <c r="Q452" s="72"/>
      <c r="R452" s="72"/>
      <c r="S452" s="72"/>
      <c r="T452" s="73"/>
      <c r="U452" s="35"/>
      <c r="V452" s="35"/>
      <c r="W452" s="35"/>
      <c r="X452" s="35"/>
      <c r="Y452" s="35"/>
      <c r="Z452" s="35"/>
      <c r="AA452" s="35"/>
      <c r="AB452" s="35"/>
      <c r="AC452" s="35"/>
      <c r="AD452" s="35"/>
      <c r="AE452" s="35"/>
      <c r="AT452" s="18" t="s">
        <v>161</v>
      </c>
      <c r="AU452" s="18" t="s">
        <v>169</v>
      </c>
    </row>
    <row r="453" spans="1:47" s="2" customFormat="1" ht="39">
      <c r="A453" s="35"/>
      <c r="B453" s="36"/>
      <c r="C453" s="37"/>
      <c r="D453" s="220" t="s">
        <v>408</v>
      </c>
      <c r="E453" s="37"/>
      <c r="F453" s="230" t="s">
        <v>816</v>
      </c>
      <c r="G453" s="37"/>
      <c r="H453" s="37"/>
      <c r="I453" s="123"/>
      <c r="J453" s="37"/>
      <c r="K453" s="37"/>
      <c r="L453" s="40"/>
      <c r="M453" s="222"/>
      <c r="N453" s="223"/>
      <c r="O453" s="72"/>
      <c r="P453" s="72"/>
      <c r="Q453" s="72"/>
      <c r="R453" s="72"/>
      <c r="S453" s="72"/>
      <c r="T453" s="73"/>
      <c r="U453" s="35"/>
      <c r="V453" s="35"/>
      <c r="W453" s="35"/>
      <c r="X453" s="35"/>
      <c r="Y453" s="35"/>
      <c r="Z453" s="35"/>
      <c r="AA453" s="35"/>
      <c r="AB453" s="35"/>
      <c r="AC453" s="35"/>
      <c r="AD453" s="35"/>
      <c r="AE453" s="35"/>
      <c r="AT453" s="18" t="s">
        <v>408</v>
      </c>
      <c r="AU453" s="18" t="s">
        <v>169</v>
      </c>
    </row>
    <row r="454" spans="2:51" s="13" customFormat="1" ht="11.25">
      <c r="B454" s="231"/>
      <c r="C454" s="232"/>
      <c r="D454" s="220" t="s">
        <v>410</v>
      </c>
      <c r="E454" s="233" t="s">
        <v>1</v>
      </c>
      <c r="F454" s="234" t="s">
        <v>817</v>
      </c>
      <c r="G454" s="232"/>
      <c r="H454" s="235">
        <v>190.73</v>
      </c>
      <c r="I454" s="236"/>
      <c r="J454" s="232"/>
      <c r="K454" s="232"/>
      <c r="L454" s="237"/>
      <c r="M454" s="238"/>
      <c r="N454" s="239"/>
      <c r="O454" s="239"/>
      <c r="P454" s="239"/>
      <c r="Q454" s="239"/>
      <c r="R454" s="239"/>
      <c r="S454" s="239"/>
      <c r="T454" s="240"/>
      <c r="AT454" s="241" t="s">
        <v>410</v>
      </c>
      <c r="AU454" s="241" t="s">
        <v>169</v>
      </c>
      <c r="AV454" s="13" t="s">
        <v>88</v>
      </c>
      <c r="AW454" s="13" t="s">
        <v>34</v>
      </c>
      <c r="AX454" s="13" t="s">
        <v>86</v>
      </c>
      <c r="AY454" s="241" t="s">
        <v>154</v>
      </c>
    </row>
    <row r="455" spans="1:65" s="2" customFormat="1" ht="16.5" customHeight="1">
      <c r="A455" s="35"/>
      <c r="B455" s="36"/>
      <c r="C455" s="207" t="s">
        <v>818</v>
      </c>
      <c r="D455" s="207" t="s">
        <v>155</v>
      </c>
      <c r="E455" s="208" t="s">
        <v>819</v>
      </c>
      <c r="F455" s="209" t="s">
        <v>820</v>
      </c>
      <c r="G455" s="210" t="s">
        <v>600</v>
      </c>
      <c r="H455" s="211">
        <v>1</v>
      </c>
      <c r="I455" s="212"/>
      <c r="J455" s="213">
        <f>ROUND(I455*H455,2)</f>
        <v>0</v>
      </c>
      <c r="K455" s="209" t="s">
        <v>405</v>
      </c>
      <c r="L455" s="40"/>
      <c r="M455" s="214" t="s">
        <v>1</v>
      </c>
      <c r="N455" s="215" t="s">
        <v>43</v>
      </c>
      <c r="O455" s="72"/>
      <c r="P455" s="216">
        <f>O455*H455</f>
        <v>0</v>
      </c>
      <c r="Q455" s="216">
        <v>0</v>
      </c>
      <c r="R455" s="216">
        <f>Q455*H455</f>
        <v>0</v>
      </c>
      <c r="S455" s="216">
        <v>0.21</v>
      </c>
      <c r="T455" s="217">
        <f>S455*H455</f>
        <v>0.21</v>
      </c>
      <c r="U455" s="35"/>
      <c r="V455" s="35"/>
      <c r="W455" s="35"/>
      <c r="X455" s="35"/>
      <c r="Y455" s="35"/>
      <c r="Z455" s="35"/>
      <c r="AA455" s="35"/>
      <c r="AB455" s="35"/>
      <c r="AC455" s="35"/>
      <c r="AD455" s="35"/>
      <c r="AE455" s="35"/>
      <c r="AR455" s="218" t="s">
        <v>159</v>
      </c>
      <c r="AT455" s="218" t="s">
        <v>155</v>
      </c>
      <c r="AU455" s="218" t="s">
        <v>169</v>
      </c>
      <c r="AY455" s="18" t="s">
        <v>154</v>
      </c>
      <c r="BE455" s="219">
        <f>IF(N455="základní",J455,0)</f>
        <v>0</v>
      </c>
      <c r="BF455" s="219">
        <f>IF(N455="snížená",J455,0)</f>
        <v>0</v>
      </c>
      <c r="BG455" s="219">
        <f>IF(N455="zákl. přenesená",J455,0)</f>
        <v>0</v>
      </c>
      <c r="BH455" s="219">
        <f>IF(N455="sníž. přenesená",J455,0)</f>
        <v>0</v>
      </c>
      <c r="BI455" s="219">
        <f>IF(N455="nulová",J455,0)</f>
        <v>0</v>
      </c>
      <c r="BJ455" s="18" t="s">
        <v>86</v>
      </c>
      <c r="BK455" s="219">
        <f>ROUND(I455*H455,2)</f>
        <v>0</v>
      </c>
      <c r="BL455" s="18" t="s">
        <v>159</v>
      </c>
      <c r="BM455" s="218" t="s">
        <v>821</v>
      </c>
    </row>
    <row r="456" spans="1:47" s="2" customFormat="1" ht="19.5">
      <c r="A456" s="35"/>
      <c r="B456" s="36"/>
      <c r="C456" s="37"/>
      <c r="D456" s="220" t="s">
        <v>161</v>
      </c>
      <c r="E456" s="37"/>
      <c r="F456" s="221" t="s">
        <v>822</v>
      </c>
      <c r="G456" s="37"/>
      <c r="H456" s="37"/>
      <c r="I456" s="123"/>
      <c r="J456" s="37"/>
      <c r="K456" s="37"/>
      <c r="L456" s="40"/>
      <c r="M456" s="222"/>
      <c r="N456" s="223"/>
      <c r="O456" s="72"/>
      <c r="P456" s="72"/>
      <c r="Q456" s="72"/>
      <c r="R456" s="72"/>
      <c r="S456" s="72"/>
      <c r="T456" s="73"/>
      <c r="U456" s="35"/>
      <c r="V456" s="35"/>
      <c r="W456" s="35"/>
      <c r="X456" s="35"/>
      <c r="Y456" s="35"/>
      <c r="Z456" s="35"/>
      <c r="AA456" s="35"/>
      <c r="AB456" s="35"/>
      <c r="AC456" s="35"/>
      <c r="AD456" s="35"/>
      <c r="AE456" s="35"/>
      <c r="AT456" s="18" t="s">
        <v>161</v>
      </c>
      <c r="AU456" s="18" t="s">
        <v>169</v>
      </c>
    </row>
    <row r="457" spans="1:47" s="2" customFormat="1" ht="29.25">
      <c r="A457" s="35"/>
      <c r="B457" s="36"/>
      <c r="C457" s="37"/>
      <c r="D457" s="220" t="s">
        <v>408</v>
      </c>
      <c r="E457" s="37"/>
      <c r="F457" s="230" t="s">
        <v>809</v>
      </c>
      <c r="G457" s="37"/>
      <c r="H457" s="37"/>
      <c r="I457" s="123"/>
      <c r="J457" s="37"/>
      <c r="K457" s="37"/>
      <c r="L457" s="40"/>
      <c r="M457" s="222"/>
      <c r="N457" s="223"/>
      <c r="O457" s="72"/>
      <c r="P457" s="72"/>
      <c r="Q457" s="72"/>
      <c r="R457" s="72"/>
      <c r="S457" s="72"/>
      <c r="T457" s="73"/>
      <c r="U457" s="35"/>
      <c r="V457" s="35"/>
      <c r="W457" s="35"/>
      <c r="X457" s="35"/>
      <c r="Y457" s="35"/>
      <c r="Z457" s="35"/>
      <c r="AA457" s="35"/>
      <c r="AB457" s="35"/>
      <c r="AC457" s="35"/>
      <c r="AD457" s="35"/>
      <c r="AE457" s="35"/>
      <c r="AT457" s="18" t="s">
        <v>408</v>
      </c>
      <c r="AU457" s="18" t="s">
        <v>169</v>
      </c>
    </row>
    <row r="458" spans="2:51" s="13" customFormat="1" ht="11.25">
      <c r="B458" s="231"/>
      <c r="C458" s="232"/>
      <c r="D458" s="220" t="s">
        <v>410</v>
      </c>
      <c r="E458" s="233" t="s">
        <v>1</v>
      </c>
      <c r="F458" s="234" t="s">
        <v>86</v>
      </c>
      <c r="G458" s="232"/>
      <c r="H458" s="235">
        <v>1</v>
      </c>
      <c r="I458" s="236"/>
      <c r="J458" s="232"/>
      <c r="K458" s="232"/>
      <c r="L458" s="237"/>
      <c r="M458" s="238"/>
      <c r="N458" s="239"/>
      <c r="O458" s="239"/>
      <c r="P458" s="239"/>
      <c r="Q458" s="239"/>
      <c r="R458" s="239"/>
      <c r="S458" s="239"/>
      <c r="T458" s="240"/>
      <c r="AT458" s="241" t="s">
        <v>410</v>
      </c>
      <c r="AU458" s="241" t="s">
        <v>169</v>
      </c>
      <c r="AV458" s="13" t="s">
        <v>88</v>
      </c>
      <c r="AW458" s="13" t="s">
        <v>34</v>
      </c>
      <c r="AX458" s="13" t="s">
        <v>86</v>
      </c>
      <c r="AY458" s="241" t="s">
        <v>154</v>
      </c>
    </row>
    <row r="459" spans="2:63" s="12" customFormat="1" ht="22.9" customHeight="1">
      <c r="B459" s="193"/>
      <c r="C459" s="194"/>
      <c r="D459" s="195" t="s">
        <v>77</v>
      </c>
      <c r="E459" s="224" t="s">
        <v>823</v>
      </c>
      <c r="F459" s="224" t="s">
        <v>824</v>
      </c>
      <c r="G459" s="194"/>
      <c r="H459" s="194"/>
      <c r="I459" s="197"/>
      <c r="J459" s="225">
        <f>BK459</f>
        <v>0</v>
      </c>
      <c r="K459" s="194"/>
      <c r="L459" s="199"/>
      <c r="M459" s="200"/>
      <c r="N459" s="201"/>
      <c r="O459" s="201"/>
      <c r="P459" s="202">
        <f>SUM(P460:P511)</f>
        <v>0</v>
      </c>
      <c r="Q459" s="201"/>
      <c r="R459" s="202">
        <f>SUM(R460:R511)</f>
        <v>0</v>
      </c>
      <c r="S459" s="201"/>
      <c r="T459" s="203">
        <f>SUM(T460:T511)</f>
        <v>0</v>
      </c>
      <c r="AR459" s="204" t="s">
        <v>86</v>
      </c>
      <c r="AT459" s="205" t="s">
        <v>77</v>
      </c>
      <c r="AU459" s="205" t="s">
        <v>86</v>
      </c>
      <c r="AY459" s="204" t="s">
        <v>154</v>
      </c>
      <c r="BK459" s="206">
        <f>SUM(BK460:BK511)</f>
        <v>0</v>
      </c>
    </row>
    <row r="460" spans="1:65" s="2" customFormat="1" ht="16.5" customHeight="1">
      <c r="A460" s="35"/>
      <c r="B460" s="36"/>
      <c r="C460" s="207" t="s">
        <v>825</v>
      </c>
      <c r="D460" s="207" t="s">
        <v>155</v>
      </c>
      <c r="E460" s="208" t="s">
        <v>826</v>
      </c>
      <c r="F460" s="209" t="s">
        <v>827</v>
      </c>
      <c r="G460" s="210" t="s">
        <v>464</v>
      </c>
      <c r="H460" s="211">
        <v>5.11</v>
      </c>
      <c r="I460" s="212"/>
      <c r="J460" s="213">
        <f>ROUND(I460*H460,2)</f>
        <v>0</v>
      </c>
      <c r="K460" s="209" t="s">
        <v>405</v>
      </c>
      <c r="L460" s="40"/>
      <c r="M460" s="214" t="s">
        <v>1</v>
      </c>
      <c r="N460" s="215" t="s">
        <v>43</v>
      </c>
      <c r="O460" s="72"/>
      <c r="P460" s="216">
        <f>O460*H460</f>
        <v>0</v>
      </c>
      <c r="Q460" s="216">
        <v>0</v>
      </c>
      <c r="R460" s="216">
        <f>Q460*H460</f>
        <v>0</v>
      </c>
      <c r="S460" s="216">
        <v>0</v>
      </c>
      <c r="T460" s="217">
        <f>S460*H460</f>
        <v>0</v>
      </c>
      <c r="U460" s="35"/>
      <c r="V460" s="35"/>
      <c r="W460" s="35"/>
      <c r="X460" s="35"/>
      <c r="Y460" s="35"/>
      <c r="Z460" s="35"/>
      <c r="AA460" s="35"/>
      <c r="AB460" s="35"/>
      <c r="AC460" s="35"/>
      <c r="AD460" s="35"/>
      <c r="AE460" s="35"/>
      <c r="AR460" s="218" t="s">
        <v>159</v>
      </c>
      <c r="AT460" s="218" t="s">
        <v>155</v>
      </c>
      <c r="AU460" s="218" t="s">
        <v>88</v>
      </c>
      <c r="AY460" s="18" t="s">
        <v>154</v>
      </c>
      <c r="BE460" s="219">
        <f>IF(N460="základní",J460,0)</f>
        <v>0</v>
      </c>
      <c r="BF460" s="219">
        <f>IF(N460="snížená",J460,0)</f>
        <v>0</v>
      </c>
      <c r="BG460" s="219">
        <f>IF(N460="zákl. přenesená",J460,0)</f>
        <v>0</v>
      </c>
      <c r="BH460" s="219">
        <f>IF(N460="sníž. přenesená",J460,0)</f>
        <v>0</v>
      </c>
      <c r="BI460" s="219">
        <f>IF(N460="nulová",J460,0)</f>
        <v>0</v>
      </c>
      <c r="BJ460" s="18" t="s">
        <v>86</v>
      </c>
      <c r="BK460" s="219">
        <f>ROUND(I460*H460,2)</f>
        <v>0</v>
      </c>
      <c r="BL460" s="18" t="s">
        <v>159</v>
      </c>
      <c r="BM460" s="218" t="s">
        <v>828</v>
      </c>
    </row>
    <row r="461" spans="1:47" s="2" customFormat="1" ht="19.5">
      <c r="A461" s="35"/>
      <c r="B461" s="36"/>
      <c r="C461" s="37"/>
      <c r="D461" s="220" t="s">
        <v>161</v>
      </c>
      <c r="E461" s="37"/>
      <c r="F461" s="221" t="s">
        <v>829</v>
      </c>
      <c r="G461" s="37"/>
      <c r="H461" s="37"/>
      <c r="I461" s="123"/>
      <c r="J461" s="37"/>
      <c r="K461" s="37"/>
      <c r="L461" s="40"/>
      <c r="M461" s="222"/>
      <c r="N461" s="223"/>
      <c r="O461" s="72"/>
      <c r="P461" s="72"/>
      <c r="Q461" s="72"/>
      <c r="R461" s="72"/>
      <c r="S461" s="72"/>
      <c r="T461" s="73"/>
      <c r="U461" s="35"/>
      <c r="V461" s="35"/>
      <c r="W461" s="35"/>
      <c r="X461" s="35"/>
      <c r="Y461" s="35"/>
      <c r="Z461" s="35"/>
      <c r="AA461" s="35"/>
      <c r="AB461" s="35"/>
      <c r="AC461" s="35"/>
      <c r="AD461" s="35"/>
      <c r="AE461" s="35"/>
      <c r="AT461" s="18" t="s">
        <v>161</v>
      </c>
      <c r="AU461" s="18" t="s">
        <v>88</v>
      </c>
    </row>
    <row r="462" spans="1:47" s="2" customFormat="1" ht="97.5">
      <c r="A462" s="35"/>
      <c r="B462" s="36"/>
      <c r="C462" s="37"/>
      <c r="D462" s="220" t="s">
        <v>408</v>
      </c>
      <c r="E462" s="37"/>
      <c r="F462" s="230" t="s">
        <v>830</v>
      </c>
      <c r="G462" s="37"/>
      <c r="H462" s="37"/>
      <c r="I462" s="123"/>
      <c r="J462" s="37"/>
      <c r="K462" s="37"/>
      <c r="L462" s="40"/>
      <c r="M462" s="222"/>
      <c r="N462" s="223"/>
      <c r="O462" s="72"/>
      <c r="P462" s="72"/>
      <c r="Q462" s="72"/>
      <c r="R462" s="72"/>
      <c r="S462" s="72"/>
      <c r="T462" s="73"/>
      <c r="U462" s="35"/>
      <c r="V462" s="35"/>
      <c r="W462" s="35"/>
      <c r="X462" s="35"/>
      <c r="Y462" s="35"/>
      <c r="Z462" s="35"/>
      <c r="AA462" s="35"/>
      <c r="AB462" s="35"/>
      <c r="AC462" s="35"/>
      <c r="AD462" s="35"/>
      <c r="AE462" s="35"/>
      <c r="AT462" s="18" t="s">
        <v>408</v>
      </c>
      <c r="AU462" s="18" t="s">
        <v>88</v>
      </c>
    </row>
    <row r="463" spans="2:51" s="13" customFormat="1" ht="11.25">
      <c r="B463" s="231"/>
      <c r="C463" s="232"/>
      <c r="D463" s="220" t="s">
        <v>410</v>
      </c>
      <c r="E463" s="233" t="s">
        <v>1</v>
      </c>
      <c r="F463" s="234" t="s">
        <v>831</v>
      </c>
      <c r="G463" s="232"/>
      <c r="H463" s="235">
        <v>5.11</v>
      </c>
      <c r="I463" s="236"/>
      <c r="J463" s="232"/>
      <c r="K463" s="232"/>
      <c r="L463" s="237"/>
      <c r="M463" s="238"/>
      <c r="N463" s="239"/>
      <c r="O463" s="239"/>
      <c r="P463" s="239"/>
      <c r="Q463" s="239"/>
      <c r="R463" s="239"/>
      <c r="S463" s="239"/>
      <c r="T463" s="240"/>
      <c r="AT463" s="241" t="s">
        <v>410</v>
      </c>
      <c r="AU463" s="241" t="s">
        <v>88</v>
      </c>
      <c r="AV463" s="13" t="s">
        <v>88</v>
      </c>
      <c r="AW463" s="13" t="s">
        <v>34</v>
      </c>
      <c r="AX463" s="13" t="s">
        <v>78</v>
      </c>
      <c r="AY463" s="241" t="s">
        <v>154</v>
      </c>
    </row>
    <row r="464" spans="2:51" s="14" customFormat="1" ht="11.25">
      <c r="B464" s="242"/>
      <c r="C464" s="243"/>
      <c r="D464" s="220" t="s">
        <v>410</v>
      </c>
      <c r="E464" s="244" t="s">
        <v>1</v>
      </c>
      <c r="F464" s="245" t="s">
        <v>433</v>
      </c>
      <c r="G464" s="243"/>
      <c r="H464" s="246">
        <v>5.11</v>
      </c>
      <c r="I464" s="247"/>
      <c r="J464" s="243"/>
      <c r="K464" s="243"/>
      <c r="L464" s="248"/>
      <c r="M464" s="249"/>
      <c r="N464" s="250"/>
      <c r="O464" s="250"/>
      <c r="P464" s="250"/>
      <c r="Q464" s="250"/>
      <c r="R464" s="250"/>
      <c r="S464" s="250"/>
      <c r="T464" s="251"/>
      <c r="AT464" s="252" t="s">
        <v>410</v>
      </c>
      <c r="AU464" s="252" t="s">
        <v>88</v>
      </c>
      <c r="AV464" s="14" t="s">
        <v>159</v>
      </c>
      <c r="AW464" s="14" t="s">
        <v>34</v>
      </c>
      <c r="AX464" s="14" t="s">
        <v>86</v>
      </c>
      <c r="AY464" s="252" t="s">
        <v>154</v>
      </c>
    </row>
    <row r="465" spans="1:65" s="2" customFormat="1" ht="24" customHeight="1">
      <c r="A465" s="35"/>
      <c r="B465" s="36"/>
      <c r="C465" s="207" t="s">
        <v>832</v>
      </c>
      <c r="D465" s="207" t="s">
        <v>155</v>
      </c>
      <c r="E465" s="208" t="s">
        <v>833</v>
      </c>
      <c r="F465" s="209" t="s">
        <v>834</v>
      </c>
      <c r="G465" s="210" t="s">
        <v>464</v>
      </c>
      <c r="H465" s="211">
        <v>199.29</v>
      </c>
      <c r="I465" s="212"/>
      <c r="J465" s="213">
        <f>ROUND(I465*H465,2)</f>
        <v>0</v>
      </c>
      <c r="K465" s="209" t="s">
        <v>405</v>
      </c>
      <c r="L465" s="40"/>
      <c r="M465" s="214" t="s">
        <v>1</v>
      </c>
      <c r="N465" s="215" t="s">
        <v>43</v>
      </c>
      <c r="O465" s="72"/>
      <c r="P465" s="216">
        <f>O465*H465</f>
        <v>0</v>
      </c>
      <c r="Q465" s="216">
        <v>0</v>
      </c>
      <c r="R465" s="216">
        <f>Q465*H465</f>
        <v>0</v>
      </c>
      <c r="S465" s="216">
        <v>0</v>
      </c>
      <c r="T465" s="217">
        <f>S465*H465</f>
        <v>0</v>
      </c>
      <c r="U465" s="35"/>
      <c r="V465" s="35"/>
      <c r="W465" s="35"/>
      <c r="X465" s="35"/>
      <c r="Y465" s="35"/>
      <c r="Z465" s="35"/>
      <c r="AA465" s="35"/>
      <c r="AB465" s="35"/>
      <c r="AC465" s="35"/>
      <c r="AD465" s="35"/>
      <c r="AE465" s="35"/>
      <c r="AR465" s="218" t="s">
        <v>159</v>
      </c>
      <c r="AT465" s="218" t="s">
        <v>155</v>
      </c>
      <c r="AU465" s="218" t="s">
        <v>88</v>
      </c>
      <c r="AY465" s="18" t="s">
        <v>154</v>
      </c>
      <c r="BE465" s="219">
        <f>IF(N465="základní",J465,0)</f>
        <v>0</v>
      </c>
      <c r="BF465" s="219">
        <f>IF(N465="snížená",J465,0)</f>
        <v>0</v>
      </c>
      <c r="BG465" s="219">
        <f>IF(N465="zákl. přenesená",J465,0)</f>
        <v>0</v>
      </c>
      <c r="BH465" s="219">
        <f>IF(N465="sníž. přenesená",J465,0)</f>
        <v>0</v>
      </c>
      <c r="BI465" s="219">
        <f>IF(N465="nulová",J465,0)</f>
        <v>0</v>
      </c>
      <c r="BJ465" s="18" t="s">
        <v>86</v>
      </c>
      <c r="BK465" s="219">
        <f>ROUND(I465*H465,2)</f>
        <v>0</v>
      </c>
      <c r="BL465" s="18" t="s">
        <v>159</v>
      </c>
      <c r="BM465" s="218" t="s">
        <v>835</v>
      </c>
    </row>
    <row r="466" spans="1:47" s="2" customFormat="1" ht="29.25">
      <c r="A466" s="35"/>
      <c r="B466" s="36"/>
      <c r="C466" s="37"/>
      <c r="D466" s="220" t="s">
        <v>161</v>
      </c>
      <c r="E466" s="37"/>
      <c r="F466" s="221" t="s">
        <v>836</v>
      </c>
      <c r="G466" s="37"/>
      <c r="H466" s="37"/>
      <c r="I466" s="123"/>
      <c r="J466" s="37"/>
      <c r="K466" s="37"/>
      <c r="L466" s="40"/>
      <c r="M466" s="222"/>
      <c r="N466" s="223"/>
      <c r="O466" s="72"/>
      <c r="P466" s="72"/>
      <c r="Q466" s="72"/>
      <c r="R466" s="72"/>
      <c r="S466" s="72"/>
      <c r="T466" s="73"/>
      <c r="U466" s="35"/>
      <c r="V466" s="35"/>
      <c r="W466" s="35"/>
      <c r="X466" s="35"/>
      <c r="Y466" s="35"/>
      <c r="Z466" s="35"/>
      <c r="AA466" s="35"/>
      <c r="AB466" s="35"/>
      <c r="AC466" s="35"/>
      <c r="AD466" s="35"/>
      <c r="AE466" s="35"/>
      <c r="AT466" s="18" t="s">
        <v>161</v>
      </c>
      <c r="AU466" s="18" t="s">
        <v>88</v>
      </c>
    </row>
    <row r="467" spans="1:47" s="2" customFormat="1" ht="97.5">
      <c r="A467" s="35"/>
      <c r="B467" s="36"/>
      <c r="C467" s="37"/>
      <c r="D467" s="220" t="s">
        <v>408</v>
      </c>
      <c r="E467" s="37"/>
      <c r="F467" s="230" t="s">
        <v>830</v>
      </c>
      <c r="G467" s="37"/>
      <c r="H467" s="37"/>
      <c r="I467" s="123"/>
      <c r="J467" s="37"/>
      <c r="K467" s="37"/>
      <c r="L467" s="40"/>
      <c r="M467" s="222"/>
      <c r="N467" s="223"/>
      <c r="O467" s="72"/>
      <c r="P467" s="72"/>
      <c r="Q467" s="72"/>
      <c r="R467" s="72"/>
      <c r="S467" s="72"/>
      <c r="T467" s="73"/>
      <c r="U467" s="35"/>
      <c r="V467" s="35"/>
      <c r="W467" s="35"/>
      <c r="X467" s="35"/>
      <c r="Y467" s="35"/>
      <c r="Z467" s="35"/>
      <c r="AA467" s="35"/>
      <c r="AB467" s="35"/>
      <c r="AC467" s="35"/>
      <c r="AD467" s="35"/>
      <c r="AE467" s="35"/>
      <c r="AT467" s="18" t="s">
        <v>408</v>
      </c>
      <c r="AU467" s="18" t="s">
        <v>88</v>
      </c>
    </row>
    <row r="468" spans="2:51" s="13" customFormat="1" ht="11.25">
      <c r="B468" s="231"/>
      <c r="C468" s="232"/>
      <c r="D468" s="220" t="s">
        <v>410</v>
      </c>
      <c r="E468" s="233" t="s">
        <v>1</v>
      </c>
      <c r="F468" s="234" t="s">
        <v>837</v>
      </c>
      <c r="G468" s="232"/>
      <c r="H468" s="235">
        <v>199.29</v>
      </c>
      <c r="I468" s="236"/>
      <c r="J468" s="232"/>
      <c r="K468" s="232"/>
      <c r="L468" s="237"/>
      <c r="M468" s="238"/>
      <c r="N468" s="239"/>
      <c r="O468" s="239"/>
      <c r="P468" s="239"/>
      <c r="Q468" s="239"/>
      <c r="R468" s="239"/>
      <c r="S468" s="239"/>
      <c r="T468" s="240"/>
      <c r="AT468" s="241" t="s">
        <v>410</v>
      </c>
      <c r="AU468" s="241" t="s">
        <v>88</v>
      </c>
      <c r="AV468" s="13" t="s">
        <v>88</v>
      </c>
      <c r="AW468" s="13" t="s">
        <v>34</v>
      </c>
      <c r="AX468" s="13" t="s">
        <v>86</v>
      </c>
      <c r="AY468" s="241" t="s">
        <v>154</v>
      </c>
    </row>
    <row r="469" spans="1:65" s="2" customFormat="1" ht="16.5" customHeight="1">
      <c r="A469" s="35"/>
      <c r="B469" s="36"/>
      <c r="C469" s="207" t="s">
        <v>838</v>
      </c>
      <c r="D469" s="207" t="s">
        <v>155</v>
      </c>
      <c r="E469" s="208" t="s">
        <v>839</v>
      </c>
      <c r="F469" s="209" t="s">
        <v>840</v>
      </c>
      <c r="G469" s="210" t="s">
        <v>464</v>
      </c>
      <c r="H469" s="211">
        <v>358.981</v>
      </c>
      <c r="I469" s="212"/>
      <c r="J469" s="213">
        <f>ROUND(I469*H469,2)</f>
        <v>0</v>
      </c>
      <c r="K469" s="209" t="s">
        <v>405</v>
      </c>
      <c r="L469" s="40"/>
      <c r="M469" s="214" t="s">
        <v>1</v>
      </c>
      <c r="N469" s="215" t="s">
        <v>43</v>
      </c>
      <c r="O469" s="72"/>
      <c r="P469" s="216">
        <f>O469*H469</f>
        <v>0</v>
      </c>
      <c r="Q469" s="216">
        <v>0</v>
      </c>
      <c r="R469" s="216">
        <f>Q469*H469</f>
        <v>0</v>
      </c>
      <c r="S469" s="216">
        <v>0</v>
      </c>
      <c r="T469" s="217">
        <f>S469*H469</f>
        <v>0</v>
      </c>
      <c r="U469" s="35"/>
      <c r="V469" s="35"/>
      <c r="W469" s="35"/>
      <c r="X469" s="35"/>
      <c r="Y469" s="35"/>
      <c r="Z469" s="35"/>
      <c r="AA469" s="35"/>
      <c r="AB469" s="35"/>
      <c r="AC469" s="35"/>
      <c r="AD469" s="35"/>
      <c r="AE469" s="35"/>
      <c r="AR469" s="218" t="s">
        <v>159</v>
      </c>
      <c r="AT469" s="218" t="s">
        <v>155</v>
      </c>
      <c r="AU469" s="218" t="s">
        <v>88</v>
      </c>
      <c r="AY469" s="18" t="s">
        <v>154</v>
      </c>
      <c r="BE469" s="219">
        <f>IF(N469="základní",J469,0)</f>
        <v>0</v>
      </c>
      <c r="BF469" s="219">
        <f>IF(N469="snížená",J469,0)</f>
        <v>0</v>
      </c>
      <c r="BG469" s="219">
        <f>IF(N469="zákl. přenesená",J469,0)</f>
        <v>0</v>
      </c>
      <c r="BH469" s="219">
        <f>IF(N469="sníž. přenesená",J469,0)</f>
        <v>0</v>
      </c>
      <c r="BI469" s="219">
        <f>IF(N469="nulová",J469,0)</f>
        <v>0</v>
      </c>
      <c r="BJ469" s="18" t="s">
        <v>86</v>
      </c>
      <c r="BK469" s="219">
        <f>ROUND(I469*H469,2)</f>
        <v>0</v>
      </c>
      <c r="BL469" s="18" t="s">
        <v>159</v>
      </c>
      <c r="BM469" s="218" t="s">
        <v>841</v>
      </c>
    </row>
    <row r="470" spans="1:47" s="2" customFormat="1" ht="19.5">
      <c r="A470" s="35"/>
      <c r="B470" s="36"/>
      <c r="C470" s="37"/>
      <c r="D470" s="220" t="s">
        <v>161</v>
      </c>
      <c r="E470" s="37"/>
      <c r="F470" s="221" t="s">
        <v>842</v>
      </c>
      <c r="G470" s="37"/>
      <c r="H470" s="37"/>
      <c r="I470" s="123"/>
      <c r="J470" s="37"/>
      <c r="K470" s="37"/>
      <c r="L470" s="40"/>
      <c r="M470" s="222"/>
      <c r="N470" s="223"/>
      <c r="O470" s="72"/>
      <c r="P470" s="72"/>
      <c r="Q470" s="72"/>
      <c r="R470" s="72"/>
      <c r="S470" s="72"/>
      <c r="T470" s="73"/>
      <c r="U470" s="35"/>
      <c r="V470" s="35"/>
      <c r="W470" s="35"/>
      <c r="X470" s="35"/>
      <c r="Y470" s="35"/>
      <c r="Z470" s="35"/>
      <c r="AA470" s="35"/>
      <c r="AB470" s="35"/>
      <c r="AC470" s="35"/>
      <c r="AD470" s="35"/>
      <c r="AE470" s="35"/>
      <c r="AT470" s="18" t="s">
        <v>161</v>
      </c>
      <c r="AU470" s="18" t="s">
        <v>88</v>
      </c>
    </row>
    <row r="471" spans="1:47" s="2" customFormat="1" ht="97.5">
      <c r="A471" s="35"/>
      <c r="B471" s="36"/>
      <c r="C471" s="37"/>
      <c r="D471" s="220" t="s">
        <v>408</v>
      </c>
      <c r="E471" s="37"/>
      <c r="F471" s="230" t="s">
        <v>830</v>
      </c>
      <c r="G471" s="37"/>
      <c r="H471" s="37"/>
      <c r="I471" s="123"/>
      <c r="J471" s="37"/>
      <c r="K471" s="37"/>
      <c r="L471" s="40"/>
      <c r="M471" s="222"/>
      <c r="N471" s="223"/>
      <c r="O471" s="72"/>
      <c r="P471" s="72"/>
      <c r="Q471" s="72"/>
      <c r="R471" s="72"/>
      <c r="S471" s="72"/>
      <c r="T471" s="73"/>
      <c r="U471" s="35"/>
      <c r="V471" s="35"/>
      <c r="W471" s="35"/>
      <c r="X471" s="35"/>
      <c r="Y471" s="35"/>
      <c r="Z471" s="35"/>
      <c r="AA471" s="35"/>
      <c r="AB471" s="35"/>
      <c r="AC471" s="35"/>
      <c r="AD471" s="35"/>
      <c r="AE471" s="35"/>
      <c r="AT471" s="18" t="s">
        <v>408</v>
      </c>
      <c r="AU471" s="18" t="s">
        <v>88</v>
      </c>
    </row>
    <row r="472" spans="1:47" s="2" customFormat="1" ht="19.5">
      <c r="A472" s="35"/>
      <c r="B472" s="36"/>
      <c r="C472" s="37"/>
      <c r="D472" s="220" t="s">
        <v>442</v>
      </c>
      <c r="E472" s="37"/>
      <c r="F472" s="230" t="s">
        <v>843</v>
      </c>
      <c r="G472" s="37"/>
      <c r="H472" s="37"/>
      <c r="I472" s="123"/>
      <c r="J472" s="37"/>
      <c r="K472" s="37"/>
      <c r="L472" s="40"/>
      <c r="M472" s="222"/>
      <c r="N472" s="223"/>
      <c r="O472" s="72"/>
      <c r="P472" s="72"/>
      <c r="Q472" s="72"/>
      <c r="R472" s="72"/>
      <c r="S472" s="72"/>
      <c r="T472" s="73"/>
      <c r="U472" s="35"/>
      <c r="V472" s="35"/>
      <c r="W472" s="35"/>
      <c r="X472" s="35"/>
      <c r="Y472" s="35"/>
      <c r="Z472" s="35"/>
      <c r="AA472" s="35"/>
      <c r="AB472" s="35"/>
      <c r="AC472" s="35"/>
      <c r="AD472" s="35"/>
      <c r="AE472" s="35"/>
      <c r="AT472" s="18" t="s">
        <v>442</v>
      </c>
      <c r="AU472" s="18" t="s">
        <v>88</v>
      </c>
    </row>
    <row r="473" spans="2:51" s="13" customFormat="1" ht="11.25">
      <c r="B473" s="231"/>
      <c r="C473" s="232"/>
      <c r="D473" s="220" t="s">
        <v>410</v>
      </c>
      <c r="E473" s="233" t="s">
        <v>1</v>
      </c>
      <c r="F473" s="234" t="s">
        <v>844</v>
      </c>
      <c r="G473" s="232"/>
      <c r="H473" s="235">
        <v>328.485</v>
      </c>
      <c r="I473" s="236"/>
      <c r="J473" s="232"/>
      <c r="K473" s="232"/>
      <c r="L473" s="237"/>
      <c r="M473" s="238"/>
      <c r="N473" s="239"/>
      <c r="O473" s="239"/>
      <c r="P473" s="239"/>
      <c r="Q473" s="239"/>
      <c r="R473" s="239"/>
      <c r="S473" s="239"/>
      <c r="T473" s="240"/>
      <c r="AT473" s="241" t="s">
        <v>410</v>
      </c>
      <c r="AU473" s="241" t="s">
        <v>88</v>
      </c>
      <c r="AV473" s="13" t="s">
        <v>88</v>
      </c>
      <c r="AW473" s="13" t="s">
        <v>34</v>
      </c>
      <c r="AX473" s="13" t="s">
        <v>78</v>
      </c>
      <c r="AY473" s="241" t="s">
        <v>154</v>
      </c>
    </row>
    <row r="474" spans="2:51" s="13" customFormat="1" ht="11.25">
      <c r="B474" s="231"/>
      <c r="C474" s="232"/>
      <c r="D474" s="220" t="s">
        <v>410</v>
      </c>
      <c r="E474" s="233" t="s">
        <v>1</v>
      </c>
      <c r="F474" s="234" t="s">
        <v>845</v>
      </c>
      <c r="G474" s="232"/>
      <c r="H474" s="235">
        <v>14.485</v>
      </c>
      <c r="I474" s="236"/>
      <c r="J474" s="232"/>
      <c r="K474" s="232"/>
      <c r="L474" s="237"/>
      <c r="M474" s="238"/>
      <c r="N474" s="239"/>
      <c r="O474" s="239"/>
      <c r="P474" s="239"/>
      <c r="Q474" s="239"/>
      <c r="R474" s="239"/>
      <c r="S474" s="239"/>
      <c r="T474" s="240"/>
      <c r="AT474" s="241" t="s">
        <v>410</v>
      </c>
      <c r="AU474" s="241" t="s">
        <v>88</v>
      </c>
      <c r="AV474" s="13" t="s">
        <v>88</v>
      </c>
      <c r="AW474" s="13" t="s">
        <v>34</v>
      </c>
      <c r="AX474" s="13" t="s">
        <v>78</v>
      </c>
      <c r="AY474" s="241" t="s">
        <v>154</v>
      </c>
    </row>
    <row r="475" spans="2:51" s="13" customFormat="1" ht="11.25">
      <c r="B475" s="231"/>
      <c r="C475" s="232"/>
      <c r="D475" s="220" t="s">
        <v>410</v>
      </c>
      <c r="E475" s="233" t="s">
        <v>1</v>
      </c>
      <c r="F475" s="234" t="s">
        <v>846</v>
      </c>
      <c r="G475" s="232"/>
      <c r="H475" s="235">
        <v>16.011</v>
      </c>
      <c r="I475" s="236"/>
      <c r="J475" s="232"/>
      <c r="K475" s="232"/>
      <c r="L475" s="237"/>
      <c r="M475" s="238"/>
      <c r="N475" s="239"/>
      <c r="O475" s="239"/>
      <c r="P475" s="239"/>
      <c r="Q475" s="239"/>
      <c r="R475" s="239"/>
      <c r="S475" s="239"/>
      <c r="T475" s="240"/>
      <c r="AT475" s="241" t="s">
        <v>410</v>
      </c>
      <c r="AU475" s="241" t="s">
        <v>88</v>
      </c>
      <c r="AV475" s="13" t="s">
        <v>88</v>
      </c>
      <c r="AW475" s="13" t="s">
        <v>34</v>
      </c>
      <c r="AX475" s="13" t="s">
        <v>78</v>
      </c>
      <c r="AY475" s="241" t="s">
        <v>154</v>
      </c>
    </row>
    <row r="476" spans="2:51" s="14" customFormat="1" ht="11.25">
      <c r="B476" s="242"/>
      <c r="C476" s="243"/>
      <c r="D476" s="220" t="s">
        <v>410</v>
      </c>
      <c r="E476" s="244" t="s">
        <v>1</v>
      </c>
      <c r="F476" s="245" t="s">
        <v>433</v>
      </c>
      <c r="G476" s="243"/>
      <c r="H476" s="246">
        <v>358.981</v>
      </c>
      <c r="I476" s="247"/>
      <c r="J476" s="243"/>
      <c r="K476" s="243"/>
      <c r="L476" s="248"/>
      <c r="M476" s="249"/>
      <c r="N476" s="250"/>
      <c r="O476" s="250"/>
      <c r="P476" s="250"/>
      <c r="Q476" s="250"/>
      <c r="R476" s="250"/>
      <c r="S476" s="250"/>
      <c r="T476" s="251"/>
      <c r="AT476" s="252" t="s">
        <v>410</v>
      </c>
      <c r="AU476" s="252" t="s">
        <v>88</v>
      </c>
      <c r="AV476" s="14" t="s">
        <v>159</v>
      </c>
      <c r="AW476" s="14" t="s">
        <v>34</v>
      </c>
      <c r="AX476" s="14" t="s">
        <v>86</v>
      </c>
      <c r="AY476" s="252" t="s">
        <v>154</v>
      </c>
    </row>
    <row r="477" spans="1:65" s="2" customFormat="1" ht="24" customHeight="1">
      <c r="A477" s="35"/>
      <c r="B477" s="36"/>
      <c r="C477" s="207" t="s">
        <v>847</v>
      </c>
      <c r="D477" s="207" t="s">
        <v>155</v>
      </c>
      <c r="E477" s="208" t="s">
        <v>848</v>
      </c>
      <c r="F477" s="209" t="s">
        <v>849</v>
      </c>
      <c r="G477" s="210" t="s">
        <v>464</v>
      </c>
      <c r="H477" s="211">
        <v>12932.899</v>
      </c>
      <c r="I477" s="212"/>
      <c r="J477" s="213">
        <f>ROUND(I477*H477,2)</f>
        <v>0</v>
      </c>
      <c r="K477" s="209" t="s">
        <v>405</v>
      </c>
      <c r="L477" s="40"/>
      <c r="M477" s="214" t="s">
        <v>1</v>
      </c>
      <c r="N477" s="215" t="s">
        <v>43</v>
      </c>
      <c r="O477" s="72"/>
      <c r="P477" s="216">
        <f>O477*H477</f>
        <v>0</v>
      </c>
      <c r="Q477" s="216">
        <v>0</v>
      </c>
      <c r="R477" s="216">
        <f>Q477*H477</f>
        <v>0</v>
      </c>
      <c r="S477" s="216">
        <v>0</v>
      </c>
      <c r="T477" s="217">
        <f>S477*H477</f>
        <v>0</v>
      </c>
      <c r="U477" s="35"/>
      <c r="V477" s="35"/>
      <c r="W477" s="35"/>
      <c r="X477" s="35"/>
      <c r="Y477" s="35"/>
      <c r="Z477" s="35"/>
      <c r="AA477" s="35"/>
      <c r="AB477" s="35"/>
      <c r="AC477" s="35"/>
      <c r="AD477" s="35"/>
      <c r="AE477" s="35"/>
      <c r="AR477" s="218" t="s">
        <v>159</v>
      </c>
      <c r="AT477" s="218" t="s">
        <v>155</v>
      </c>
      <c r="AU477" s="218" t="s">
        <v>88</v>
      </c>
      <c r="AY477" s="18" t="s">
        <v>154</v>
      </c>
      <c r="BE477" s="219">
        <f>IF(N477="základní",J477,0)</f>
        <v>0</v>
      </c>
      <c r="BF477" s="219">
        <f>IF(N477="snížená",J477,0)</f>
        <v>0</v>
      </c>
      <c r="BG477" s="219">
        <f>IF(N477="zákl. přenesená",J477,0)</f>
        <v>0</v>
      </c>
      <c r="BH477" s="219">
        <f>IF(N477="sníž. přenesená",J477,0)</f>
        <v>0</v>
      </c>
      <c r="BI477" s="219">
        <f>IF(N477="nulová",J477,0)</f>
        <v>0</v>
      </c>
      <c r="BJ477" s="18" t="s">
        <v>86</v>
      </c>
      <c r="BK477" s="219">
        <f>ROUND(I477*H477,2)</f>
        <v>0</v>
      </c>
      <c r="BL477" s="18" t="s">
        <v>159</v>
      </c>
      <c r="BM477" s="218" t="s">
        <v>850</v>
      </c>
    </row>
    <row r="478" spans="1:47" s="2" customFormat="1" ht="29.25">
      <c r="A478" s="35"/>
      <c r="B478" s="36"/>
      <c r="C478" s="37"/>
      <c r="D478" s="220" t="s">
        <v>161</v>
      </c>
      <c r="E478" s="37"/>
      <c r="F478" s="221" t="s">
        <v>836</v>
      </c>
      <c r="G478" s="37"/>
      <c r="H478" s="37"/>
      <c r="I478" s="123"/>
      <c r="J478" s="37"/>
      <c r="K478" s="37"/>
      <c r="L478" s="40"/>
      <c r="M478" s="222"/>
      <c r="N478" s="223"/>
      <c r="O478" s="72"/>
      <c r="P478" s="72"/>
      <c r="Q478" s="72"/>
      <c r="R478" s="72"/>
      <c r="S478" s="72"/>
      <c r="T478" s="73"/>
      <c r="U478" s="35"/>
      <c r="V478" s="35"/>
      <c r="W478" s="35"/>
      <c r="X478" s="35"/>
      <c r="Y478" s="35"/>
      <c r="Z478" s="35"/>
      <c r="AA478" s="35"/>
      <c r="AB478" s="35"/>
      <c r="AC478" s="35"/>
      <c r="AD478" s="35"/>
      <c r="AE478" s="35"/>
      <c r="AT478" s="18" t="s">
        <v>161</v>
      </c>
      <c r="AU478" s="18" t="s">
        <v>88</v>
      </c>
    </row>
    <row r="479" spans="1:47" s="2" customFormat="1" ht="97.5">
      <c r="A479" s="35"/>
      <c r="B479" s="36"/>
      <c r="C479" s="37"/>
      <c r="D479" s="220" t="s">
        <v>408</v>
      </c>
      <c r="E479" s="37"/>
      <c r="F479" s="230" t="s">
        <v>830</v>
      </c>
      <c r="G479" s="37"/>
      <c r="H479" s="37"/>
      <c r="I479" s="123"/>
      <c r="J479" s="37"/>
      <c r="K479" s="37"/>
      <c r="L479" s="40"/>
      <c r="M479" s="222"/>
      <c r="N479" s="223"/>
      <c r="O479" s="72"/>
      <c r="P479" s="72"/>
      <c r="Q479" s="72"/>
      <c r="R479" s="72"/>
      <c r="S479" s="72"/>
      <c r="T479" s="73"/>
      <c r="U479" s="35"/>
      <c r="V479" s="35"/>
      <c r="W479" s="35"/>
      <c r="X479" s="35"/>
      <c r="Y479" s="35"/>
      <c r="Z479" s="35"/>
      <c r="AA479" s="35"/>
      <c r="AB479" s="35"/>
      <c r="AC479" s="35"/>
      <c r="AD479" s="35"/>
      <c r="AE479" s="35"/>
      <c r="AT479" s="18" t="s">
        <v>408</v>
      </c>
      <c r="AU479" s="18" t="s">
        <v>88</v>
      </c>
    </row>
    <row r="480" spans="1:47" s="2" customFormat="1" ht="48.75">
      <c r="A480" s="35"/>
      <c r="B480" s="36"/>
      <c r="C480" s="37"/>
      <c r="D480" s="220" t="s">
        <v>442</v>
      </c>
      <c r="E480" s="37"/>
      <c r="F480" s="230" t="s">
        <v>851</v>
      </c>
      <c r="G480" s="37"/>
      <c r="H480" s="37"/>
      <c r="I480" s="123"/>
      <c r="J480" s="37"/>
      <c r="K480" s="37"/>
      <c r="L480" s="40"/>
      <c r="M480" s="222"/>
      <c r="N480" s="223"/>
      <c r="O480" s="72"/>
      <c r="P480" s="72"/>
      <c r="Q480" s="72"/>
      <c r="R480" s="72"/>
      <c r="S480" s="72"/>
      <c r="T480" s="73"/>
      <c r="U480" s="35"/>
      <c r="V480" s="35"/>
      <c r="W480" s="35"/>
      <c r="X480" s="35"/>
      <c r="Y480" s="35"/>
      <c r="Z480" s="35"/>
      <c r="AA480" s="35"/>
      <c r="AB480" s="35"/>
      <c r="AC480" s="35"/>
      <c r="AD480" s="35"/>
      <c r="AE480" s="35"/>
      <c r="AT480" s="18" t="s">
        <v>442</v>
      </c>
      <c r="AU480" s="18" t="s">
        <v>88</v>
      </c>
    </row>
    <row r="481" spans="2:51" s="13" customFormat="1" ht="22.5">
      <c r="B481" s="231"/>
      <c r="C481" s="232"/>
      <c r="D481" s="220" t="s">
        <v>410</v>
      </c>
      <c r="E481" s="233" t="s">
        <v>1</v>
      </c>
      <c r="F481" s="234" t="s">
        <v>852</v>
      </c>
      <c r="G481" s="232"/>
      <c r="H481" s="235">
        <v>12810.915</v>
      </c>
      <c r="I481" s="236"/>
      <c r="J481" s="232"/>
      <c r="K481" s="232"/>
      <c r="L481" s="237"/>
      <c r="M481" s="238"/>
      <c r="N481" s="239"/>
      <c r="O481" s="239"/>
      <c r="P481" s="239"/>
      <c r="Q481" s="239"/>
      <c r="R481" s="239"/>
      <c r="S481" s="239"/>
      <c r="T481" s="240"/>
      <c r="AT481" s="241" t="s">
        <v>410</v>
      </c>
      <c r="AU481" s="241" t="s">
        <v>88</v>
      </c>
      <c r="AV481" s="13" t="s">
        <v>88</v>
      </c>
      <c r="AW481" s="13" t="s">
        <v>34</v>
      </c>
      <c r="AX481" s="13" t="s">
        <v>78</v>
      </c>
      <c r="AY481" s="241" t="s">
        <v>154</v>
      </c>
    </row>
    <row r="482" spans="2:51" s="13" customFormat="1" ht="11.25">
      <c r="B482" s="231"/>
      <c r="C482" s="232"/>
      <c r="D482" s="220" t="s">
        <v>410</v>
      </c>
      <c r="E482" s="233" t="s">
        <v>1</v>
      </c>
      <c r="F482" s="234" t="s">
        <v>853</v>
      </c>
      <c r="G482" s="232"/>
      <c r="H482" s="235">
        <v>57.94</v>
      </c>
      <c r="I482" s="236"/>
      <c r="J482" s="232"/>
      <c r="K482" s="232"/>
      <c r="L482" s="237"/>
      <c r="M482" s="238"/>
      <c r="N482" s="239"/>
      <c r="O482" s="239"/>
      <c r="P482" s="239"/>
      <c r="Q482" s="239"/>
      <c r="R482" s="239"/>
      <c r="S482" s="239"/>
      <c r="T482" s="240"/>
      <c r="AT482" s="241" t="s">
        <v>410</v>
      </c>
      <c r="AU482" s="241" t="s">
        <v>88</v>
      </c>
      <c r="AV482" s="13" t="s">
        <v>88</v>
      </c>
      <c r="AW482" s="13" t="s">
        <v>34</v>
      </c>
      <c r="AX482" s="13" t="s">
        <v>78</v>
      </c>
      <c r="AY482" s="241" t="s">
        <v>154</v>
      </c>
    </row>
    <row r="483" spans="2:51" s="13" customFormat="1" ht="22.5">
      <c r="B483" s="231"/>
      <c r="C483" s="232"/>
      <c r="D483" s="220" t="s">
        <v>410</v>
      </c>
      <c r="E483" s="233" t="s">
        <v>1</v>
      </c>
      <c r="F483" s="234" t="s">
        <v>854</v>
      </c>
      <c r="G483" s="232"/>
      <c r="H483" s="235">
        <v>64.044</v>
      </c>
      <c r="I483" s="236"/>
      <c r="J483" s="232"/>
      <c r="K483" s="232"/>
      <c r="L483" s="237"/>
      <c r="M483" s="238"/>
      <c r="N483" s="239"/>
      <c r="O483" s="239"/>
      <c r="P483" s="239"/>
      <c r="Q483" s="239"/>
      <c r="R483" s="239"/>
      <c r="S483" s="239"/>
      <c r="T483" s="240"/>
      <c r="AT483" s="241" t="s">
        <v>410</v>
      </c>
      <c r="AU483" s="241" t="s">
        <v>88</v>
      </c>
      <c r="AV483" s="13" t="s">
        <v>88</v>
      </c>
      <c r="AW483" s="13" t="s">
        <v>34</v>
      </c>
      <c r="AX483" s="13" t="s">
        <v>78</v>
      </c>
      <c r="AY483" s="241" t="s">
        <v>154</v>
      </c>
    </row>
    <row r="484" spans="2:51" s="14" customFormat="1" ht="11.25">
      <c r="B484" s="242"/>
      <c r="C484" s="243"/>
      <c r="D484" s="220" t="s">
        <v>410</v>
      </c>
      <c r="E484" s="244" t="s">
        <v>1</v>
      </c>
      <c r="F484" s="245" t="s">
        <v>433</v>
      </c>
      <c r="G484" s="243"/>
      <c r="H484" s="246">
        <v>12932.899</v>
      </c>
      <c r="I484" s="247"/>
      <c r="J484" s="243"/>
      <c r="K484" s="243"/>
      <c r="L484" s="248"/>
      <c r="M484" s="249"/>
      <c r="N484" s="250"/>
      <c r="O484" s="250"/>
      <c r="P484" s="250"/>
      <c r="Q484" s="250"/>
      <c r="R484" s="250"/>
      <c r="S484" s="250"/>
      <c r="T484" s="251"/>
      <c r="AT484" s="252" t="s">
        <v>410</v>
      </c>
      <c r="AU484" s="252" t="s">
        <v>88</v>
      </c>
      <c r="AV484" s="14" t="s">
        <v>159</v>
      </c>
      <c r="AW484" s="14" t="s">
        <v>34</v>
      </c>
      <c r="AX484" s="14" t="s">
        <v>86</v>
      </c>
      <c r="AY484" s="252" t="s">
        <v>154</v>
      </c>
    </row>
    <row r="485" spans="1:65" s="2" customFormat="1" ht="16.5" customHeight="1">
      <c r="A485" s="35"/>
      <c r="B485" s="36"/>
      <c r="C485" s="207" t="s">
        <v>855</v>
      </c>
      <c r="D485" s="207" t="s">
        <v>155</v>
      </c>
      <c r="E485" s="208" t="s">
        <v>856</v>
      </c>
      <c r="F485" s="209" t="s">
        <v>857</v>
      </c>
      <c r="G485" s="210" t="s">
        <v>464</v>
      </c>
      <c r="H485" s="211">
        <v>254.299</v>
      </c>
      <c r="I485" s="212"/>
      <c r="J485" s="213">
        <f>ROUND(I485*H485,2)</f>
        <v>0</v>
      </c>
      <c r="K485" s="209" t="s">
        <v>405</v>
      </c>
      <c r="L485" s="40"/>
      <c r="M485" s="214" t="s">
        <v>1</v>
      </c>
      <c r="N485" s="215" t="s">
        <v>43</v>
      </c>
      <c r="O485" s="72"/>
      <c r="P485" s="216">
        <f>O485*H485</f>
        <v>0</v>
      </c>
      <c r="Q485" s="216">
        <v>0</v>
      </c>
      <c r="R485" s="216">
        <f>Q485*H485</f>
        <v>0</v>
      </c>
      <c r="S485" s="216">
        <v>0</v>
      </c>
      <c r="T485" s="217">
        <f>S485*H485</f>
        <v>0</v>
      </c>
      <c r="U485" s="35"/>
      <c r="V485" s="35"/>
      <c r="W485" s="35"/>
      <c r="X485" s="35"/>
      <c r="Y485" s="35"/>
      <c r="Z485" s="35"/>
      <c r="AA485" s="35"/>
      <c r="AB485" s="35"/>
      <c r="AC485" s="35"/>
      <c r="AD485" s="35"/>
      <c r="AE485" s="35"/>
      <c r="AR485" s="218" t="s">
        <v>159</v>
      </c>
      <c r="AT485" s="218" t="s">
        <v>155</v>
      </c>
      <c r="AU485" s="218" t="s">
        <v>88</v>
      </c>
      <c r="AY485" s="18" t="s">
        <v>154</v>
      </c>
      <c r="BE485" s="219">
        <f>IF(N485="základní",J485,0)</f>
        <v>0</v>
      </c>
      <c r="BF485" s="219">
        <f>IF(N485="snížená",J485,0)</f>
        <v>0</v>
      </c>
      <c r="BG485" s="219">
        <f>IF(N485="zákl. přenesená",J485,0)</f>
        <v>0</v>
      </c>
      <c r="BH485" s="219">
        <f>IF(N485="sníž. přenesená",J485,0)</f>
        <v>0</v>
      </c>
      <c r="BI485" s="219">
        <f>IF(N485="nulová",J485,0)</f>
        <v>0</v>
      </c>
      <c r="BJ485" s="18" t="s">
        <v>86</v>
      </c>
      <c r="BK485" s="219">
        <f>ROUND(I485*H485,2)</f>
        <v>0</v>
      </c>
      <c r="BL485" s="18" t="s">
        <v>159</v>
      </c>
      <c r="BM485" s="218" t="s">
        <v>858</v>
      </c>
    </row>
    <row r="486" spans="1:47" s="2" customFormat="1" ht="19.5">
      <c r="A486" s="35"/>
      <c r="B486" s="36"/>
      <c r="C486" s="37"/>
      <c r="D486" s="220" t="s">
        <v>161</v>
      </c>
      <c r="E486" s="37"/>
      <c r="F486" s="221" t="s">
        <v>859</v>
      </c>
      <c r="G486" s="37"/>
      <c r="H486" s="37"/>
      <c r="I486" s="123"/>
      <c r="J486" s="37"/>
      <c r="K486" s="37"/>
      <c r="L486" s="40"/>
      <c r="M486" s="222"/>
      <c r="N486" s="223"/>
      <c r="O486" s="72"/>
      <c r="P486" s="72"/>
      <c r="Q486" s="72"/>
      <c r="R486" s="72"/>
      <c r="S486" s="72"/>
      <c r="T486" s="73"/>
      <c r="U486" s="35"/>
      <c r="V486" s="35"/>
      <c r="W486" s="35"/>
      <c r="X486" s="35"/>
      <c r="Y486" s="35"/>
      <c r="Z486" s="35"/>
      <c r="AA486" s="35"/>
      <c r="AB486" s="35"/>
      <c r="AC486" s="35"/>
      <c r="AD486" s="35"/>
      <c r="AE486" s="35"/>
      <c r="AT486" s="18" t="s">
        <v>161</v>
      </c>
      <c r="AU486" s="18" t="s">
        <v>88</v>
      </c>
    </row>
    <row r="487" spans="1:47" s="2" customFormat="1" ht="68.25">
      <c r="A487" s="35"/>
      <c r="B487" s="36"/>
      <c r="C487" s="37"/>
      <c r="D487" s="220" t="s">
        <v>408</v>
      </c>
      <c r="E487" s="37"/>
      <c r="F487" s="230" t="s">
        <v>860</v>
      </c>
      <c r="G487" s="37"/>
      <c r="H487" s="37"/>
      <c r="I487" s="123"/>
      <c r="J487" s="37"/>
      <c r="K487" s="37"/>
      <c r="L487" s="40"/>
      <c r="M487" s="222"/>
      <c r="N487" s="223"/>
      <c r="O487" s="72"/>
      <c r="P487" s="72"/>
      <c r="Q487" s="72"/>
      <c r="R487" s="72"/>
      <c r="S487" s="72"/>
      <c r="T487" s="73"/>
      <c r="U487" s="35"/>
      <c r="V487" s="35"/>
      <c r="W487" s="35"/>
      <c r="X487" s="35"/>
      <c r="Y487" s="35"/>
      <c r="Z487" s="35"/>
      <c r="AA487" s="35"/>
      <c r="AB487" s="35"/>
      <c r="AC487" s="35"/>
      <c r="AD487" s="35"/>
      <c r="AE487" s="35"/>
      <c r="AT487" s="18" t="s">
        <v>408</v>
      </c>
      <c r="AU487" s="18" t="s">
        <v>88</v>
      </c>
    </row>
    <row r="488" spans="2:51" s="13" customFormat="1" ht="11.25">
      <c r="B488" s="231"/>
      <c r="C488" s="232"/>
      <c r="D488" s="220" t="s">
        <v>410</v>
      </c>
      <c r="E488" s="233" t="s">
        <v>1</v>
      </c>
      <c r="F488" s="234" t="s">
        <v>861</v>
      </c>
      <c r="G488" s="232"/>
      <c r="H488" s="235">
        <v>254.299</v>
      </c>
      <c r="I488" s="236"/>
      <c r="J488" s="232"/>
      <c r="K488" s="232"/>
      <c r="L488" s="237"/>
      <c r="M488" s="238"/>
      <c r="N488" s="239"/>
      <c r="O488" s="239"/>
      <c r="P488" s="239"/>
      <c r="Q488" s="239"/>
      <c r="R488" s="239"/>
      <c r="S488" s="239"/>
      <c r="T488" s="240"/>
      <c r="AT488" s="241" t="s">
        <v>410</v>
      </c>
      <c r="AU488" s="241" t="s">
        <v>88</v>
      </c>
      <c r="AV488" s="13" t="s">
        <v>88</v>
      </c>
      <c r="AW488" s="13" t="s">
        <v>34</v>
      </c>
      <c r="AX488" s="13" t="s">
        <v>86</v>
      </c>
      <c r="AY488" s="241" t="s">
        <v>154</v>
      </c>
    </row>
    <row r="489" spans="1:65" s="2" customFormat="1" ht="24" customHeight="1">
      <c r="A489" s="35"/>
      <c r="B489" s="36"/>
      <c r="C489" s="207" t="s">
        <v>862</v>
      </c>
      <c r="D489" s="207" t="s">
        <v>155</v>
      </c>
      <c r="E489" s="208" t="s">
        <v>863</v>
      </c>
      <c r="F489" s="209" t="s">
        <v>864</v>
      </c>
      <c r="G489" s="210" t="s">
        <v>464</v>
      </c>
      <c r="H489" s="211">
        <v>9917.661</v>
      </c>
      <c r="I489" s="212"/>
      <c r="J489" s="213">
        <f>ROUND(I489*H489,2)</f>
        <v>0</v>
      </c>
      <c r="K489" s="209" t="s">
        <v>405</v>
      </c>
      <c r="L489" s="40"/>
      <c r="M489" s="214" t="s">
        <v>1</v>
      </c>
      <c r="N489" s="215" t="s">
        <v>43</v>
      </c>
      <c r="O489" s="72"/>
      <c r="P489" s="216">
        <f>O489*H489</f>
        <v>0</v>
      </c>
      <c r="Q489" s="216">
        <v>0</v>
      </c>
      <c r="R489" s="216">
        <f>Q489*H489</f>
        <v>0</v>
      </c>
      <c r="S489" s="216">
        <v>0</v>
      </c>
      <c r="T489" s="217">
        <f>S489*H489</f>
        <v>0</v>
      </c>
      <c r="U489" s="35"/>
      <c r="V489" s="35"/>
      <c r="W489" s="35"/>
      <c r="X489" s="35"/>
      <c r="Y489" s="35"/>
      <c r="Z489" s="35"/>
      <c r="AA489" s="35"/>
      <c r="AB489" s="35"/>
      <c r="AC489" s="35"/>
      <c r="AD489" s="35"/>
      <c r="AE489" s="35"/>
      <c r="AR489" s="218" t="s">
        <v>159</v>
      </c>
      <c r="AT489" s="218" t="s">
        <v>155</v>
      </c>
      <c r="AU489" s="218" t="s">
        <v>88</v>
      </c>
      <c r="AY489" s="18" t="s">
        <v>154</v>
      </c>
      <c r="BE489" s="219">
        <f>IF(N489="základní",J489,0)</f>
        <v>0</v>
      </c>
      <c r="BF489" s="219">
        <f>IF(N489="snížená",J489,0)</f>
        <v>0</v>
      </c>
      <c r="BG489" s="219">
        <f>IF(N489="zákl. přenesená",J489,0)</f>
        <v>0</v>
      </c>
      <c r="BH489" s="219">
        <f>IF(N489="sníž. přenesená",J489,0)</f>
        <v>0</v>
      </c>
      <c r="BI489" s="219">
        <f>IF(N489="nulová",J489,0)</f>
        <v>0</v>
      </c>
      <c r="BJ489" s="18" t="s">
        <v>86</v>
      </c>
      <c r="BK489" s="219">
        <f>ROUND(I489*H489,2)</f>
        <v>0</v>
      </c>
      <c r="BL489" s="18" t="s">
        <v>159</v>
      </c>
      <c r="BM489" s="218" t="s">
        <v>865</v>
      </c>
    </row>
    <row r="490" spans="1:47" s="2" customFormat="1" ht="29.25">
      <c r="A490" s="35"/>
      <c r="B490" s="36"/>
      <c r="C490" s="37"/>
      <c r="D490" s="220" t="s">
        <v>161</v>
      </c>
      <c r="E490" s="37"/>
      <c r="F490" s="221" t="s">
        <v>866</v>
      </c>
      <c r="G490" s="37"/>
      <c r="H490" s="37"/>
      <c r="I490" s="123"/>
      <c r="J490" s="37"/>
      <c r="K490" s="37"/>
      <c r="L490" s="40"/>
      <c r="M490" s="222"/>
      <c r="N490" s="223"/>
      <c r="O490" s="72"/>
      <c r="P490" s="72"/>
      <c r="Q490" s="72"/>
      <c r="R490" s="72"/>
      <c r="S490" s="72"/>
      <c r="T490" s="73"/>
      <c r="U490" s="35"/>
      <c r="V490" s="35"/>
      <c r="W490" s="35"/>
      <c r="X490" s="35"/>
      <c r="Y490" s="35"/>
      <c r="Z490" s="35"/>
      <c r="AA490" s="35"/>
      <c r="AB490" s="35"/>
      <c r="AC490" s="35"/>
      <c r="AD490" s="35"/>
      <c r="AE490" s="35"/>
      <c r="AT490" s="18" t="s">
        <v>161</v>
      </c>
      <c r="AU490" s="18" t="s">
        <v>88</v>
      </c>
    </row>
    <row r="491" spans="1:47" s="2" customFormat="1" ht="68.25">
      <c r="A491" s="35"/>
      <c r="B491" s="36"/>
      <c r="C491" s="37"/>
      <c r="D491" s="220" t="s">
        <v>408</v>
      </c>
      <c r="E491" s="37"/>
      <c r="F491" s="230" t="s">
        <v>860</v>
      </c>
      <c r="G491" s="37"/>
      <c r="H491" s="37"/>
      <c r="I491" s="123"/>
      <c r="J491" s="37"/>
      <c r="K491" s="37"/>
      <c r="L491" s="40"/>
      <c r="M491" s="222"/>
      <c r="N491" s="223"/>
      <c r="O491" s="72"/>
      <c r="P491" s="72"/>
      <c r="Q491" s="72"/>
      <c r="R491" s="72"/>
      <c r="S491" s="72"/>
      <c r="T491" s="73"/>
      <c r="U491" s="35"/>
      <c r="V491" s="35"/>
      <c r="W491" s="35"/>
      <c r="X491" s="35"/>
      <c r="Y491" s="35"/>
      <c r="Z491" s="35"/>
      <c r="AA491" s="35"/>
      <c r="AB491" s="35"/>
      <c r="AC491" s="35"/>
      <c r="AD491" s="35"/>
      <c r="AE491" s="35"/>
      <c r="AT491" s="18" t="s">
        <v>408</v>
      </c>
      <c r="AU491" s="18" t="s">
        <v>88</v>
      </c>
    </row>
    <row r="492" spans="1:47" s="2" customFormat="1" ht="29.25">
      <c r="A492" s="35"/>
      <c r="B492" s="36"/>
      <c r="C492" s="37"/>
      <c r="D492" s="220" t="s">
        <v>442</v>
      </c>
      <c r="E492" s="37"/>
      <c r="F492" s="230" t="s">
        <v>867</v>
      </c>
      <c r="G492" s="37"/>
      <c r="H492" s="37"/>
      <c r="I492" s="123"/>
      <c r="J492" s="37"/>
      <c r="K492" s="37"/>
      <c r="L492" s="40"/>
      <c r="M492" s="222"/>
      <c r="N492" s="223"/>
      <c r="O492" s="72"/>
      <c r="P492" s="72"/>
      <c r="Q492" s="72"/>
      <c r="R492" s="72"/>
      <c r="S492" s="72"/>
      <c r="T492" s="73"/>
      <c r="U492" s="35"/>
      <c r="V492" s="35"/>
      <c r="W492" s="35"/>
      <c r="X492" s="35"/>
      <c r="Y492" s="35"/>
      <c r="Z492" s="35"/>
      <c r="AA492" s="35"/>
      <c r="AB492" s="35"/>
      <c r="AC492" s="35"/>
      <c r="AD492" s="35"/>
      <c r="AE492" s="35"/>
      <c r="AT492" s="18" t="s">
        <v>442</v>
      </c>
      <c r="AU492" s="18" t="s">
        <v>88</v>
      </c>
    </row>
    <row r="493" spans="2:51" s="13" customFormat="1" ht="11.25">
      <c r="B493" s="231"/>
      <c r="C493" s="232"/>
      <c r="D493" s="220" t="s">
        <v>410</v>
      </c>
      <c r="E493" s="233" t="s">
        <v>1</v>
      </c>
      <c r="F493" s="234" t="s">
        <v>868</v>
      </c>
      <c r="G493" s="232"/>
      <c r="H493" s="235">
        <v>9917.661</v>
      </c>
      <c r="I493" s="236"/>
      <c r="J493" s="232"/>
      <c r="K493" s="232"/>
      <c r="L493" s="237"/>
      <c r="M493" s="238"/>
      <c r="N493" s="239"/>
      <c r="O493" s="239"/>
      <c r="P493" s="239"/>
      <c r="Q493" s="239"/>
      <c r="R493" s="239"/>
      <c r="S493" s="239"/>
      <c r="T493" s="240"/>
      <c r="AT493" s="241" t="s">
        <v>410</v>
      </c>
      <c r="AU493" s="241" t="s">
        <v>88</v>
      </c>
      <c r="AV493" s="13" t="s">
        <v>88</v>
      </c>
      <c r="AW493" s="13" t="s">
        <v>34</v>
      </c>
      <c r="AX493" s="13" t="s">
        <v>86</v>
      </c>
      <c r="AY493" s="241" t="s">
        <v>154</v>
      </c>
    </row>
    <row r="494" spans="1:65" s="2" customFormat="1" ht="24" customHeight="1">
      <c r="A494" s="35"/>
      <c r="B494" s="36"/>
      <c r="C494" s="207" t="s">
        <v>869</v>
      </c>
      <c r="D494" s="207" t="s">
        <v>155</v>
      </c>
      <c r="E494" s="208" t="s">
        <v>870</v>
      </c>
      <c r="F494" s="209" t="s">
        <v>871</v>
      </c>
      <c r="G494" s="210" t="s">
        <v>464</v>
      </c>
      <c r="H494" s="211">
        <v>30.496</v>
      </c>
      <c r="I494" s="212"/>
      <c r="J494" s="213">
        <f>ROUND(I494*H494,2)</f>
        <v>0</v>
      </c>
      <c r="K494" s="209" t="s">
        <v>405</v>
      </c>
      <c r="L494" s="40"/>
      <c r="M494" s="214" t="s">
        <v>1</v>
      </c>
      <c r="N494" s="215" t="s">
        <v>43</v>
      </c>
      <c r="O494" s="72"/>
      <c r="P494" s="216">
        <f>O494*H494</f>
        <v>0</v>
      </c>
      <c r="Q494" s="216">
        <v>0</v>
      </c>
      <c r="R494" s="216">
        <f>Q494*H494</f>
        <v>0</v>
      </c>
      <c r="S494" s="216">
        <v>0</v>
      </c>
      <c r="T494" s="217">
        <f>S494*H494</f>
        <v>0</v>
      </c>
      <c r="U494" s="35"/>
      <c r="V494" s="35"/>
      <c r="W494" s="35"/>
      <c r="X494" s="35"/>
      <c r="Y494" s="35"/>
      <c r="Z494" s="35"/>
      <c r="AA494" s="35"/>
      <c r="AB494" s="35"/>
      <c r="AC494" s="35"/>
      <c r="AD494" s="35"/>
      <c r="AE494" s="35"/>
      <c r="AR494" s="218" t="s">
        <v>159</v>
      </c>
      <c r="AT494" s="218" t="s">
        <v>155</v>
      </c>
      <c r="AU494" s="218" t="s">
        <v>88</v>
      </c>
      <c r="AY494" s="18" t="s">
        <v>154</v>
      </c>
      <c r="BE494" s="219">
        <f>IF(N494="základní",J494,0)</f>
        <v>0</v>
      </c>
      <c r="BF494" s="219">
        <f>IF(N494="snížená",J494,0)</f>
        <v>0</v>
      </c>
      <c r="BG494" s="219">
        <f>IF(N494="zákl. přenesená",J494,0)</f>
        <v>0</v>
      </c>
      <c r="BH494" s="219">
        <f>IF(N494="sníž. přenesená",J494,0)</f>
        <v>0</v>
      </c>
      <c r="BI494" s="219">
        <f>IF(N494="nulová",J494,0)</f>
        <v>0</v>
      </c>
      <c r="BJ494" s="18" t="s">
        <v>86</v>
      </c>
      <c r="BK494" s="219">
        <f>ROUND(I494*H494,2)</f>
        <v>0</v>
      </c>
      <c r="BL494" s="18" t="s">
        <v>159</v>
      </c>
      <c r="BM494" s="218" t="s">
        <v>872</v>
      </c>
    </row>
    <row r="495" spans="1:47" s="2" customFormat="1" ht="11.25">
      <c r="A495" s="35"/>
      <c r="B495" s="36"/>
      <c r="C495" s="37"/>
      <c r="D495" s="220" t="s">
        <v>161</v>
      </c>
      <c r="E495" s="37"/>
      <c r="F495" s="221" t="s">
        <v>873</v>
      </c>
      <c r="G495" s="37"/>
      <c r="H495" s="37"/>
      <c r="I495" s="123"/>
      <c r="J495" s="37"/>
      <c r="K495" s="37"/>
      <c r="L495" s="40"/>
      <c r="M495" s="222"/>
      <c r="N495" s="223"/>
      <c r="O495" s="72"/>
      <c r="P495" s="72"/>
      <c r="Q495" s="72"/>
      <c r="R495" s="72"/>
      <c r="S495" s="72"/>
      <c r="T495" s="73"/>
      <c r="U495" s="35"/>
      <c r="V495" s="35"/>
      <c r="W495" s="35"/>
      <c r="X495" s="35"/>
      <c r="Y495" s="35"/>
      <c r="Z495" s="35"/>
      <c r="AA495" s="35"/>
      <c r="AB495" s="35"/>
      <c r="AC495" s="35"/>
      <c r="AD495" s="35"/>
      <c r="AE495" s="35"/>
      <c r="AT495" s="18" t="s">
        <v>161</v>
      </c>
      <c r="AU495" s="18" t="s">
        <v>88</v>
      </c>
    </row>
    <row r="496" spans="1:47" s="2" customFormat="1" ht="39">
      <c r="A496" s="35"/>
      <c r="B496" s="36"/>
      <c r="C496" s="37"/>
      <c r="D496" s="220" t="s">
        <v>408</v>
      </c>
      <c r="E496" s="37"/>
      <c r="F496" s="230" t="s">
        <v>874</v>
      </c>
      <c r="G496" s="37"/>
      <c r="H496" s="37"/>
      <c r="I496" s="123"/>
      <c r="J496" s="37"/>
      <c r="K496" s="37"/>
      <c r="L496" s="40"/>
      <c r="M496" s="222"/>
      <c r="N496" s="223"/>
      <c r="O496" s="72"/>
      <c r="P496" s="72"/>
      <c r="Q496" s="72"/>
      <c r="R496" s="72"/>
      <c r="S496" s="72"/>
      <c r="T496" s="73"/>
      <c r="U496" s="35"/>
      <c r="V496" s="35"/>
      <c r="W496" s="35"/>
      <c r="X496" s="35"/>
      <c r="Y496" s="35"/>
      <c r="Z496" s="35"/>
      <c r="AA496" s="35"/>
      <c r="AB496" s="35"/>
      <c r="AC496" s="35"/>
      <c r="AD496" s="35"/>
      <c r="AE496" s="35"/>
      <c r="AT496" s="18" t="s">
        <v>408</v>
      </c>
      <c r="AU496" s="18" t="s">
        <v>88</v>
      </c>
    </row>
    <row r="497" spans="2:51" s="13" customFormat="1" ht="11.25">
      <c r="B497" s="231"/>
      <c r="C497" s="232"/>
      <c r="D497" s="220" t="s">
        <v>410</v>
      </c>
      <c r="E497" s="233" t="s">
        <v>1</v>
      </c>
      <c r="F497" s="234" t="s">
        <v>875</v>
      </c>
      <c r="G497" s="232"/>
      <c r="H497" s="235">
        <v>14.485</v>
      </c>
      <c r="I497" s="236"/>
      <c r="J497" s="232"/>
      <c r="K497" s="232"/>
      <c r="L497" s="237"/>
      <c r="M497" s="238"/>
      <c r="N497" s="239"/>
      <c r="O497" s="239"/>
      <c r="P497" s="239"/>
      <c r="Q497" s="239"/>
      <c r="R497" s="239"/>
      <c r="S497" s="239"/>
      <c r="T497" s="240"/>
      <c r="AT497" s="241" t="s">
        <v>410</v>
      </c>
      <c r="AU497" s="241" t="s">
        <v>88</v>
      </c>
      <c r="AV497" s="13" t="s">
        <v>88</v>
      </c>
      <c r="AW497" s="13" t="s">
        <v>34</v>
      </c>
      <c r="AX497" s="13" t="s">
        <v>78</v>
      </c>
      <c r="AY497" s="241" t="s">
        <v>154</v>
      </c>
    </row>
    <row r="498" spans="2:51" s="13" customFormat="1" ht="11.25">
      <c r="B498" s="231"/>
      <c r="C498" s="232"/>
      <c r="D498" s="220" t="s">
        <v>410</v>
      </c>
      <c r="E498" s="233" t="s">
        <v>1</v>
      </c>
      <c r="F498" s="234" t="s">
        <v>876</v>
      </c>
      <c r="G498" s="232"/>
      <c r="H498" s="235">
        <v>16.011</v>
      </c>
      <c r="I498" s="236"/>
      <c r="J498" s="232"/>
      <c r="K498" s="232"/>
      <c r="L498" s="237"/>
      <c r="M498" s="238"/>
      <c r="N498" s="239"/>
      <c r="O498" s="239"/>
      <c r="P498" s="239"/>
      <c r="Q498" s="239"/>
      <c r="R498" s="239"/>
      <c r="S498" s="239"/>
      <c r="T498" s="240"/>
      <c r="AT498" s="241" t="s">
        <v>410</v>
      </c>
      <c r="AU498" s="241" t="s">
        <v>88</v>
      </c>
      <c r="AV498" s="13" t="s">
        <v>88</v>
      </c>
      <c r="AW498" s="13" t="s">
        <v>34</v>
      </c>
      <c r="AX498" s="13" t="s">
        <v>78</v>
      </c>
      <c r="AY498" s="241" t="s">
        <v>154</v>
      </c>
    </row>
    <row r="499" spans="2:51" s="14" customFormat="1" ht="11.25">
      <c r="B499" s="242"/>
      <c r="C499" s="243"/>
      <c r="D499" s="220" t="s">
        <v>410</v>
      </c>
      <c r="E499" s="244" t="s">
        <v>1</v>
      </c>
      <c r="F499" s="245" t="s">
        <v>433</v>
      </c>
      <c r="G499" s="243"/>
      <c r="H499" s="246">
        <v>30.496</v>
      </c>
      <c r="I499" s="247"/>
      <c r="J499" s="243"/>
      <c r="K499" s="243"/>
      <c r="L499" s="248"/>
      <c r="M499" s="249"/>
      <c r="N499" s="250"/>
      <c r="O499" s="250"/>
      <c r="P499" s="250"/>
      <c r="Q499" s="250"/>
      <c r="R499" s="250"/>
      <c r="S499" s="250"/>
      <c r="T499" s="251"/>
      <c r="AT499" s="252" t="s">
        <v>410</v>
      </c>
      <c r="AU499" s="252" t="s">
        <v>88</v>
      </c>
      <c r="AV499" s="14" t="s">
        <v>159</v>
      </c>
      <c r="AW499" s="14" t="s">
        <v>34</v>
      </c>
      <c r="AX499" s="14" t="s">
        <v>86</v>
      </c>
      <c r="AY499" s="252" t="s">
        <v>154</v>
      </c>
    </row>
    <row r="500" spans="1:65" s="2" customFormat="1" ht="24" customHeight="1">
      <c r="A500" s="35"/>
      <c r="B500" s="36"/>
      <c r="C500" s="207" t="s">
        <v>877</v>
      </c>
      <c r="D500" s="207" t="s">
        <v>155</v>
      </c>
      <c r="E500" s="208" t="s">
        <v>878</v>
      </c>
      <c r="F500" s="209" t="s">
        <v>879</v>
      </c>
      <c r="G500" s="210" t="s">
        <v>464</v>
      </c>
      <c r="H500" s="211">
        <v>328.485</v>
      </c>
      <c r="I500" s="212"/>
      <c r="J500" s="213">
        <f>ROUND(I500*H500,2)</f>
        <v>0</v>
      </c>
      <c r="K500" s="209" t="s">
        <v>405</v>
      </c>
      <c r="L500" s="40"/>
      <c r="M500" s="214" t="s">
        <v>1</v>
      </c>
      <c r="N500" s="215" t="s">
        <v>43</v>
      </c>
      <c r="O500" s="72"/>
      <c r="P500" s="216">
        <f>O500*H500</f>
        <v>0</v>
      </c>
      <c r="Q500" s="216">
        <v>0</v>
      </c>
      <c r="R500" s="216">
        <f>Q500*H500</f>
        <v>0</v>
      </c>
      <c r="S500" s="216">
        <v>0</v>
      </c>
      <c r="T500" s="217">
        <f>S500*H500</f>
        <v>0</v>
      </c>
      <c r="U500" s="35"/>
      <c r="V500" s="35"/>
      <c r="W500" s="35"/>
      <c r="X500" s="35"/>
      <c r="Y500" s="35"/>
      <c r="Z500" s="35"/>
      <c r="AA500" s="35"/>
      <c r="AB500" s="35"/>
      <c r="AC500" s="35"/>
      <c r="AD500" s="35"/>
      <c r="AE500" s="35"/>
      <c r="AR500" s="218" t="s">
        <v>159</v>
      </c>
      <c r="AT500" s="218" t="s">
        <v>155</v>
      </c>
      <c r="AU500" s="218" t="s">
        <v>88</v>
      </c>
      <c r="AY500" s="18" t="s">
        <v>154</v>
      </c>
      <c r="BE500" s="219">
        <f>IF(N500="základní",J500,0)</f>
        <v>0</v>
      </c>
      <c r="BF500" s="219">
        <f>IF(N500="snížená",J500,0)</f>
        <v>0</v>
      </c>
      <c r="BG500" s="219">
        <f>IF(N500="zákl. přenesená",J500,0)</f>
        <v>0</v>
      </c>
      <c r="BH500" s="219">
        <f>IF(N500="sníž. přenesená",J500,0)</f>
        <v>0</v>
      </c>
      <c r="BI500" s="219">
        <f>IF(N500="nulová",J500,0)</f>
        <v>0</v>
      </c>
      <c r="BJ500" s="18" t="s">
        <v>86</v>
      </c>
      <c r="BK500" s="219">
        <f>ROUND(I500*H500,2)</f>
        <v>0</v>
      </c>
      <c r="BL500" s="18" t="s">
        <v>159</v>
      </c>
      <c r="BM500" s="218" t="s">
        <v>880</v>
      </c>
    </row>
    <row r="501" spans="1:47" s="2" customFormat="1" ht="19.5">
      <c r="A501" s="35"/>
      <c r="B501" s="36"/>
      <c r="C501" s="37"/>
      <c r="D501" s="220" t="s">
        <v>161</v>
      </c>
      <c r="E501" s="37"/>
      <c r="F501" s="221" t="s">
        <v>881</v>
      </c>
      <c r="G501" s="37"/>
      <c r="H501" s="37"/>
      <c r="I501" s="123"/>
      <c r="J501" s="37"/>
      <c r="K501" s="37"/>
      <c r="L501" s="40"/>
      <c r="M501" s="222"/>
      <c r="N501" s="223"/>
      <c r="O501" s="72"/>
      <c r="P501" s="72"/>
      <c r="Q501" s="72"/>
      <c r="R501" s="72"/>
      <c r="S501" s="72"/>
      <c r="T501" s="73"/>
      <c r="U501" s="35"/>
      <c r="V501" s="35"/>
      <c r="W501" s="35"/>
      <c r="X501" s="35"/>
      <c r="Y501" s="35"/>
      <c r="Z501" s="35"/>
      <c r="AA501" s="35"/>
      <c r="AB501" s="35"/>
      <c r="AC501" s="35"/>
      <c r="AD501" s="35"/>
      <c r="AE501" s="35"/>
      <c r="AT501" s="18" t="s">
        <v>161</v>
      </c>
      <c r="AU501" s="18" t="s">
        <v>88</v>
      </c>
    </row>
    <row r="502" spans="1:47" s="2" customFormat="1" ht="78">
      <c r="A502" s="35"/>
      <c r="B502" s="36"/>
      <c r="C502" s="37"/>
      <c r="D502" s="220" t="s">
        <v>408</v>
      </c>
      <c r="E502" s="37"/>
      <c r="F502" s="230" t="s">
        <v>882</v>
      </c>
      <c r="G502" s="37"/>
      <c r="H502" s="37"/>
      <c r="I502" s="123"/>
      <c r="J502" s="37"/>
      <c r="K502" s="37"/>
      <c r="L502" s="40"/>
      <c r="M502" s="222"/>
      <c r="N502" s="223"/>
      <c r="O502" s="72"/>
      <c r="P502" s="72"/>
      <c r="Q502" s="72"/>
      <c r="R502" s="72"/>
      <c r="S502" s="72"/>
      <c r="T502" s="73"/>
      <c r="U502" s="35"/>
      <c r="V502" s="35"/>
      <c r="W502" s="35"/>
      <c r="X502" s="35"/>
      <c r="Y502" s="35"/>
      <c r="Z502" s="35"/>
      <c r="AA502" s="35"/>
      <c r="AB502" s="35"/>
      <c r="AC502" s="35"/>
      <c r="AD502" s="35"/>
      <c r="AE502" s="35"/>
      <c r="AT502" s="18" t="s">
        <v>408</v>
      </c>
      <c r="AU502" s="18" t="s">
        <v>88</v>
      </c>
    </row>
    <row r="503" spans="2:51" s="13" customFormat="1" ht="11.25">
      <c r="B503" s="231"/>
      <c r="C503" s="232"/>
      <c r="D503" s="220" t="s">
        <v>410</v>
      </c>
      <c r="E503" s="233" t="s">
        <v>1</v>
      </c>
      <c r="F503" s="234" t="s">
        <v>883</v>
      </c>
      <c r="G503" s="232"/>
      <c r="H503" s="235">
        <v>328.485</v>
      </c>
      <c r="I503" s="236"/>
      <c r="J503" s="232"/>
      <c r="K503" s="232"/>
      <c r="L503" s="237"/>
      <c r="M503" s="238"/>
      <c r="N503" s="239"/>
      <c r="O503" s="239"/>
      <c r="P503" s="239"/>
      <c r="Q503" s="239"/>
      <c r="R503" s="239"/>
      <c r="S503" s="239"/>
      <c r="T503" s="240"/>
      <c r="AT503" s="241" t="s">
        <v>410</v>
      </c>
      <c r="AU503" s="241" t="s">
        <v>88</v>
      </c>
      <c r="AV503" s="13" t="s">
        <v>88</v>
      </c>
      <c r="AW503" s="13" t="s">
        <v>34</v>
      </c>
      <c r="AX503" s="13" t="s">
        <v>86</v>
      </c>
      <c r="AY503" s="241" t="s">
        <v>154</v>
      </c>
    </row>
    <row r="504" spans="1:65" s="2" customFormat="1" ht="36" customHeight="1">
      <c r="A504" s="35"/>
      <c r="B504" s="36"/>
      <c r="C504" s="207" t="s">
        <v>884</v>
      </c>
      <c r="D504" s="207" t="s">
        <v>155</v>
      </c>
      <c r="E504" s="208" t="s">
        <v>885</v>
      </c>
      <c r="F504" s="209" t="s">
        <v>886</v>
      </c>
      <c r="G504" s="210" t="s">
        <v>464</v>
      </c>
      <c r="H504" s="211">
        <v>254.299</v>
      </c>
      <c r="I504" s="212"/>
      <c r="J504" s="213">
        <f>ROUND(I504*H504,2)</f>
        <v>0</v>
      </c>
      <c r="K504" s="209" t="s">
        <v>405</v>
      </c>
      <c r="L504" s="40"/>
      <c r="M504" s="214" t="s">
        <v>1</v>
      </c>
      <c r="N504" s="215" t="s">
        <v>43</v>
      </c>
      <c r="O504" s="72"/>
      <c r="P504" s="216">
        <f>O504*H504</f>
        <v>0</v>
      </c>
      <c r="Q504" s="216">
        <v>0</v>
      </c>
      <c r="R504" s="216">
        <f>Q504*H504</f>
        <v>0</v>
      </c>
      <c r="S504" s="216">
        <v>0</v>
      </c>
      <c r="T504" s="217">
        <f>S504*H504</f>
        <v>0</v>
      </c>
      <c r="U504" s="35"/>
      <c r="V504" s="35"/>
      <c r="W504" s="35"/>
      <c r="X504" s="35"/>
      <c r="Y504" s="35"/>
      <c r="Z504" s="35"/>
      <c r="AA504" s="35"/>
      <c r="AB504" s="35"/>
      <c r="AC504" s="35"/>
      <c r="AD504" s="35"/>
      <c r="AE504" s="35"/>
      <c r="AR504" s="218" t="s">
        <v>159</v>
      </c>
      <c r="AT504" s="218" t="s">
        <v>155</v>
      </c>
      <c r="AU504" s="218" t="s">
        <v>88</v>
      </c>
      <c r="AY504" s="18" t="s">
        <v>154</v>
      </c>
      <c r="BE504" s="219">
        <f>IF(N504="základní",J504,0)</f>
        <v>0</v>
      </c>
      <c r="BF504" s="219">
        <f>IF(N504="snížená",J504,0)</f>
        <v>0</v>
      </c>
      <c r="BG504" s="219">
        <f>IF(N504="zákl. přenesená",J504,0)</f>
        <v>0</v>
      </c>
      <c r="BH504" s="219">
        <f>IF(N504="sníž. přenesená",J504,0)</f>
        <v>0</v>
      </c>
      <c r="BI504" s="219">
        <f>IF(N504="nulová",J504,0)</f>
        <v>0</v>
      </c>
      <c r="BJ504" s="18" t="s">
        <v>86</v>
      </c>
      <c r="BK504" s="219">
        <f>ROUND(I504*H504,2)</f>
        <v>0</v>
      </c>
      <c r="BL504" s="18" t="s">
        <v>159</v>
      </c>
      <c r="BM504" s="218" t="s">
        <v>887</v>
      </c>
    </row>
    <row r="505" spans="1:47" s="2" customFormat="1" ht="29.25">
      <c r="A505" s="35"/>
      <c r="B505" s="36"/>
      <c r="C505" s="37"/>
      <c r="D505" s="220" t="s">
        <v>161</v>
      </c>
      <c r="E505" s="37"/>
      <c r="F505" s="221" t="s">
        <v>888</v>
      </c>
      <c r="G505" s="37"/>
      <c r="H505" s="37"/>
      <c r="I505" s="123"/>
      <c r="J505" s="37"/>
      <c r="K505" s="37"/>
      <c r="L505" s="40"/>
      <c r="M505" s="222"/>
      <c r="N505" s="223"/>
      <c r="O505" s="72"/>
      <c r="P505" s="72"/>
      <c r="Q505" s="72"/>
      <c r="R505" s="72"/>
      <c r="S505" s="72"/>
      <c r="T505" s="73"/>
      <c r="U505" s="35"/>
      <c r="V505" s="35"/>
      <c r="W505" s="35"/>
      <c r="X505" s="35"/>
      <c r="Y505" s="35"/>
      <c r="Z505" s="35"/>
      <c r="AA505" s="35"/>
      <c r="AB505" s="35"/>
      <c r="AC505" s="35"/>
      <c r="AD505" s="35"/>
      <c r="AE505" s="35"/>
      <c r="AT505" s="18" t="s">
        <v>161</v>
      </c>
      <c r="AU505" s="18" t="s">
        <v>88</v>
      </c>
    </row>
    <row r="506" spans="1:47" s="2" customFormat="1" ht="78">
      <c r="A506" s="35"/>
      <c r="B506" s="36"/>
      <c r="C506" s="37"/>
      <c r="D506" s="220" t="s">
        <v>408</v>
      </c>
      <c r="E506" s="37"/>
      <c r="F506" s="230" t="s">
        <v>882</v>
      </c>
      <c r="G506" s="37"/>
      <c r="H506" s="37"/>
      <c r="I506" s="123"/>
      <c r="J506" s="37"/>
      <c r="K506" s="37"/>
      <c r="L506" s="40"/>
      <c r="M506" s="222"/>
      <c r="N506" s="223"/>
      <c r="O506" s="72"/>
      <c r="P506" s="72"/>
      <c r="Q506" s="72"/>
      <c r="R506" s="72"/>
      <c r="S506" s="72"/>
      <c r="T506" s="73"/>
      <c r="U506" s="35"/>
      <c r="V506" s="35"/>
      <c r="W506" s="35"/>
      <c r="X506" s="35"/>
      <c r="Y506" s="35"/>
      <c r="Z506" s="35"/>
      <c r="AA506" s="35"/>
      <c r="AB506" s="35"/>
      <c r="AC506" s="35"/>
      <c r="AD506" s="35"/>
      <c r="AE506" s="35"/>
      <c r="AT506" s="18" t="s">
        <v>408</v>
      </c>
      <c r="AU506" s="18" t="s">
        <v>88</v>
      </c>
    </row>
    <row r="507" spans="2:51" s="13" customFormat="1" ht="11.25">
      <c r="B507" s="231"/>
      <c r="C507" s="232"/>
      <c r="D507" s="220" t="s">
        <v>410</v>
      </c>
      <c r="E507" s="233" t="s">
        <v>1</v>
      </c>
      <c r="F507" s="234" t="s">
        <v>889</v>
      </c>
      <c r="G507" s="232"/>
      <c r="H507" s="235">
        <v>254.299</v>
      </c>
      <c r="I507" s="236"/>
      <c r="J507" s="232"/>
      <c r="K507" s="232"/>
      <c r="L507" s="237"/>
      <c r="M507" s="238"/>
      <c r="N507" s="239"/>
      <c r="O507" s="239"/>
      <c r="P507" s="239"/>
      <c r="Q507" s="239"/>
      <c r="R507" s="239"/>
      <c r="S507" s="239"/>
      <c r="T507" s="240"/>
      <c r="AT507" s="241" t="s">
        <v>410</v>
      </c>
      <c r="AU507" s="241" t="s">
        <v>88</v>
      </c>
      <c r="AV507" s="13" t="s">
        <v>88</v>
      </c>
      <c r="AW507" s="13" t="s">
        <v>34</v>
      </c>
      <c r="AX507" s="13" t="s">
        <v>86</v>
      </c>
      <c r="AY507" s="241" t="s">
        <v>154</v>
      </c>
    </row>
    <row r="508" spans="1:65" s="2" customFormat="1" ht="24" customHeight="1">
      <c r="A508" s="35"/>
      <c r="B508" s="36"/>
      <c r="C508" s="207" t="s">
        <v>890</v>
      </c>
      <c r="D508" s="207" t="s">
        <v>155</v>
      </c>
      <c r="E508" s="208" t="s">
        <v>891</v>
      </c>
      <c r="F508" s="209" t="s">
        <v>892</v>
      </c>
      <c r="G508" s="210" t="s">
        <v>464</v>
      </c>
      <c r="H508" s="211">
        <v>5.11</v>
      </c>
      <c r="I508" s="212"/>
      <c r="J508" s="213">
        <f>ROUND(I508*H508,2)</f>
        <v>0</v>
      </c>
      <c r="K508" s="209" t="s">
        <v>405</v>
      </c>
      <c r="L508" s="40"/>
      <c r="M508" s="214" t="s">
        <v>1</v>
      </c>
      <c r="N508" s="215" t="s">
        <v>43</v>
      </c>
      <c r="O508" s="72"/>
      <c r="P508" s="216">
        <f>O508*H508</f>
        <v>0</v>
      </c>
      <c r="Q508" s="216">
        <v>0</v>
      </c>
      <c r="R508" s="216">
        <f>Q508*H508</f>
        <v>0</v>
      </c>
      <c r="S508" s="216">
        <v>0</v>
      </c>
      <c r="T508" s="217">
        <f>S508*H508</f>
        <v>0</v>
      </c>
      <c r="U508" s="35"/>
      <c r="V508" s="35"/>
      <c r="W508" s="35"/>
      <c r="X508" s="35"/>
      <c r="Y508" s="35"/>
      <c r="Z508" s="35"/>
      <c r="AA508" s="35"/>
      <c r="AB508" s="35"/>
      <c r="AC508" s="35"/>
      <c r="AD508" s="35"/>
      <c r="AE508" s="35"/>
      <c r="AR508" s="218" t="s">
        <v>159</v>
      </c>
      <c r="AT508" s="218" t="s">
        <v>155</v>
      </c>
      <c r="AU508" s="218" t="s">
        <v>88</v>
      </c>
      <c r="AY508" s="18" t="s">
        <v>154</v>
      </c>
      <c r="BE508" s="219">
        <f>IF(N508="základní",J508,0)</f>
        <v>0</v>
      </c>
      <c r="BF508" s="219">
        <f>IF(N508="snížená",J508,0)</f>
        <v>0</v>
      </c>
      <c r="BG508" s="219">
        <f>IF(N508="zákl. přenesená",J508,0)</f>
        <v>0</v>
      </c>
      <c r="BH508" s="219">
        <f>IF(N508="sníž. přenesená",J508,0)</f>
        <v>0</v>
      </c>
      <c r="BI508" s="219">
        <f>IF(N508="nulová",J508,0)</f>
        <v>0</v>
      </c>
      <c r="BJ508" s="18" t="s">
        <v>86</v>
      </c>
      <c r="BK508" s="219">
        <f>ROUND(I508*H508,2)</f>
        <v>0</v>
      </c>
      <c r="BL508" s="18" t="s">
        <v>159</v>
      </c>
      <c r="BM508" s="218" t="s">
        <v>893</v>
      </c>
    </row>
    <row r="509" spans="1:47" s="2" customFormat="1" ht="29.25">
      <c r="A509" s="35"/>
      <c r="B509" s="36"/>
      <c r="C509" s="37"/>
      <c r="D509" s="220" t="s">
        <v>161</v>
      </c>
      <c r="E509" s="37"/>
      <c r="F509" s="221" t="s">
        <v>894</v>
      </c>
      <c r="G509" s="37"/>
      <c r="H509" s="37"/>
      <c r="I509" s="123"/>
      <c r="J509" s="37"/>
      <c r="K509" s="37"/>
      <c r="L509" s="40"/>
      <c r="M509" s="222"/>
      <c r="N509" s="223"/>
      <c r="O509" s="72"/>
      <c r="P509" s="72"/>
      <c r="Q509" s="72"/>
      <c r="R509" s="72"/>
      <c r="S509" s="72"/>
      <c r="T509" s="73"/>
      <c r="U509" s="35"/>
      <c r="V509" s="35"/>
      <c r="W509" s="35"/>
      <c r="X509" s="35"/>
      <c r="Y509" s="35"/>
      <c r="Z509" s="35"/>
      <c r="AA509" s="35"/>
      <c r="AB509" s="35"/>
      <c r="AC509" s="35"/>
      <c r="AD509" s="35"/>
      <c r="AE509" s="35"/>
      <c r="AT509" s="18" t="s">
        <v>161</v>
      </c>
      <c r="AU509" s="18" t="s">
        <v>88</v>
      </c>
    </row>
    <row r="510" spans="1:47" s="2" customFormat="1" ht="78">
      <c r="A510" s="35"/>
      <c r="B510" s="36"/>
      <c r="C510" s="37"/>
      <c r="D510" s="220" t="s">
        <v>408</v>
      </c>
      <c r="E510" s="37"/>
      <c r="F510" s="230" t="s">
        <v>882</v>
      </c>
      <c r="G510" s="37"/>
      <c r="H510" s="37"/>
      <c r="I510" s="123"/>
      <c r="J510" s="37"/>
      <c r="K510" s="37"/>
      <c r="L510" s="40"/>
      <c r="M510" s="222"/>
      <c r="N510" s="223"/>
      <c r="O510" s="72"/>
      <c r="P510" s="72"/>
      <c r="Q510" s="72"/>
      <c r="R510" s="72"/>
      <c r="S510" s="72"/>
      <c r="T510" s="73"/>
      <c r="U510" s="35"/>
      <c r="V510" s="35"/>
      <c r="W510" s="35"/>
      <c r="X510" s="35"/>
      <c r="Y510" s="35"/>
      <c r="Z510" s="35"/>
      <c r="AA510" s="35"/>
      <c r="AB510" s="35"/>
      <c r="AC510" s="35"/>
      <c r="AD510" s="35"/>
      <c r="AE510" s="35"/>
      <c r="AT510" s="18" t="s">
        <v>408</v>
      </c>
      <c r="AU510" s="18" t="s">
        <v>88</v>
      </c>
    </row>
    <row r="511" spans="2:51" s="13" customFormat="1" ht="11.25">
      <c r="B511" s="231"/>
      <c r="C511" s="232"/>
      <c r="D511" s="220" t="s">
        <v>410</v>
      </c>
      <c r="E511" s="233" t="s">
        <v>1</v>
      </c>
      <c r="F511" s="234" t="s">
        <v>895</v>
      </c>
      <c r="G511" s="232"/>
      <c r="H511" s="235">
        <v>5.11</v>
      </c>
      <c r="I511" s="236"/>
      <c r="J511" s="232"/>
      <c r="K511" s="232"/>
      <c r="L511" s="237"/>
      <c r="M511" s="238"/>
      <c r="N511" s="239"/>
      <c r="O511" s="239"/>
      <c r="P511" s="239"/>
      <c r="Q511" s="239"/>
      <c r="R511" s="239"/>
      <c r="S511" s="239"/>
      <c r="T511" s="240"/>
      <c r="AT511" s="241" t="s">
        <v>410</v>
      </c>
      <c r="AU511" s="241" t="s">
        <v>88</v>
      </c>
      <c r="AV511" s="13" t="s">
        <v>88</v>
      </c>
      <c r="AW511" s="13" t="s">
        <v>34</v>
      </c>
      <c r="AX511" s="13" t="s">
        <v>86</v>
      </c>
      <c r="AY511" s="241" t="s">
        <v>154</v>
      </c>
    </row>
    <row r="512" spans="2:63" s="12" customFormat="1" ht="22.9" customHeight="1">
      <c r="B512" s="193"/>
      <c r="C512" s="194"/>
      <c r="D512" s="195" t="s">
        <v>77</v>
      </c>
      <c r="E512" s="224" t="s">
        <v>896</v>
      </c>
      <c r="F512" s="224" t="s">
        <v>897</v>
      </c>
      <c r="G512" s="194"/>
      <c r="H512" s="194"/>
      <c r="I512" s="197"/>
      <c r="J512" s="225">
        <f>BK512</f>
        <v>0</v>
      </c>
      <c r="K512" s="194"/>
      <c r="L512" s="199"/>
      <c r="M512" s="200"/>
      <c r="N512" s="201"/>
      <c r="O512" s="201"/>
      <c r="P512" s="202">
        <f>SUM(P513:P514)</f>
        <v>0</v>
      </c>
      <c r="Q512" s="201"/>
      <c r="R512" s="202">
        <f>SUM(R513:R514)</f>
        <v>0</v>
      </c>
      <c r="S512" s="201"/>
      <c r="T512" s="203">
        <f>SUM(T513:T514)</f>
        <v>0</v>
      </c>
      <c r="AR512" s="204" t="s">
        <v>86</v>
      </c>
      <c r="AT512" s="205" t="s">
        <v>77</v>
      </c>
      <c r="AU512" s="205" t="s">
        <v>86</v>
      </c>
      <c r="AY512" s="204" t="s">
        <v>154</v>
      </c>
      <c r="BK512" s="206">
        <f>SUM(BK513:BK514)</f>
        <v>0</v>
      </c>
    </row>
    <row r="513" spans="1:65" s="2" customFormat="1" ht="24" customHeight="1">
      <c r="A513" s="35"/>
      <c r="B513" s="36"/>
      <c r="C513" s="207" t="s">
        <v>898</v>
      </c>
      <c r="D513" s="207" t="s">
        <v>155</v>
      </c>
      <c r="E513" s="208" t="s">
        <v>899</v>
      </c>
      <c r="F513" s="209" t="s">
        <v>900</v>
      </c>
      <c r="G513" s="210" t="s">
        <v>464</v>
      </c>
      <c r="H513" s="211">
        <v>504.022</v>
      </c>
      <c r="I513" s="212"/>
      <c r="J513" s="213">
        <f>ROUND(I513*H513,2)</f>
        <v>0</v>
      </c>
      <c r="K513" s="209" t="s">
        <v>405</v>
      </c>
      <c r="L513" s="40"/>
      <c r="M513" s="214" t="s">
        <v>1</v>
      </c>
      <c r="N513" s="215" t="s">
        <v>43</v>
      </c>
      <c r="O513" s="72"/>
      <c r="P513" s="216">
        <f>O513*H513</f>
        <v>0</v>
      </c>
      <c r="Q513" s="216">
        <v>0</v>
      </c>
      <c r="R513" s="216">
        <f>Q513*H513</f>
        <v>0</v>
      </c>
      <c r="S513" s="216">
        <v>0</v>
      </c>
      <c r="T513" s="217">
        <f>S513*H513</f>
        <v>0</v>
      </c>
      <c r="U513" s="35"/>
      <c r="V513" s="35"/>
      <c r="W513" s="35"/>
      <c r="X513" s="35"/>
      <c r="Y513" s="35"/>
      <c r="Z513" s="35"/>
      <c r="AA513" s="35"/>
      <c r="AB513" s="35"/>
      <c r="AC513" s="35"/>
      <c r="AD513" s="35"/>
      <c r="AE513" s="35"/>
      <c r="AR513" s="218" t="s">
        <v>159</v>
      </c>
      <c r="AT513" s="218" t="s">
        <v>155</v>
      </c>
      <c r="AU513" s="218" t="s">
        <v>88</v>
      </c>
      <c r="AY513" s="18" t="s">
        <v>154</v>
      </c>
      <c r="BE513" s="219">
        <f>IF(N513="základní",J513,0)</f>
        <v>0</v>
      </c>
      <c r="BF513" s="219">
        <f>IF(N513="snížená",J513,0)</f>
        <v>0</v>
      </c>
      <c r="BG513" s="219">
        <f>IF(N513="zákl. přenesená",J513,0)</f>
        <v>0</v>
      </c>
      <c r="BH513" s="219">
        <f>IF(N513="sníž. přenesená",J513,0)</f>
        <v>0</v>
      </c>
      <c r="BI513" s="219">
        <f>IF(N513="nulová",J513,0)</f>
        <v>0</v>
      </c>
      <c r="BJ513" s="18" t="s">
        <v>86</v>
      </c>
      <c r="BK513" s="219">
        <f>ROUND(I513*H513,2)</f>
        <v>0</v>
      </c>
      <c r="BL513" s="18" t="s">
        <v>159</v>
      </c>
      <c r="BM513" s="218" t="s">
        <v>901</v>
      </c>
    </row>
    <row r="514" spans="1:47" s="2" customFormat="1" ht="19.5">
      <c r="A514" s="35"/>
      <c r="B514" s="36"/>
      <c r="C514" s="37"/>
      <c r="D514" s="220" t="s">
        <v>161</v>
      </c>
      <c r="E514" s="37"/>
      <c r="F514" s="221" t="s">
        <v>902</v>
      </c>
      <c r="G514" s="37"/>
      <c r="H514" s="37"/>
      <c r="I514" s="123"/>
      <c r="J514" s="37"/>
      <c r="K514" s="37"/>
      <c r="L514" s="40"/>
      <c r="M514" s="222"/>
      <c r="N514" s="223"/>
      <c r="O514" s="72"/>
      <c r="P514" s="72"/>
      <c r="Q514" s="72"/>
      <c r="R514" s="72"/>
      <c r="S514" s="72"/>
      <c r="T514" s="73"/>
      <c r="U514" s="35"/>
      <c r="V514" s="35"/>
      <c r="W514" s="35"/>
      <c r="X514" s="35"/>
      <c r="Y514" s="35"/>
      <c r="Z514" s="35"/>
      <c r="AA514" s="35"/>
      <c r="AB514" s="35"/>
      <c r="AC514" s="35"/>
      <c r="AD514" s="35"/>
      <c r="AE514" s="35"/>
      <c r="AT514" s="18" t="s">
        <v>161</v>
      </c>
      <c r="AU514" s="18" t="s">
        <v>88</v>
      </c>
    </row>
    <row r="515" spans="2:63" s="12" customFormat="1" ht="25.9" customHeight="1">
      <c r="B515" s="193"/>
      <c r="C515" s="194"/>
      <c r="D515" s="195" t="s">
        <v>77</v>
      </c>
      <c r="E515" s="196" t="s">
        <v>903</v>
      </c>
      <c r="F515" s="196" t="s">
        <v>904</v>
      </c>
      <c r="G515" s="194"/>
      <c r="H515" s="194"/>
      <c r="I515" s="197"/>
      <c r="J515" s="198">
        <f>BK515</f>
        <v>0</v>
      </c>
      <c r="K515" s="194"/>
      <c r="L515" s="199"/>
      <c r="M515" s="200"/>
      <c r="N515" s="201"/>
      <c r="O515" s="201"/>
      <c r="P515" s="202">
        <f>P516+P524</f>
        <v>0</v>
      </c>
      <c r="Q515" s="201"/>
      <c r="R515" s="202">
        <f>R516+R524</f>
        <v>0.39694215</v>
      </c>
      <c r="S515" s="201"/>
      <c r="T515" s="203">
        <f>T516+T524</f>
        <v>0.8483</v>
      </c>
      <c r="AR515" s="204" t="s">
        <v>88</v>
      </c>
      <c r="AT515" s="205" t="s">
        <v>77</v>
      </c>
      <c r="AU515" s="205" t="s">
        <v>78</v>
      </c>
      <c r="AY515" s="204" t="s">
        <v>154</v>
      </c>
      <c r="BK515" s="206">
        <f>BK516+BK524</f>
        <v>0</v>
      </c>
    </row>
    <row r="516" spans="2:63" s="12" customFormat="1" ht="22.9" customHeight="1">
      <c r="B516" s="193"/>
      <c r="C516" s="194"/>
      <c r="D516" s="195" t="s">
        <v>77</v>
      </c>
      <c r="E516" s="224" t="s">
        <v>905</v>
      </c>
      <c r="F516" s="224" t="s">
        <v>906</v>
      </c>
      <c r="G516" s="194"/>
      <c r="H516" s="194"/>
      <c r="I516" s="197"/>
      <c r="J516" s="225">
        <f>BK516</f>
        <v>0</v>
      </c>
      <c r="K516" s="194"/>
      <c r="L516" s="199"/>
      <c r="M516" s="200"/>
      <c r="N516" s="201"/>
      <c r="O516" s="201"/>
      <c r="P516" s="202">
        <f>SUM(P517:P523)</f>
        <v>0</v>
      </c>
      <c r="Q516" s="201"/>
      <c r="R516" s="202">
        <f>SUM(R517:R523)</f>
        <v>0.07768215</v>
      </c>
      <c r="S516" s="201"/>
      <c r="T516" s="203">
        <f>SUM(T517:T523)</f>
        <v>0</v>
      </c>
      <c r="AR516" s="204" t="s">
        <v>88</v>
      </c>
      <c r="AT516" s="205" t="s">
        <v>77</v>
      </c>
      <c r="AU516" s="205" t="s">
        <v>86</v>
      </c>
      <c r="AY516" s="204" t="s">
        <v>154</v>
      </c>
      <c r="BK516" s="206">
        <f>SUM(BK517:BK523)</f>
        <v>0</v>
      </c>
    </row>
    <row r="517" spans="1:65" s="2" customFormat="1" ht="24" customHeight="1">
      <c r="A517" s="35"/>
      <c r="B517" s="36"/>
      <c r="C517" s="207" t="s">
        <v>907</v>
      </c>
      <c r="D517" s="207" t="s">
        <v>155</v>
      </c>
      <c r="E517" s="208" t="s">
        <v>908</v>
      </c>
      <c r="F517" s="209" t="s">
        <v>909</v>
      </c>
      <c r="G517" s="210" t="s">
        <v>471</v>
      </c>
      <c r="H517" s="211">
        <v>123.305</v>
      </c>
      <c r="I517" s="212"/>
      <c r="J517" s="213">
        <f>ROUND(I517*H517,2)</f>
        <v>0</v>
      </c>
      <c r="K517" s="209" t="s">
        <v>405</v>
      </c>
      <c r="L517" s="40"/>
      <c r="M517" s="214" t="s">
        <v>1</v>
      </c>
      <c r="N517" s="215" t="s">
        <v>43</v>
      </c>
      <c r="O517" s="72"/>
      <c r="P517" s="216">
        <f>O517*H517</f>
        <v>0</v>
      </c>
      <c r="Q517" s="216">
        <v>0.00063</v>
      </c>
      <c r="R517" s="216">
        <f>Q517*H517</f>
        <v>0.07768215</v>
      </c>
      <c r="S517" s="216">
        <v>0</v>
      </c>
      <c r="T517" s="217">
        <f>S517*H517</f>
        <v>0</v>
      </c>
      <c r="U517" s="35"/>
      <c r="V517" s="35"/>
      <c r="W517" s="35"/>
      <c r="X517" s="35"/>
      <c r="Y517" s="35"/>
      <c r="Z517" s="35"/>
      <c r="AA517" s="35"/>
      <c r="AB517" s="35"/>
      <c r="AC517" s="35"/>
      <c r="AD517" s="35"/>
      <c r="AE517" s="35"/>
      <c r="AR517" s="218" t="s">
        <v>221</v>
      </c>
      <c r="AT517" s="218" t="s">
        <v>155</v>
      </c>
      <c r="AU517" s="218" t="s">
        <v>88</v>
      </c>
      <c r="AY517" s="18" t="s">
        <v>154</v>
      </c>
      <c r="BE517" s="219">
        <f>IF(N517="základní",J517,0)</f>
        <v>0</v>
      </c>
      <c r="BF517" s="219">
        <f>IF(N517="snížená",J517,0)</f>
        <v>0</v>
      </c>
      <c r="BG517" s="219">
        <f>IF(N517="zákl. přenesená",J517,0)</f>
        <v>0</v>
      </c>
      <c r="BH517" s="219">
        <f>IF(N517="sníž. přenesená",J517,0)</f>
        <v>0</v>
      </c>
      <c r="BI517" s="219">
        <f>IF(N517="nulová",J517,0)</f>
        <v>0</v>
      </c>
      <c r="BJ517" s="18" t="s">
        <v>86</v>
      </c>
      <c r="BK517" s="219">
        <f>ROUND(I517*H517,2)</f>
        <v>0</v>
      </c>
      <c r="BL517" s="18" t="s">
        <v>221</v>
      </c>
      <c r="BM517" s="218" t="s">
        <v>910</v>
      </c>
    </row>
    <row r="518" spans="1:47" s="2" customFormat="1" ht="29.25">
      <c r="A518" s="35"/>
      <c r="B518" s="36"/>
      <c r="C518" s="37"/>
      <c r="D518" s="220" t="s">
        <v>161</v>
      </c>
      <c r="E518" s="37"/>
      <c r="F518" s="221" t="s">
        <v>911</v>
      </c>
      <c r="G518" s="37"/>
      <c r="H518" s="37"/>
      <c r="I518" s="123"/>
      <c r="J518" s="37"/>
      <c r="K518" s="37"/>
      <c r="L518" s="40"/>
      <c r="M518" s="222"/>
      <c r="N518" s="223"/>
      <c r="O518" s="72"/>
      <c r="P518" s="72"/>
      <c r="Q518" s="72"/>
      <c r="R518" s="72"/>
      <c r="S518" s="72"/>
      <c r="T518" s="73"/>
      <c r="U518" s="35"/>
      <c r="V518" s="35"/>
      <c r="W518" s="35"/>
      <c r="X518" s="35"/>
      <c r="Y518" s="35"/>
      <c r="Z518" s="35"/>
      <c r="AA518" s="35"/>
      <c r="AB518" s="35"/>
      <c r="AC518" s="35"/>
      <c r="AD518" s="35"/>
      <c r="AE518" s="35"/>
      <c r="AT518" s="18" t="s">
        <v>161</v>
      </c>
      <c r="AU518" s="18" t="s">
        <v>88</v>
      </c>
    </row>
    <row r="519" spans="2:51" s="13" customFormat="1" ht="11.25">
      <c r="B519" s="231"/>
      <c r="C519" s="232"/>
      <c r="D519" s="220" t="s">
        <v>410</v>
      </c>
      <c r="E519" s="233" t="s">
        <v>1</v>
      </c>
      <c r="F519" s="234" t="s">
        <v>912</v>
      </c>
      <c r="G519" s="232"/>
      <c r="H519" s="235">
        <v>123.305</v>
      </c>
      <c r="I519" s="236"/>
      <c r="J519" s="232"/>
      <c r="K519" s="232"/>
      <c r="L519" s="237"/>
      <c r="M519" s="238"/>
      <c r="N519" s="239"/>
      <c r="O519" s="239"/>
      <c r="P519" s="239"/>
      <c r="Q519" s="239"/>
      <c r="R519" s="239"/>
      <c r="S519" s="239"/>
      <c r="T519" s="240"/>
      <c r="AT519" s="241" t="s">
        <v>410</v>
      </c>
      <c r="AU519" s="241" t="s">
        <v>88</v>
      </c>
      <c r="AV519" s="13" t="s">
        <v>88</v>
      </c>
      <c r="AW519" s="13" t="s">
        <v>34</v>
      </c>
      <c r="AX519" s="13" t="s">
        <v>78</v>
      </c>
      <c r="AY519" s="241" t="s">
        <v>154</v>
      </c>
    </row>
    <row r="520" spans="2:51" s="14" customFormat="1" ht="11.25">
      <c r="B520" s="242"/>
      <c r="C520" s="243"/>
      <c r="D520" s="220" t="s">
        <v>410</v>
      </c>
      <c r="E520" s="244" t="s">
        <v>1</v>
      </c>
      <c r="F520" s="245" t="s">
        <v>433</v>
      </c>
      <c r="G520" s="243"/>
      <c r="H520" s="246">
        <v>123.305</v>
      </c>
      <c r="I520" s="247"/>
      <c r="J520" s="243"/>
      <c r="K520" s="243"/>
      <c r="L520" s="248"/>
      <c r="M520" s="249"/>
      <c r="N520" s="250"/>
      <c r="O520" s="250"/>
      <c r="P520" s="250"/>
      <c r="Q520" s="250"/>
      <c r="R520" s="250"/>
      <c r="S520" s="250"/>
      <c r="T520" s="251"/>
      <c r="AT520" s="252" t="s">
        <v>410</v>
      </c>
      <c r="AU520" s="252" t="s">
        <v>88</v>
      </c>
      <c r="AV520" s="14" t="s">
        <v>159</v>
      </c>
      <c r="AW520" s="14" t="s">
        <v>34</v>
      </c>
      <c r="AX520" s="14" t="s">
        <v>86</v>
      </c>
      <c r="AY520" s="252" t="s">
        <v>154</v>
      </c>
    </row>
    <row r="521" spans="1:65" s="2" customFormat="1" ht="24" customHeight="1">
      <c r="A521" s="35"/>
      <c r="B521" s="36"/>
      <c r="C521" s="207" t="s">
        <v>913</v>
      </c>
      <c r="D521" s="207" t="s">
        <v>155</v>
      </c>
      <c r="E521" s="208" t="s">
        <v>914</v>
      </c>
      <c r="F521" s="209" t="s">
        <v>915</v>
      </c>
      <c r="G521" s="210" t="s">
        <v>464</v>
      </c>
      <c r="H521" s="211">
        <v>0.078</v>
      </c>
      <c r="I521" s="212"/>
      <c r="J521" s="213">
        <f>ROUND(I521*H521,2)</f>
        <v>0</v>
      </c>
      <c r="K521" s="209" t="s">
        <v>405</v>
      </c>
      <c r="L521" s="40"/>
      <c r="M521" s="214" t="s">
        <v>1</v>
      </c>
      <c r="N521" s="215" t="s">
        <v>43</v>
      </c>
      <c r="O521" s="72"/>
      <c r="P521" s="216">
        <f>O521*H521</f>
        <v>0</v>
      </c>
      <c r="Q521" s="216">
        <v>0</v>
      </c>
      <c r="R521" s="216">
        <f>Q521*H521</f>
        <v>0</v>
      </c>
      <c r="S521" s="216">
        <v>0</v>
      </c>
      <c r="T521" s="217">
        <f>S521*H521</f>
        <v>0</v>
      </c>
      <c r="U521" s="35"/>
      <c r="V521" s="35"/>
      <c r="W521" s="35"/>
      <c r="X521" s="35"/>
      <c r="Y521" s="35"/>
      <c r="Z521" s="35"/>
      <c r="AA521" s="35"/>
      <c r="AB521" s="35"/>
      <c r="AC521" s="35"/>
      <c r="AD521" s="35"/>
      <c r="AE521" s="35"/>
      <c r="AR521" s="218" t="s">
        <v>221</v>
      </c>
      <c r="AT521" s="218" t="s">
        <v>155</v>
      </c>
      <c r="AU521" s="218" t="s">
        <v>88</v>
      </c>
      <c r="AY521" s="18" t="s">
        <v>154</v>
      </c>
      <c r="BE521" s="219">
        <f>IF(N521="základní",J521,0)</f>
        <v>0</v>
      </c>
      <c r="BF521" s="219">
        <f>IF(N521="snížená",J521,0)</f>
        <v>0</v>
      </c>
      <c r="BG521" s="219">
        <f>IF(N521="zákl. přenesená",J521,0)</f>
        <v>0</v>
      </c>
      <c r="BH521" s="219">
        <f>IF(N521="sníž. přenesená",J521,0)</f>
        <v>0</v>
      </c>
      <c r="BI521" s="219">
        <f>IF(N521="nulová",J521,0)</f>
        <v>0</v>
      </c>
      <c r="BJ521" s="18" t="s">
        <v>86</v>
      </c>
      <c r="BK521" s="219">
        <f>ROUND(I521*H521,2)</f>
        <v>0</v>
      </c>
      <c r="BL521" s="18" t="s">
        <v>221</v>
      </c>
      <c r="BM521" s="218" t="s">
        <v>916</v>
      </c>
    </row>
    <row r="522" spans="1:47" s="2" customFormat="1" ht="29.25">
      <c r="A522" s="35"/>
      <c r="B522" s="36"/>
      <c r="C522" s="37"/>
      <c r="D522" s="220" t="s">
        <v>161</v>
      </c>
      <c r="E522" s="37"/>
      <c r="F522" s="221" t="s">
        <v>917</v>
      </c>
      <c r="G522" s="37"/>
      <c r="H522" s="37"/>
      <c r="I522" s="123"/>
      <c r="J522" s="37"/>
      <c r="K522" s="37"/>
      <c r="L522" s="40"/>
      <c r="M522" s="222"/>
      <c r="N522" s="223"/>
      <c r="O522" s="72"/>
      <c r="P522" s="72"/>
      <c r="Q522" s="72"/>
      <c r="R522" s="72"/>
      <c r="S522" s="72"/>
      <c r="T522" s="73"/>
      <c r="U522" s="35"/>
      <c r="V522" s="35"/>
      <c r="W522" s="35"/>
      <c r="X522" s="35"/>
      <c r="Y522" s="35"/>
      <c r="Z522" s="35"/>
      <c r="AA522" s="35"/>
      <c r="AB522" s="35"/>
      <c r="AC522" s="35"/>
      <c r="AD522" s="35"/>
      <c r="AE522" s="35"/>
      <c r="AT522" s="18" t="s">
        <v>161</v>
      </c>
      <c r="AU522" s="18" t="s">
        <v>88</v>
      </c>
    </row>
    <row r="523" spans="1:47" s="2" customFormat="1" ht="107.25">
      <c r="A523" s="35"/>
      <c r="B523" s="36"/>
      <c r="C523" s="37"/>
      <c r="D523" s="220" t="s">
        <v>408</v>
      </c>
      <c r="E523" s="37"/>
      <c r="F523" s="230" t="s">
        <v>918</v>
      </c>
      <c r="G523" s="37"/>
      <c r="H523" s="37"/>
      <c r="I523" s="123"/>
      <c r="J523" s="37"/>
      <c r="K523" s="37"/>
      <c r="L523" s="40"/>
      <c r="M523" s="222"/>
      <c r="N523" s="223"/>
      <c r="O523" s="72"/>
      <c r="P523" s="72"/>
      <c r="Q523" s="72"/>
      <c r="R523" s="72"/>
      <c r="S523" s="72"/>
      <c r="T523" s="73"/>
      <c r="U523" s="35"/>
      <c r="V523" s="35"/>
      <c r="W523" s="35"/>
      <c r="X523" s="35"/>
      <c r="Y523" s="35"/>
      <c r="Z523" s="35"/>
      <c r="AA523" s="35"/>
      <c r="AB523" s="35"/>
      <c r="AC523" s="35"/>
      <c r="AD523" s="35"/>
      <c r="AE523" s="35"/>
      <c r="AT523" s="18" t="s">
        <v>408</v>
      </c>
      <c r="AU523" s="18" t="s">
        <v>88</v>
      </c>
    </row>
    <row r="524" spans="2:63" s="12" customFormat="1" ht="22.9" customHeight="1">
      <c r="B524" s="193"/>
      <c r="C524" s="194"/>
      <c r="D524" s="195" t="s">
        <v>77</v>
      </c>
      <c r="E524" s="224" t="s">
        <v>919</v>
      </c>
      <c r="F524" s="224" t="s">
        <v>920</v>
      </c>
      <c r="G524" s="194"/>
      <c r="H524" s="194"/>
      <c r="I524" s="197"/>
      <c r="J524" s="225">
        <f>BK524</f>
        <v>0</v>
      </c>
      <c r="K524" s="194"/>
      <c r="L524" s="199"/>
      <c r="M524" s="200"/>
      <c r="N524" s="201"/>
      <c r="O524" s="201"/>
      <c r="P524" s="202">
        <f>SUM(P525:P538)</f>
        <v>0</v>
      </c>
      <c r="Q524" s="201"/>
      <c r="R524" s="202">
        <f>SUM(R525:R538)</f>
        <v>0.31926</v>
      </c>
      <c r="S524" s="201"/>
      <c r="T524" s="203">
        <f>SUM(T525:T538)</f>
        <v>0.8483</v>
      </c>
      <c r="AR524" s="204" t="s">
        <v>88</v>
      </c>
      <c r="AT524" s="205" t="s">
        <v>77</v>
      </c>
      <c r="AU524" s="205" t="s">
        <v>86</v>
      </c>
      <c r="AY524" s="204" t="s">
        <v>154</v>
      </c>
      <c r="BK524" s="206">
        <f>SUM(BK525:BK538)</f>
        <v>0</v>
      </c>
    </row>
    <row r="525" spans="1:65" s="2" customFormat="1" ht="24" customHeight="1">
      <c r="A525" s="35"/>
      <c r="B525" s="36"/>
      <c r="C525" s="207" t="s">
        <v>921</v>
      </c>
      <c r="D525" s="207" t="s">
        <v>155</v>
      </c>
      <c r="E525" s="208" t="s">
        <v>922</v>
      </c>
      <c r="F525" s="209" t="s">
        <v>923</v>
      </c>
      <c r="G525" s="210" t="s">
        <v>600</v>
      </c>
      <c r="H525" s="211">
        <v>17</v>
      </c>
      <c r="I525" s="212"/>
      <c r="J525" s="213">
        <f>ROUND(I525*H525,2)</f>
        <v>0</v>
      </c>
      <c r="K525" s="209" t="s">
        <v>405</v>
      </c>
      <c r="L525" s="40"/>
      <c r="M525" s="214" t="s">
        <v>1</v>
      </c>
      <c r="N525" s="215" t="s">
        <v>43</v>
      </c>
      <c r="O525" s="72"/>
      <c r="P525" s="216">
        <f>O525*H525</f>
        <v>0</v>
      </c>
      <c r="Q525" s="216">
        <v>0.00028</v>
      </c>
      <c r="R525" s="216">
        <f>Q525*H525</f>
        <v>0.0047599999999999995</v>
      </c>
      <c r="S525" s="216">
        <v>0</v>
      </c>
      <c r="T525" s="217">
        <f>S525*H525</f>
        <v>0</v>
      </c>
      <c r="U525" s="35"/>
      <c r="V525" s="35"/>
      <c r="W525" s="35"/>
      <c r="X525" s="35"/>
      <c r="Y525" s="35"/>
      <c r="Z525" s="35"/>
      <c r="AA525" s="35"/>
      <c r="AB525" s="35"/>
      <c r="AC525" s="35"/>
      <c r="AD525" s="35"/>
      <c r="AE525" s="35"/>
      <c r="AR525" s="218" t="s">
        <v>221</v>
      </c>
      <c r="AT525" s="218" t="s">
        <v>155</v>
      </c>
      <c r="AU525" s="218" t="s">
        <v>88</v>
      </c>
      <c r="AY525" s="18" t="s">
        <v>154</v>
      </c>
      <c r="BE525" s="219">
        <f>IF(N525="základní",J525,0)</f>
        <v>0</v>
      </c>
      <c r="BF525" s="219">
        <f>IF(N525="snížená",J525,0)</f>
        <v>0</v>
      </c>
      <c r="BG525" s="219">
        <f>IF(N525="zákl. přenesená",J525,0)</f>
        <v>0</v>
      </c>
      <c r="BH525" s="219">
        <f>IF(N525="sníž. přenesená",J525,0)</f>
        <v>0</v>
      </c>
      <c r="BI525" s="219">
        <f>IF(N525="nulová",J525,0)</f>
        <v>0</v>
      </c>
      <c r="BJ525" s="18" t="s">
        <v>86</v>
      </c>
      <c r="BK525" s="219">
        <f>ROUND(I525*H525,2)</f>
        <v>0</v>
      </c>
      <c r="BL525" s="18" t="s">
        <v>221</v>
      </c>
      <c r="BM525" s="218" t="s">
        <v>924</v>
      </c>
    </row>
    <row r="526" spans="1:47" s="2" customFormat="1" ht="29.25">
      <c r="A526" s="35"/>
      <c r="B526" s="36"/>
      <c r="C526" s="37"/>
      <c r="D526" s="220" t="s">
        <v>161</v>
      </c>
      <c r="E526" s="37"/>
      <c r="F526" s="221" t="s">
        <v>925</v>
      </c>
      <c r="G526" s="37"/>
      <c r="H526" s="37"/>
      <c r="I526" s="123"/>
      <c r="J526" s="37"/>
      <c r="K526" s="37"/>
      <c r="L526" s="40"/>
      <c r="M526" s="222"/>
      <c r="N526" s="223"/>
      <c r="O526" s="72"/>
      <c r="P526" s="72"/>
      <c r="Q526" s="72"/>
      <c r="R526" s="72"/>
      <c r="S526" s="72"/>
      <c r="T526" s="73"/>
      <c r="U526" s="35"/>
      <c r="V526" s="35"/>
      <c r="W526" s="35"/>
      <c r="X526" s="35"/>
      <c r="Y526" s="35"/>
      <c r="Z526" s="35"/>
      <c r="AA526" s="35"/>
      <c r="AB526" s="35"/>
      <c r="AC526" s="35"/>
      <c r="AD526" s="35"/>
      <c r="AE526" s="35"/>
      <c r="AT526" s="18" t="s">
        <v>161</v>
      </c>
      <c r="AU526" s="18" t="s">
        <v>88</v>
      </c>
    </row>
    <row r="527" spans="1:47" s="2" customFormat="1" ht="97.5">
      <c r="A527" s="35"/>
      <c r="B527" s="36"/>
      <c r="C527" s="37"/>
      <c r="D527" s="220" t="s">
        <v>408</v>
      </c>
      <c r="E527" s="37"/>
      <c r="F527" s="230" t="s">
        <v>926</v>
      </c>
      <c r="G527" s="37"/>
      <c r="H527" s="37"/>
      <c r="I527" s="123"/>
      <c r="J527" s="37"/>
      <c r="K527" s="37"/>
      <c r="L527" s="40"/>
      <c r="M527" s="222"/>
      <c r="N527" s="223"/>
      <c r="O527" s="72"/>
      <c r="P527" s="72"/>
      <c r="Q527" s="72"/>
      <c r="R527" s="72"/>
      <c r="S527" s="72"/>
      <c r="T527" s="73"/>
      <c r="U527" s="35"/>
      <c r="V527" s="35"/>
      <c r="W527" s="35"/>
      <c r="X527" s="35"/>
      <c r="Y527" s="35"/>
      <c r="Z527" s="35"/>
      <c r="AA527" s="35"/>
      <c r="AB527" s="35"/>
      <c r="AC527" s="35"/>
      <c r="AD527" s="35"/>
      <c r="AE527" s="35"/>
      <c r="AT527" s="18" t="s">
        <v>408</v>
      </c>
      <c r="AU527" s="18" t="s">
        <v>88</v>
      </c>
    </row>
    <row r="528" spans="2:51" s="13" customFormat="1" ht="11.25">
      <c r="B528" s="231"/>
      <c r="C528" s="232"/>
      <c r="D528" s="220" t="s">
        <v>410</v>
      </c>
      <c r="E528" s="233" t="s">
        <v>1</v>
      </c>
      <c r="F528" s="234" t="s">
        <v>225</v>
      </c>
      <c r="G528" s="232"/>
      <c r="H528" s="235">
        <v>17</v>
      </c>
      <c r="I528" s="236"/>
      <c r="J528" s="232"/>
      <c r="K528" s="232"/>
      <c r="L528" s="237"/>
      <c r="M528" s="238"/>
      <c r="N528" s="239"/>
      <c r="O528" s="239"/>
      <c r="P528" s="239"/>
      <c r="Q528" s="239"/>
      <c r="R528" s="239"/>
      <c r="S528" s="239"/>
      <c r="T528" s="240"/>
      <c r="AT528" s="241" t="s">
        <v>410</v>
      </c>
      <c r="AU528" s="241" t="s">
        <v>88</v>
      </c>
      <c r="AV528" s="13" t="s">
        <v>88</v>
      </c>
      <c r="AW528" s="13" t="s">
        <v>34</v>
      </c>
      <c r="AX528" s="13" t="s">
        <v>86</v>
      </c>
      <c r="AY528" s="241" t="s">
        <v>154</v>
      </c>
    </row>
    <row r="529" spans="1:65" s="2" customFormat="1" ht="24" customHeight="1">
      <c r="A529" s="35"/>
      <c r="B529" s="36"/>
      <c r="C529" s="254" t="s">
        <v>927</v>
      </c>
      <c r="D529" s="254" t="s">
        <v>179</v>
      </c>
      <c r="E529" s="255" t="s">
        <v>928</v>
      </c>
      <c r="F529" s="256" t="s">
        <v>929</v>
      </c>
      <c r="G529" s="257" t="s">
        <v>600</v>
      </c>
      <c r="H529" s="258">
        <v>17</v>
      </c>
      <c r="I529" s="259"/>
      <c r="J529" s="260">
        <f>ROUND(I529*H529,2)</f>
        <v>0</v>
      </c>
      <c r="K529" s="256" t="s">
        <v>405</v>
      </c>
      <c r="L529" s="261"/>
      <c r="M529" s="262" t="s">
        <v>1</v>
      </c>
      <c r="N529" s="263" t="s">
        <v>43</v>
      </c>
      <c r="O529" s="72"/>
      <c r="P529" s="216">
        <f>O529*H529</f>
        <v>0</v>
      </c>
      <c r="Q529" s="216">
        <v>0.0185</v>
      </c>
      <c r="R529" s="216">
        <f>Q529*H529</f>
        <v>0.3145</v>
      </c>
      <c r="S529" s="216">
        <v>0</v>
      </c>
      <c r="T529" s="217">
        <f>S529*H529</f>
        <v>0</v>
      </c>
      <c r="U529" s="35"/>
      <c r="V529" s="35"/>
      <c r="W529" s="35"/>
      <c r="X529" s="35"/>
      <c r="Y529" s="35"/>
      <c r="Z529" s="35"/>
      <c r="AA529" s="35"/>
      <c r="AB529" s="35"/>
      <c r="AC529" s="35"/>
      <c r="AD529" s="35"/>
      <c r="AE529" s="35"/>
      <c r="AR529" s="218" t="s">
        <v>287</v>
      </c>
      <c r="AT529" s="218" t="s">
        <v>179</v>
      </c>
      <c r="AU529" s="218" t="s">
        <v>88</v>
      </c>
      <c r="AY529" s="18" t="s">
        <v>154</v>
      </c>
      <c r="BE529" s="219">
        <f>IF(N529="základní",J529,0)</f>
        <v>0</v>
      </c>
      <c r="BF529" s="219">
        <f>IF(N529="snížená",J529,0)</f>
        <v>0</v>
      </c>
      <c r="BG529" s="219">
        <f>IF(N529="zákl. přenesená",J529,0)</f>
        <v>0</v>
      </c>
      <c r="BH529" s="219">
        <f>IF(N529="sníž. přenesená",J529,0)</f>
        <v>0</v>
      </c>
      <c r="BI529" s="219">
        <f>IF(N529="nulová",J529,0)</f>
        <v>0</v>
      </c>
      <c r="BJ529" s="18" t="s">
        <v>86</v>
      </c>
      <c r="BK529" s="219">
        <f>ROUND(I529*H529,2)</f>
        <v>0</v>
      </c>
      <c r="BL529" s="18" t="s">
        <v>221</v>
      </c>
      <c r="BM529" s="218" t="s">
        <v>930</v>
      </c>
    </row>
    <row r="530" spans="1:47" s="2" customFormat="1" ht="19.5">
      <c r="A530" s="35"/>
      <c r="B530" s="36"/>
      <c r="C530" s="37"/>
      <c r="D530" s="220" t="s">
        <v>161</v>
      </c>
      <c r="E530" s="37"/>
      <c r="F530" s="221" t="s">
        <v>929</v>
      </c>
      <c r="G530" s="37"/>
      <c r="H530" s="37"/>
      <c r="I530" s="123"/>
      <c r="J530" s="37"/>
      <c r="K530" s="37"/>
      <c r="L530" s="40"/>
      <c r="M530" s="222"/>
      <c r="N530" s="223"/>
      <c r="O530" s="72"/>
      <c r="P530" s="72"/>
      <c r="Q530" s="72"/>
      <c r="R530" s="72"/>
      <c r="S530" s="72"/>
      <c r="T530" s="73"/>
      <c r="U530" s="35"/>
      <c r="V530" s="35"/>
      <c r="W530" s="35"/>
      <c r="X530" s="35"/>
      <c r="Y530" s="35"/>
      <c r="Z530" s="35"/>
      <c r="AA530" s="35"/>
      <c r="AB530" s="35"/>
      <c r="AC530" s="35"/>
      <c r="AD530" s="35"/>
      <c r="AE530" s="35"/>
      <c r="AT530" s="18" t="s">
        <v>161</v>
      </c>
      <c r="AU530" s="18" t="s">
        <v>88</v>
      </c>
    </row>
    <row r="531" spans="1:47" s="2" customFormat="1" ht="29.25">
      <c r="A531" s="35"/>
      <c r="B531" s="36"/>
      <c r="C531" s="37"/>
      <c r="D531" s="220" t="s">
        <v>442</v>
      </c>
      <c r="E531" s="37"/>
      <c r="F531" s="230" t="s">
        <v>931</v>
      </c>
      <c r="G531" s="37"/>
      <c r="H531" s="37"/>
      <c r="I531" s="123"/>
      <c r="J531" s="37"/>
      <c r="K531" s="37"/>
      <c r="L531" s="40"/>
      <c r="M531" s="222"/>
      <c r="N531" s="223"/>
      <c r="O531" s="72"/>
      <c r="P531" s="72"/>
      <c r="Q531" s="72"/>
      <c r="R531" s="72"/>
      <c r="S531" s="72"/>
      <c r="T531" s="73"/>
      <c r="U531" s="35"/>
      <c r="V531" s="35"/>
      <c r="W531" s="35"/>
      <c r="X531" s="35"/>
      <c r="Y531" s="35"/>
      <c r="Z531" s="35"/>
      <c r="AA531" s="35"/>
      <c r="AB531" s="35"/>
      <c r="AC531" s="35"/>
      <c r="AD531" s="35"/>
      <c r="AE531" s="35"/>
      <c r="AT531" s="18" t="s">
        <v>442</v>
      </c>
      <c r="AU531" s="18" t="s">
        <v>88</v>
      </c>
    </row>
    <row r="532" spans="2:51" s="13" customFormat="1" ht="11.25">
      <c r="B532" s="231"/>
      <c r="C532" s="232"/>
      <c r="D532" s="220" t="s">
        <v>410</v>
      </c>
      <c r="E532" s="233" t="s">
        <v>1</v>
      </c>
      <c r="F532" s="234" t="s">
        <v>225</v>
      </c>
      <c r="G532" s="232"/>
      <c r="H532" s="235">
        <v>17</v>
      </c>
      <c r="I532" s="236"/>
      <c r="J532" s="232"/>
      <c r="K532" s="232"/>
      <c r="L532" s="237"/>
      <c r="M532" s="238"/>
      <c r="N532" s="239"/>
      <c r="O532" s="239"/>
      <c r="P532" s="239"/>
      <c r="Q532" s="239"/>
      <c r="R532" s="239"/>
      <c r="S532" s="239"/>
      <c r="T532" s="240"/>
      <c r="AT532" s="241" t="s">
        <v>410</v>
      </c>
      <c r="AU532" s="241" t="s">
        <v>88</v>
      </c>
      <c r="AV532" s="13" t="s">
        <v>88</v>
      </c>
      <c r="AW532" s="13" t="s">
        <v>34</v>
      </c>
      <c r="AX532" s="13" t="s">
        <v>86</v>
      </c>
      <c r="AY532" s="241" t="s">
        <v>154</v>
      </c>
    </row>
    <row r="533" spans="1:65" s="2" customFormat="1" ht="24" customHeight="1">
      <c r="A533" s="35"/>
      <c r="B533" s="36"/>
      <c r="C533" s="207" t="s">
        <v>932</v>
      </c>
      <c r="D533" s="207" t="s">
        <v>155</v>
      </c>
      <c r="E533" s="208" t="s">
        <v>933</v>
      </c>
      <c r="F533" s="209" t="s">
        <v>934</v>
      </c>
      <c r="G533" s="210" t="s">
        <v>600</v>
      </c>
      <c r="H533" s="211">
        <v>17</v>
      </c>
      <c r="I533" s="212"/>
      <c r="J533" s="213">
        <f>ROUND(I533*H533,2)</f>
        <v>0</v>
      </c>
      <c r="K533" s="209" t="s">
        <v>405</v>
      </c>
      <c r="L533" s="40"/>
      <c r="M533" s="214" t="s">
        <v>1</v>
      </c>
      <c r="N533" s="215" t="s">
        <v>43</v>
      </c>
      <c r="O533" s="72"/>
      <c r="P533" s="216">
        <f>O533*H533</f>
        <v>0</v>
      </c>
      <c r="Q533" s="216">
        <v>0</v>
      </c>
      <c r="R533" s="216">
        <f>Q533*H533</f>
        <v>0</v>
      </c>
      <c r="S533" s="216">
        <v>0.0499</v>
      </c>
      <c r="T533" s="217">
        <f>S533*H533</f>
        <v>0.8483</v>
      </c>
      <c r="U533" s="35"/>
      <c r="V533" s="35"/>
      <c r="W533" s="35"/>
      <c r="X533" s="35"/>
      <c r="Y533" s="35"/>
      <c r="Z533" s="35"/>
      <c r="AA533" s="35"/>
      <c r="AB533" s="35"/>
      <c r="AC533" s="35"/>
      <c r="AD533" s="35"/>
      <c r="AE533" s="35"/>
      <c r="AR533" s="218" t="s">
        <v>221</v>
      </c>
      <c r="AT533" s="218" t="s">
        <v>155</v>
      </c>
      <c r="AU533" s="218" t="s">
        <v>88</v>
      </c>
      <c r="AY533" s="18" t="s">
        <v>154</v>
      </c>
      <c r="BE533" s="219">
        <f>IF(N533="základní",J533,0)</f>
        <v>0</v>
      </c>
      <c r="BF533" s="219">
        <f>IF(N533="snížená",J533,0)</f>
        <v>0</v>
      </c>
      <c r="BG533" s="219">
        <f>IF(N533="zákl. přenesená",J533,0)</f>
        <v>0</v>
      </c>
      <c r="BH533" s="219">
        <f>IF(N533="sníž. přenesená",J533,0)</f>
        <v>0</v>
      </c>
      <c r="BI533" s="219">
        <f>IF(N533="nulová",J533,0)</f>
        <v>0</v>
      </c>
      <c r="BJ533" s="18" t="s">
        <v>86</v>
      </c>
      <c r="BK533" s="219">
        <f>ROUND(I533*H533,2)</f>
        <v>0</v>
      </c>
      <c r="BL533" s="18" t="s">
        <v>221</v>
      </c>
      <c r="BM533" s="218" t="s">
        <v>935</v>
      </c>
    </row>
    <row r="534" spans="1:47" s="2" customFormat="1" ht="19.5">
      <c r="A534" s="35"/>
      <c r="B534" s="36"/>
      <c r="C534" s="37"/>
      <c r="D534" s="220" t="s">
        <v>161</v>
      </c>
      <c r="E534" s="37"/>
      <c r="F534" s="221" t="s">
        <v>936</v>
      </c>
      <c r="G534" s="37"/>
      <c r="H534" s="37"/>
      <c r="I534" s="123"/>
      <c r="J534" s="37"/>
      <c r="K534" s="37"/>
      <c r="L534" s="40"/>
      <c r="M534" s="222"/>
      <c r="N534" s="223"/>
      <c r="O534" s="72"/>
      <c r="P534" s="72"/>
      <c r="Q534" s="72"/>
      <c r="R534" s="72"/>
      <c r="S534" s="72"/>
      <c r="T534" s="73"/>
      <c r="U534" s="35"/>
      <c r="V534" s="35"/>
      <c r="W534" s="35"/>
      <c r="X534" s="35"/>
      <c r="Y534" s="35"/>
      <c r="Z534" s="35"/>
      <c r="AA534" s="35"/>
      <c r="AB534" s="35"/>
      <c r="AC534" s="35"/>
      <c r="AD534" s="35"/>
      <c r="AE534" s="35"/>
      <c r="AT534" s="18" t="s">
        <v>161</v>
      </c>
      <c r="AU534" s="18" t="s">
        <v>88</v>
      </c>
    </row>
    <row r="535" spans="2:51" s="13" customFormat="1" ht="11.25">
      <c r="B535" s="231"/>
      <c r="C535" s="232"/>
      <c r="D535" s="220" t="s">
        <v>410</v>
      </c>
      <c r="E535" s="233" t="s">
        <v>1</v>
      </c>
      <c r="F535" s="234" t="s">
        <v>225</v>
      </c>
      <c r="G535" s="232"/>
      <c r="H535" s="235">
        <v>17</v>
      </c>
      <c r="I535" s="236"/>
      <c r="J535" s="232"/>
      <c r="K535" s="232"/>
      <c r="L535" s="237"/>
      <c r="M535" s="238"/>
      <c r="N535" s="239"/>
      <c r="O535" s="239"/>
      <c r="P535" s="239"/>
      <c r="Q535" s="239"/>
      <c r="R535" s="239"/>
      <c r="S535" s="239"/>
      <c r="T535" s="240"/>
      <c r="AT535" s="241" t="s">
        <v>410</v>
      </c>
      <c r="AU535" s="241" t="s">
        <v>88</v>
      </c>
      <c r="AV535" s="13" t="s">
        <v>88</v>
      </c>
      <c r="AW535" s="13" t="s">
        <v>34</v>
      </c>
      <c r="AX535" s="13" t="s">
        <v>86</v>
      </c>
      <c r="AY535" s="241" t="s">
        <v>154</v>
      </c>
    </row>
    <row r="536" spans="1:65" s="2" customFormat="1" ht="24" customHeight="1">
      <c r="A536" s="35"/>
      <c r="B536" s="36"/>
      <c r="C536" s="207" t="s">
        <v>937</v>
      </c>
      <c r="D536" s="207" t="s">
        <v>155</v>
      </c>
      <c r="E536" s="208" t="s">
        <v>938</v>
      </c>
      <c r="F536" s="209" t="s">
        <v>939</v>
      </c>
      <c r="G536" s="210" t="s">
        <v>464</v>
      </c>
      <c r="H536" s="211">
        <v>0.319</v>
      </c>
      <c r="I536" s="212"/>
      <c r="J536" s="213">
        <f>ROUND(I536*H536,2)</f>
        <v>0</v>
      </c>
      <c r="K536" s="209" t="s">
        <v>405</v>
      </c>
      <c r="L536" s="40"/>
      <c r="M536" s="214" t="s">
        <v>1</v>
      </c>
      <c r="N536" s="215" t="s">
        <v>43</v>
      </c>
      <c r="O536" s="72"/>
      <c r="P536" s="216">
        <f>O536*H536</f>
        <v>0</v>
      </c>
      <c r="Q536" s="216">
        <v>0</v>
      </c>
      <c r="R536" s="216">
        <f>Q536*H536</f>
        <v>0</v>
      </c>
      <c r="S536" s="216">
        <v>0</v>
      </c>
      <c r="T536" s="217">
        <f>S536*H536</f>
        <v>0</v>
      </c>
      <c r="U536" s="35"/>
      <c r="V536" s="35"/>
      <c r="W536" s="35"/>
      <c r="X536" s="35"/>
      <c r="Y536" s="35"/>
      <c r="Z536" s="35"/>
      <c r="AA536" s="35"/>
      <c r="AB536" s="35"/>
      <c r="AC536" s="35"/>
      <c r="AD536" s="35"/>
      <c r="AE536" s="35"/>
      <c r="AR536" s="218" t="s">
        <v>221</v>
      </c>
      <c r="AT536" s="218" t="s">
        <v>155</v>
      </c>
      <c r="AU536" s="218" t="s">
        <v>88</v>
      </c>
      <c r="AY536" s="18" t="s">
        <v>154</v>
      </c>
      <c r="BE536" s="219">
        <f>IF(N536="základní",J536,0)</f>
        <v>0</v>
      </c>
      <c r="BF536" s="219">
        <f>IF(N536="snížená",J536,0)</f>
        <v>0</v>
      </c>
      <c r="BG536" s="219">
        <f>IF(N536="zákl. přenesená",J536,0)</f>
        <v>0</v>
      </c>
      <c r="BH536" s="219">
        <f>IF(N536="sníž. přenesená",J536,0)</f>
        <v>0</v>
      </c>
      <c r="BI536" s="219">
        <f>IF(N536="nulová",J536,0)</f>
        <v>0</v>
      </c>
      <c r="BJ536" s="18" t="s">
        <v>86</v>
      </c>
      <c r="BK536" s="219">
        <f>ROUND(I536*H536,2)</f>
        <v>0</v>
      </c>
      <c r="BL536" s="18" t="s">
        <v>221</v>
      </c>
      <c r="BM536" s="218" t="s">
        <v>940</v>
      </c>
    </row>
    <row r="537" spans="1:47" s="2" customFormat="1" ht="29.25">
      <c r="A537" s="35"/>
      <c r="B537" s="36"/>
      <c r="C537" s="37"/>
      <c r="D537" s="220" t="s">
        <v>161</v>
      </c>
      <c r="E537" s="37"/>
      <c r="F537" s="221" t="s">
        <v>941</v>
      </c>
      <c r="G537" s="37"/>
      <c r="H537" s="37"/>
      <c r="I537" s="123"/>
      <c r="J537" s="37"/>
      <c r="K537" s="37"/>
      <c r="L537" s="40"/>
      <c r="M537" s="222"/>
      <c r="N537" s="223"/>
      <c r="O537" s="72"/>
      <c r="P537" s="72"/>
      <c r="Q537" s="72"/>
      <c r="R537" s="72"/>
      <c r="S537" s="72"/>
      <c r="T537" s="73"/>
      <c r="U537" s="35"/>
      <c r="V537" s="35"/>
      <c r="W537" s="35"/>
      <c r="X537" s="35"/>
      <c r="Y537" s="35"/>
      <c r="Z537" s="35"/>
      <c r="AA537" s="35"/>
      <c r="AB537" s="35"/>
      <c r="AC537" s="35"/>
      <c r="AD537" s="35"/>
      <c r="AE537" s="35"/>
      <c r="AT537" s="18" t="s">
        <v>161</v>
      </c>
      <c r="AU537" s="18" t="s">
        <v>88</v>
      </c>
    </row>
    <row r="538" spans="1:47" s="2" customFormat="1" ht="107.25">
      <c r="A538" s="35"/>
      <c r="B538" s="36"/>
      <c r="C538" s="37"/>
      <c r="D538" s="220" t="s">
        <v>408</v>
      </c>
      <c r="E538" s="37"/>
      <c r="F538" s="230" t="s">
        <v>918</v>
      </c>
      <c r="G538" s="37"/>
      <c r="H538" s="37"/>
      <c r="I538" s="123"/>
      <c r="J538" s="37"/>
      <c r="K538" s="37"/>
      <c r="L538" s="40"/>
      <c r="M538" s="226"/>
      <c r="N538" s="227"/>
      <c r="O538" s="228"/>
      <c r="P538" s="228"/>
      <c r="Q538" s="228"/>
      <c r="R538" s="228"/>
      <c r="S538" s="228"/>
      <c r="T538" s="229"/>
      <c r="U538" s="35"/>
      <c r="V538" s="35"/>
      <c r="W538" s="35"/>
      <c r="X538" s="35"/>
      <c r="Y538" s="35"/>
      <c r="Z538" s="35"/>
      <c r="AA538" s="35"/>
      <c r="AB538" s="35"/>
      <c r="AC538" s="35"/>
      <c r="AD538" s="35"/>
      <c r="AE538" s="35"/>
      <c r="AT538" s="18" t="s">
        <v>408</v>
      </c>
      <c r="AU538" s="18" t="s">
        <v>88</v>
      </c>
    </row>
    <row r="539" spans="1:31" s="2" customFormat="1" ht="6.95" customHeight="1">
      <c r="A539" s="35"/>
      <c r="B539" s="55"/>
      <c r="C539" s="56"/>
      <c r="D539" s="56"/>
      <c r="E539" s="56"/>
      <c r="F539" s="56"/>
      <c r="G539" s="56"/>
      <c r="H539" s="56"/>
      <c r="I539" s="159"/>
      <c r="J539" s="56"/>
      <c r="K539" s="56"/>
      <c r="L539" s="40"/>
      <c r="M539" s="35"/>
      <c r="O539" s="35"/>
      <c r="P539" s="35"/>
      <c r="Q539" s="35"/>
      <c r="R539" s="35"/>
      <c r="S539" s="35"/>
      <c r="T539" s="35"/>
      <c r="U539" s="35"/>
      <c r="V539" s="35"/>
      <c r="W539" s="35"/>
      <c r="X539" s="35"/>
      <c r="Y539" s="35"/>
      <c r="Z539" s="35"/>
      <c r="AA539" s="35"/>
      <c r="AB539" s="35"/>
      <c r="AC539" s="35"/>
      <c r="AD539" s="35"/>
      <c r="AE539" s="35"/>
    </row>
  </sheetData>
  <sheetProtection algorithmName="SHA-512" hashValue="RZNzD+ds8vHIvw6hahjT+Tti3baev93xO05O6T3nZvijjvB2jn1SX/o3mxzWBrahaGPX4jOi7SbebZDgLCvlGw==" saltValue="qG9NSZ8Dmksdr6DXAzdp+Lwd1kFjVeCz/ZfIM2+Nnj4UiCfA+bR23KNWEU6IkqvjJCmdSQedlQGkNmZ6fL8L9A==" spinCount="100000" sheet="1" objects="1" scenarios="1" formatColumns="0" formatRows="0" autoFilter="0"/>
  <autoFilter ref="C130:K538"/>
  <mergeCells count="12">
    <mergeCell ref="E123:H123"/>
    <mergeCell ref="L2:V2"/>
    <mergeCell ref="E85:H85"/>
    <mergeCell ref="E87:H87"/>
    <mergeCell ref="E89:H89"/>
    <mergeCell ref="E119:H119"/>
    <mergeCell ref="E121:H12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93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6"/>
      <c r="L2" s="299"/>
      <c r="M2" s="299"/>
      <c r="N2" s="299"/>
      <c r="O2" s="299"/>
      <c r="P2" s="299"/>
      <c r="Q2" s="299"/>
      <c r="R2" s="299"/>
      <c r="S2" s="299"/>
      <c r="T2" s="299"/>
      <c r="U2" s="299"/>
      <c r="V2" s="299"/>
      <c r="AT2" s="18" t="s">
        <v>98</v>
      </c>
    </row>
    <row r="3" spans="2:46" s="1" customFormat="1" ht="6.95" customHeight="1">
      <c r="B3" s="117"/>
      <c r="C3" s="118"/>
      <c r="D3" s="118"/>
      <c r="E3" s="118"/>
      <c r="F3" s="118"/>
      <c r="G3" s="118"/>
      <c r="H3" s="118"/>
      <c r="I3" s="119"/>
      <c r="J3" s="118"/>
      <c r="K3" s="118"/>
      <c r="L3" s="21"/>
      <c r="AT3" s="18" t="s">
        <v>88</v>
      </c>
    </row>
    <row r="4" spans="2:46" s="1" customFormat="1" ht="24.95" customHeight="1">
      <c r="B4" s="21"/>
      <c r="D4" s="120" t="s">
        <v>125</v>
      </c>
      <c r="I4" s="116"/>
      <c r="L4" s="21"/>
      <c r="M4" s="121" t="s">
        <v>10</v>
      </c>
      <c r="AT4" s="18" t="s">
        <v>4</v>
      </c>
    </row>
    <row r="5" spans="2:12" s="1" customFormat="1" ht="6.95" customHeight="1">
      <c r="B5" s="21"/>
      <c r="I5" s="116"/>
      <c r="L5" s="21"/>
    </row>
    <row r="6" spans="2:12" s="1" customFormat="1" ht="12" customHeight="1">
      <c r="B6" s="21"/>
      <c r="D6" s="122" t="s">
        <v>16</v>
      </c>
      <c r="I6" s="116"/>
      <c r="L6" s="21"/>
    </row>
    <row r="7" spans="2:12" s="1" customFormat="1" ht="25.5" customHeight="1">
      <c r="B7" s="21"/>
      <c r="E7" s="333" t="str">
        <f>'Rekapitulace stavby'!K6</f>
        <v>Jablonné nad Orlicí - Nádražní ulice - zvýšení podílu udržitelných forem dopravy</v>
      </c>
      <c r="F7" s="334"/>
      <c r="G7" s="334"/>
      <c r="H7" s="334"/>
      <c r="I7" s="116"/>
      <c r="L7" s="21"/>
    </row>
    <row r="8" spans="1:31" s="2" customFormat="1" ht="12" customHeight="1">
      <c r="A8" s="35"/>
      <c r="B8" s="40"/>
      <c r="C8" s="35"/>
      <c r="D8" s="122" t="s">
        <v>126</v>
      </c>
      <c r="E8" s="35"/>
      <c r="F8" s="35"/>
      <c r="G8" s="35"/>
      <c r="H8" s="35"/>
      <c r="I8" s="123"/>
      <c r="J8" s="35"/>
      <c r="K8" s="35"/>
      <c r="L8" s="52"/>
      <c r="S8" s="35"/>
      <c r="T8" s="35"/>
      <c r="U8" s="35"/>
      <c r="V8" s="35"/>
      <c r="W8" s="35"/>
      <c r="X8" s="35"/>
      <c r="Y8" s="35"/>
      <c r="Z8" s="35"/>
      <c r="AA8" s="35"/>
      <c r="AB8" s="35"/>
      <c r="AC8" s="35"/>
      <c r="AD8" s="35"/>
      <c r="AE8" s="35"/>
    </row>
    <row r="9" spans="1:31" s="2" customFormat="1" ht="27" customHeight="1">
      <c r="A9" s="35"/>
      <c r="B9" s="40"/>
      <c r="C9" s="35"/>
      <c r="D9" s="35"/>
      <c r="E9" s="335" t="s">
        <v>942</v>
      </c>
      <c r="F9" s="336"/>
      <c r="G9" s="336"/>
      <c r="H9" s="336"/>
      <c r="I9" s="123"/>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123"/>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2" t="s">
        <v>18</v>
      </c>
      <c r="E11" s="35"/>
      <c r="F11" s="111" t="s">
        <v>19</v>
      </c>
      <c r="G11" s="35"/>
      <c r="H11" s="35"/>
      <c r="I11" s="124" t="s">
        <v>20</v>
      </c>
      <c r="J11" s="111" t="s">
        <v>21</v>
      </c>
      <c r="K11" s="35"/>
      <c r="L11" s="52"/>
      <c r="S11" s="35"/>
      <c r="T11" s="35"/>
      <c r="U11" s="35"/>
      <c r="V11" s="35"/>
      <c r="W11" s="35"/>
      <c r="X11" s="35"/>
      <c r="Y11" s="35"/>
      <c r="Z11" s="35"/>
      <c r="AA11" s="35"/>
      <c r="AB11" s="35"/>
      <c r="AC11" s="35"/>
      <c r="AD11" s="35"/>
      <c r="AE11" s="35"/>
    </row>
    <row r="12" spans="1:31" s="2" customFormat="1" ht="12" customHeight="1">
      <c r="A12" s="35"/>
      <c r="B12" s="40"/>
      <c r="C12" s="35"/>
      <c r="D12" s="122" t="s">
        <v>22</v>
      </c>
      <c r="E12" s="35"/>
      <c r="F12" s="111" t="s">
        <v>23</v>
      </c>
      <c r="G12" s="35"/>
      <c r="H12" s="35"/>
      <c r="I12" s="124" t="s">
        <v>24</v>
      </c>
      <c r="J12" s="125" t="str">
        <f>'Rekapitulace stavby'!AN8</f>
        <v>9. 11. 2018</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23"/>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2" t="s">
        <v>26</v>
      </c>
      <c r="E14" s="35"/>
      <c r="F14" s="35"/>
      <c r="G14" s="35"/>
      <c r="H14" s="35"/>
      <c r="I14" s="124" t="s">
        <v>27</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tr">
        <f>IF('Rekapitulace stavby'!E11="","",'Rekapitulace stavby'!E11)</f>
        <v xml:space="preserve"> </v>
      </c>
      <c r="F15" s="35"/>
      <c r="G15" s="35"/>
      <c r="H15" s="35"/>
      <c r="I15" s="124" t="s">
        <v>29</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23"/>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2" t="s">
        <v>30</v>
      </c>
      <c r="E17" s="35"/>
      <c r="F17" s="35"/>
      <c r="G17" s="35"/>
      <c r="H17" s="35"/>
      <c r="I17" s="124" t="s">
        <v>27</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37" t="str">
        <f>'Rekapitulace stavby'!E14</f>
        <v>Vyplň údaj</v>
      </c>
      <c r="F18" s="338"/>
      <c r="G18" s="338"/>
      <c r="H18" s="338"/>
      <c r="I18" s="124" t="s">
        <v>29</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23"/>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2" t="s">
        <v>32</v>
      </c>
      <c r="E20" s="35"/>
      <c r="F20" s="35"/>
      <c r="G20" s="35"/>
      <c r="H20" s="35"/>
      <c r="I20" s="124" t="s">
        <v>27</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33</v>
      </c>
      <c r="F21" s="35"/>
      <c r="G21" s="35"/>
      <c r="H21" s="35"/>
      <c r="I21" s="124" t="s">
        <v>29</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23"/>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2" t="s">
        <v>35</v>
      </c>
      <c r="E23" s="35"/>
      <c r="F23" s="35"/>
      <c r="G23" s="35"/>
      <c r="H23" s="35"/>
      <c r="I23" s="124" t="s">
        <v>27</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4" t="s">
        <v>29</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23"/>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2" t="s">
        <v>36</v>
      </c>
      <c r="E26" s="35"/>
      <c r="F26" s="35"/>
      <c r="G26" s="35"/>
      <c r="H26" s="35"/>
      <c r="I26" s="123"/>
      <c r="J26" s="35"/>
      <c r="K26" s="35"/>
      <c r="L26" s="52"/>
      <c r="S26" s="35"/>
      <c r="T26" s="35"/>
      <c r="U26" s="35"/>
      <c r="V26" s="35"/>
      <c r="W26" s="35"/>
      <c r="X26" s="35"/>
      <c r="Y26" s="35"/>
      <c r="Z26" s="35"/>
      <c r="AA26" s="35"/>
      <c r="AB26" s="35"/>
      <c r="AC26" s="35"/>
      <c r="AD26" s="35"/>
      <c r="AE26" s="35"/>
    </row>
    <row r="27" spans="1:31" s="8" customFormat="1" ht="16.5" customHeight="1">
      <c r="A27" s="126"/>
      <c r="B27" s="127"/>
      <c r="C27" s="126"/>
      <c r="D27" s="126"/>
      <c r="E27" s="339" t="s">
        <v>1</v>
      </c>
      <c r="F27" s="339"/>
      <c r="G27" s="339"/>
      <c r="H27" s="339"/>
      <c r="I27" s="128"/>
      <c r="J27" s="126"/>
      <c r="K27" s="126"/>
      <c r="L27" s="129"/>
      <c r="S27" s="126"/>
      <c r="T27" s="126"/>
      <c r="U27" s="126"/>
      <c r="V27" s="126"/>
      <c r="W27" s="126"/>
      <c r="X27" s="126"/>
      <c r="Y27" s="126"/>
      <c r="Z27" s="126"/>
      <c r="AA27" s="126"/>
      <c r="AB27" s="126"/>
      <c r="AC27" s="126"/>
      <c r="AD27" s="126"/>
      <c r="AE27" s="126"/>
    </row>
    <row r="28" spans="1:31" s="2" customFormat="1" ht="6.95" customHeight="1">
      <c r="A28" s="35"/>
      <c r="B28" s="40"/>
      <c r="C28" s="35"/>
      <c r="D28" s="35"/>
      <c r="E28" s="35"/>
      <c r="F28" s="35"/>
      <c r="G28" s="35"/>
      <c r="H28" s="35"/>
      <c r="I28" s="123"/>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30"/>
      <c r="E29" s="130"/>
      <c r="F29" s="130"/>
      <c r="G29" s="130"/>
      <c r="H29" s="130"/>
      <c r="I29" s="131"/>
      <c r="J29" s="130"/>
      <c r="K29" s="130"/>
      <c r="L29" s="52"/>
      <c r="S29" s="35"/>
      <c r="T29" s="35"/>
      <c r="U29" s="35"/>
      <c r="V29" s="35"/>
      <c r="W29" s="35"/>
      <c r="X29" s="35"/>
      <c r="Y29" s="35"/>
      <c r="Z29" s="35"/>
      <c r="AA29" s="35"/>
      <c r="AB29" s="35"/>
      <c r="AC29" s="35"/>
      <c r="AD29" s="35"/>
      <c r="AE29" s="35"/>
    </row>
    <row r="30" spans="1:31" s="2" customFormat="1" ht="25.35" customHeight="1">
      <c r="A30" s="35"/>
      <c r="B30" s="40"/>
      <c r="C30" s="35"/>
      <c r="D30" s="132" t="s">
        <v>38</v>
      </c>
      <c r="E30" s="35"/>
      <c r="F30" s="35"/>
      <c r="G30" s="35"/>
      <c r="H30" s="35"/>
      <c r="I30" s="123"/>
      <c r="J30" s="133">
        <f>ROUND(J129,2)</f>
        <v>0</v>
      </c>
      <c r="K30" s="35"/>
      <c r="L30" s="52"/>
      <c r="S30" s="35"/>
      <c r="T30" s="35"/>
      <c r="U30" s="35"/>
      <c r="V30" s="35"/>
      <c r="W30" s="35"/>
      <c r="X30" s="35"/>
      <c r="Y30" s="35"/>
      <c r="Z30" s="35"/>
      <c r="AA30" s="35"/>
      <c r="AB30" s="35"/>
      <c r="AC30" s="35"/>
      <c r="AD30" s="35"/>
      <c r="AE30" s="35"/>
    </row>
    <row r="31" spans="1:31" s="2" customFormat="1" ht="6.95" customHeight="1">
      <c r="A31" s="35"/>
      <c r="B31" s="40"/>
      <c r="C31" s="35"/>
      <c r="D31" s="130"/>
      <c r="E31" s="130"/>
      <c r="F31" s="130"/>
      <c r="G31" s="130"/>
      <c r="H31" s="130"/>
      <c r="I31" s="131"/>
      <c r="J31" s="130"/>
      <c r="K31" s="130"/>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34" t="s">
        <v>40</v>
      </c>
      <c r="G32" s="35"/>
      <c r="H32" s="35"/>
      <c r="I32" s="135" t="s">
        <v>39</v>
      </c>
      <c r="J32" s="134" t="s">
        <v>41</v>
      </c>
      <c r="K32" s="35"/>
      <c r="L32" s="52"/>
      <c r="S32" s="35"/>
      <c r="T32" s="35"/>
      <c r="U32" s="35"/>
      <c r="V32" s="35"/>
      <c r="W32" s="35"/>
      <c r="X32" s="35"/>
      <c r="Y32" s="35"/>
      <c r="Z32" s="35"/>
      <c r="AA32" s="35"/>
      <c r="AB32" s="35"/>
      <c r="AC32" s="35"/>
      <c r="AD32" s="35"/>
      <c r="AE32" s="35"/>
    </row>
    <row r="33" spans="1:31" s="2" customFormat="1" ht="14.45" customHeight="1">
      <c r="A33" s="35"/>
      <c r="B33" s="40"/>
      <c r="C33" s="35"/>
      <c r="D33" s="136" t="s">
        <v>42</v>
      </c>
      <c r="E33" s="122" t="s">
        <v>43</v>
      </c>
      <c r="F33" s="137">
        <f>ROUND((SUM(BE129:BE935)),2)</f>
        <v>0</v>
      </c>
      <c r="G33" s="35"/>
      <c r="H33" s="35"/>
      <c r="I33" s="138">
        <v>0.21</v>
      </c>
      <c r="J33" s="137">
        <f>ROUND(((SUM(BE129:BE935))*I33),2)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2" t="s">
        <v>44</v>
      </c>
      <c r="F34" s="137">
        <f>ROUND((SUM(BF129:BF935)),2)</f>
        <v>0</v>
      </c>
      <c r="G34" s="35"/>
      <c r="H34" s="35"/>
      <c r="I34" s="138">
        <v>0.15</v>
      </c>
      <c r="J34" s="137">
        <f>ROUND(((SUM(BF129:BF935))*I34),2)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2" t="s">
        <v>45</v>
      </c>
      <c r="F35" s="137">
        <f>ROUND((SUM(BG129:BG935)),2)</f>
        <v>0</v>
      </c>
      <c r="G35" s="35"/>
      <c r="H35" s="35"/>
      <c r="I35" s="138">
        <v>0.21</v>
      </c>
      <c r="J35" s="137">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2" t="s">
        <v>46</v>
      </c>
      <c r="F36" s="137">
        <f>ROUND((SUM(BH129:BH935)),2)</f>
        <v>0</v>
      </c>
      <c r="G36" s="35"/>
      <c r="H36" s="35"/>
      <c r="I36" s="138">
        <v>0.15</v>
      </c>
      <c r="J36" s="137">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2" t="s">
        <v>47</v>
      </c>
      <c r="F37" s="137">
        <f>ROUND((SUM(BI129:BI935)),2)</f>
        <v>0</v>
      </c>
      <c r="G37" s="35"/>
      <c r="H37" s="35"/>
      <c r="I37" s="138">
        <v>0</v>
      </c>
      <c r="J37" s="137">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23"/>
      <c r="J38" s="35"/>
      <c r="K38" s="35"/>
      <c r="L38" s="52"/>
      <c r="S38" s="35"/>
      <c r="T38" s="35"/>
      <c r="U38" s="35"/>
      <c r="V38" s="35"/>
      <c r="W38" s="35"/>
      <c r="X38" s="35"/>
      <c r="Y38" s="35"/>
      <c r="Z38" s="35"/>
      <c r="AA38" s="35"/>
      <c r="AB38" s="35"/>
      <c r="AC38" s="35"/>
      <c r="AD38" s="35"/>
      <c r="AE38" s="35"/>
    </row>
    <row r="39" spans="1:31" s="2" customFormat="1" ht="25.35" customHeight="1">
      <c r="A39" s="35"/>
      <c r="B39" s="40"/>
      <c r="C39" s="139"/>
      <c r="D39" s="140" t="s">
        <v>48</v>
      </c>
      <c r="E39" s="141"/>
      <c r="F39" s="141"/>
      <c r="G39" s="142" t="s">
        <v>49</v>
      </c>
      <c r="H39" s="143" t="s">
        <v>50</v>
      </c>
      <c r="I39" s="144"/>
      <c r="J39" s="145">
        <f>SUM(J30:J37)</f>
        <v>0</v>
      </c>
      <c r="K39" s="146"/>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23"/>
      <c r="J40" s="35"/>
      <c r="K40" s="35"/>
      <c r="L40" s="52"/>
      <c r="S40" s="35"/>
      <c r="T40" s="35"/>
      <c r="U40" s="35"/>
      <c r="V40" s="35"/>
      <c r="W40" s="35"/>
      <c r="X40" s="35"/>
      <c r="Y40" s="35"/>
      <c r="Z40" s="35"/>
      <c r="AA40" s="35"/>
      <c r="AB40" s="35"/>
      <c r="AC40" s="35"/>
      <c r="AD40" s="35"/>
      <c r="AE40" s="35"/>
    </row>
    <row r="41" spans="2:12" s="1" customFormat="1" ht="14.45" customHeight="1">
      <c r="B41" s="21"/>
      <c r="I41" s="116"/>
      <c r="L41" s="21"/>
    </row>
    <row r="42" spans="2:12" s="1" customFormat="1" ht="14.45" customHeight="1">
      <c r="B42" s="21"/>
      <c r="I42" s="116"/>
      <c r="L42" s="21"/>
    </row>
    <row r="43" spans="2:12" s="1" customFormat="1" ht="14.45" customHeight="1">
      <c r="B43" s="21"/>
      <c r="I43" s="116"/>
      <c r="L43" s="21"/>
    </row>
    <row r="44" spans="2:12" s="1" customFormat="1" ht="14.45" customHeight="1">
      <c r="B44" s="21"/>
      <c r="I44" s="116"/>
      <c r="L44" s="21"/>
    </row>
    <row r="45" spans="2:12" s="1" customFormat="1" ht="14.45" customHeight="1">
      <c r="B45" s="21"/>
      <c r="I45" s="116"/>
      <c r="L45" s="21"/>
    </row>
    <row r="46" spans="2:12" s="1" customFormat="1" ht="14.45" customHeight="1">
      <c r="B46" s="21"/>
      <c r="I46" s="116"/>
      <c r="L46" s="21"/>
    </row>
    <row r="47" spans="2:12" s="1" customFormat="1" ht="14.45" customHeight="1">
      <c r="B47" s="21"/>
      <c r="I47" s="116"/>
      <c r="L47" s="21"/>
    </row>
    <row r="48" spans="2:12" s="1" customFormat="1" ht="14.45" customHeight="1">
      <c r="B48" s="21"/>
      <c r="I48" s="116"/>
      <c r="L48" s="21"/>
    </row>
    <row r="49" spans="2:12" s="1" customFormat="1" ht="14.45" customHeight="1">
      <c r="B49" s="21"/>
      <c r="I49" s="116"/>
      <c r="L49" s="21"/>
    </row>
    <row r="50" spans="2:12" s="2" customFormat="1" ht="14.45" customHeight="1">
      <c r="B50" s="52"/>
      <c r="D50" s="147" t="s">
        <v>51</v>
      </c>
      <c r="E50" s="148"/>
      <c r="F50" s="148"/>
      <c r="G50" s="147" t="s">
        <v>52</v>
      </c>
      <c r="H50" s="148"/>
      <c r="I50" s="149"/>
      <c r="J50" s="148"/>
      <c r="K50" s="148"/>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50" t="s">
        <v>53</v>
      </c>
      <c r="E61" s="151"/>
      <c r="F61" s="152" t="s">
        <v>54</v>
      </c>
      <c r="G61" s="150" t="s">
        <v>53</v>
      </c>
      <c r="H61" s="151"/>
      <c r="I61" s="153"/>
      <c r="J61" s="154" t="s">
        <v>54</v>
      </c>
      <c r="K61" s="151"/>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7" t="s">
        <v>55</v>
      </c>
      <c r="E65" s="155"/>
      <c r="F65" s="155"/>
      <c r="G65" s="147" t="s">
        <v>56</v>
      </c>
      <c r="H65" s="155"/>
      <c r="I65" s="156"/>
      <c r="J65" s="155"/>
      <c r="K65" s="15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50" t="s">
        <v>53</v>
      </c>
      <c r="E76" s="151"/>
      <c r="F76" s="152" t="s">
        <v>54</v>
      </c>
      <c r="G76" s="150" t="s">
        <v>53</v>
      </c>
      <c r="H76" s="151"/>
      <c r="I76" s="153"/>
      <c r="J76" s="154" t="s">
        <v>54</v>
      </c>
      <c r="K76" s="151"/>
      <c r="L76" s="52"/>
      <c r="S76" s="35"/>
      <c r="T76" s="35"/>
      <c r="U76" s="35"/>
      <c r="V76" s="35"/>
      <c r="W76" s="35"/>
      <c r="X76" s="35"/>
      <c r="Y76" s="35"/>
      <c r="Z76" s="35"/>
      <c r="AA76" s="35"/>
      <c r="AB76" s="35"/>
      <c r="AC76" s="35"/>
      <c r="AD76" s="35"/>
      <c r="AE76" s="35"/>
    </row>
    <row r="77" spans="1:31" s="2" customFormat="1" ht="14.45" customHeight="1">
      <c r="A77" s="35"/>
      <c r="B77" s="157"/>
      <c r="C77" s="158"/>
      <c r="D77" s="158"/>
      <c r="E77" s="158"/>
      <c r="F77" s="158"/>
      <c r="G77" s="158"/>
      <c r="H77" s="158"/>
      <c r="I77" s="159"/>
      <c r="J77" s="158"/>
      <c r="K77" s="158"/>
      <c r="L77" s="52"/>
      <c r="S77" s="35"/>
      <c r="T77" s="35"/>
      <c r="U77" s="35"/>
      <c r="V77" s="35"/>
      <c r="W77" s="35"/>
      <c r="X77" s="35"/>
      <c r="Y77" s="35"/>
      <c r="Z77" s="35"/>
      <c r="AA77" s="35"/>
      <c r="AB77" s="35"/>
      <c r="AC77" s="35"/>
      <c r="AD77" s="35"/>
      <c r="AE77" s="35"/>
    </row>
    <row r="81" spans="1:31" s="2" customFormat="1" ht="6.95" customHeight="1">
      <c r="A81" s="35"/>
      <c r="B81" s="160"/>
      <c r="C81" s="161"/>
      <c r="D81" s="161"/>
      <c r="E81" s="161"/>
      <c r="F81" s="161"/>
      <c r="G81" s="161"/>
      <c r="H81" s="161"/>
      <c r="I81" s="162"/>
      <c r="J81" s="161"/>
      <c r="K81" s="161"/>
      <c r="L81" s="52"/>
      <c r="S81" s="35"/>
      <c r="T81" s="35"/>
      <c r="U81" s="35"/>
      <c r="V81" s="35"/>
      <c r="W81" s="35"/>
      <c r="X81" s="35"/>
      <c r="Y81" s="35"/>
      <c r="Z81" s="35"/>
      <c r="AA81" s="35"/>
      <c r="AB81" s="35"/>
      <c r="AC81" s="35"/>
      <c r="AD81" s="35"/>
      <c r="AE81" s="35"/>
    </row>
    <row r="82" spans="1:31" s="2" customFormat="1" ht="24.95" customHeight="1">
      <c r="A82" s="35"/>
      <c r="B82" s="36"/>
      <c r="C82" s="24" t="s">
        <v>128</v>
      </c>
      <c r="D82" s="37"/>
      <c r="E82" s="37"/>
      <c r="F82" s="37"/>
      <c r="G82" s="37"/>
      <c r="H82" s="37"/>
      <c r="I82" s="123"/>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23"/>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23"/>
      <c r="J84" s="37"/>
      <c r="K84" s="37"/>
      <c r="L84" s="52"/>
      <c r="S84" s="35"/>
      <c r="T84" s="35"/>
      <c r="U84" s="35"/>
      <c r="V84" s="35"/>
      <c r="W84" s="35"/>
      <c r="X84" s="35"/>
      <c r="Y84" s="35"/>
      <c r="Z84" s="35"/>
      <c r="AA84" s="35"/>
      <c r="AB84" s="35"/>
      <c r="AC84" s="35"/>
      <c r="AD84" s="35"/>
      <c r="AE84" s="35"/>
    </row>
    <row r="85" spans="1:31" s="2" customFormat="1" ht="25.5" customHeight="1">
      <c r="A85" s="35"/>
      <c r="B85" s="36"/>
      <c r="C85" s="37"/>
      <c r="D85" s="37"/>
      <c r="E85" s="340" t="str">
        <f>E7</f>
        <v>Jablonné nad Orlicí - Nádražní ulice - zvýšení podílu udržitelných forem dopravy</v>
      </c>
      <c r="F85" s="341"/>
      <c r="G85" s="341"/>
      <c r="H85" s="341"/>
      <c r="I85" s="123"/>
      <c r="J85" s="37"/>
      <c r="K85" s="37"/>
      <c r="L85" s="52"/>
      <c r="S85" s="35"/>
      <c r="T85" s="35"/>
      <c r="U85" s="35"/>
      <c r="V85" s="35"/>
      <c r="W85" s="35"/>
      <c r="X85" s="35"/>
      <c r="Y85" s="35"/>
      <c r="Z85" s="35"/>
      <c r="AA85" s="35"/>
      <c r="AB85" s="35"/>
      <c r="AC85" s="35"/>
      <c r="AD85" s="35"/>
      <c r="AE85" s="35"/>
    </row>
    <row r="86" spans="1:31" s="2" customFormat="1" ht="12" customHeight="1">
      <c r="A86" s="35"/>
      <c r="B86" s="36"/>
      <c r="C86" s="30" t="s">
        <v>126</v>
      </c>
      <c r="D86" s="37"/>
      <c r="E86" s="37"/>
      <c r="F86" s="37"/>
      <c r="G86" s="37"/>
      <c r="H86" s="37"/>
      <c r="I86" s="123"/>
      <c r="J86" s="37"/>
      <c r="K86" s="37"/>
      <c r="L86" s="52"/>
      <c r="S86" s="35"/>
      <c r="T86" s="35"/>
      <c r="U86" s="35"/>
      <c r="V86" s="35"/>
      <c r="W86" s="35"/>
      <c r="X86" s="35"/>
      <c r="Y86" s="35"/>
      <c r="Z86" s="35"/>
      <c r="AA86" s="35"/>
      <c r="AB86" s="35"/>
      <c r="AC86" s="35"/>
      <c r="AD86" s="35"/>
      <c r="AE86" s="35"/>
    </row>
    <row r="87" spans="1:31" s="2" customFormat="1" ht="27" customHeight="1">
      <c r="A87" s="35"/>
      <c r="B87" s="36"/>
      <c r="C87" s="37"/>
      <c r="D87" s="37"/>
      <c r="E87" s="308" t="str">
        <f>E9</f>
        <v>SO 103 - Parkovací plochy podél II/311 a plochy pro pěší a cyklisty + oplocení</v>
      </c>
      <c r="F87" s="342"/>
      <c r="G87" s="342"/>
      <c r="H87" s="342"/>
      <c r="I87" s="123"/>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123"/>
      <c r="J88" s="37"/>
      <c r="K88" s="37"/>
      <c r="L88" s="52"/>
      <c r="S88" s="35"/>
      <c r="T88" s="35"/>
      <c r="U88" s="35"/>
      <c r="V88" s="35"/>
      <c r="W88" s="35"/>
      <c r="X88" s="35"/>
      <c r="Y88" s="35"/>
      <c r="Z88" s="35"/>
      <c r="AA88" s="35"/>
      <c r="AB88" s="35"/>
      <c r="AC88" s="35"/>
      <c r="AD88" s="35"/>
      <c r="AE88" s="35"/>
    </row>
    <row r="89" spans="1:31" s="2" customFormat="1" ht="12" customHeight="1">
      <c r="A89" s="35"/>
      <c r="B89" s="36"/>
      <c r="C89" s="30" t="s">
        <v>22</v>
      </c>
      <c r="D89" s="37"/>
      <c r="E89" s="37"/>
      <c r="F89" s="28" t="str">
        <f>F12</f>
        <v>Jablonné nad Orlicí</v>
      </c>
      <c r="G89" s="37"/>
      <c r="H89" s="37"/>
      <c r="I89" s="124" t="s">
        <v>24</v>
      </c>
      <c r="J89" s="67" t="str">
        <f>IF(J12="","",J12)</f>
        <v>9. 11. 2018</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23"/>
      <c r="J90" s="37"/>
      <c r="K90" s="37"/>
      <c r="L90" s="52"/>
      <c r="S90" s="35"/>
      <c r="T90" s="35"/>
      <c r="U90" s="35"/>
      <c r="V90" s="35"/>
      <c r="W90" s="35"/>
      <c r="X90" s="35"/>
      <c r="Y90" s="35"/>
      <c r="Z90" s="35"/>
      <c r="AA90" s="35"/>
      <c r="AB90" s="35"/>
      <c r="AC90" s="35"/>
      <c r="AD90" s="35"/>
      <c r="AE90" s="35"/>
    </row>
    <row r="91" spans="1:31" s="2" customFormat="1" ht="27.95" customHeight="1">
      <c r="A91" s="35"/>
      <c r="B91" s="36"/>
      <c r="C91" s="30" t="s">
        <v>26</v>
      </c>
      <c r="D91" s="37"/>
      <c r="E91" s="37"/>
      <c r="F91" s="28" t="str">
        <f>E15</f>
        <v xml:space="preserve"> </v>
      </c>
      <c r="G91" s="37"/>
      <c r="H91" s="37"/>
      <c r="I91" s="124" t="s">
        <v>32</v>
      </c>
      <c r="J91" s="33" t="str">
        <f>E21</f>
        <v>Ing. Petr Novotný, Ph.D.</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124" t="s">
        <v>35</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123"/>
      <c r="J93" s="37"/>
      <c r="K93" s="37"/>
      <c r="L93" s="52"/>
      <c r="S93" s="35"/>
      <c r="T93" s="35"/>
      <c r="U93" s="35"/>
      <c r="V93" s="35"/>
      <c r="W93" s="35"/>
      <c r="X93" s="35"/>
      <c r="Y93" s="35"/>
      <c r="Z93" s="35"/>
      <c r="AA93" s="35"/>
      <c r="AB93" s="35"/>
      <c r="AC93" s="35"/>
      <c r="AD93" s="35"/>
      <c r="AE93" s="35"/>
    </row>
    <row r="94" spans="1:31" s="2" customFormat="1" ht="29.25" customHeight="1">
      <c r="A94" s="35"/>
      <c r="B94" s="36"/>
      <c r="C94" s="163" t="s">
        <v>129</v>
      </c>
      <c r="D94" s="164"/>
      <c r="E94" s="164"/>
      <c r="F94" s="164"/>
      <c r="G94" s="164"/>
      <c r="H94" s="164"/>
      <c r="I94" s="165"/>
      <c r="J94" s="166" t="s">
        <v>130</v>
      </c>
      <c r="K94" s="164"/>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23"/>
      <c r="J95" s="37"/>
      <c r="K95" s="37"/>
      <c r="L95" s="52"/>
      <c r="S95" s="35"/>
      <c r="T95" s="35"/>
      <c r="U95" s="35"/>
      <c r="V95" s="35"/>
      <c r="W95" s="35"/>
      <c r="X95" s="35"/>
      <c r="Y95" s="35"/>
      <c r="Z95" s="35"/>
      <c r="AA95" s="35"/>
      <c r="AB95" s="35"/>
      <c r="AC95" s="35"/>
      <c r="AD95" s="35"/>
      <c r="AE95" s="35"/>
    </row>
    <row r="96" spans="1:47" s="2" customFormat="1" ht="22.9" customHeight="1">
      <c r="A96" s="35"/>
      <c r="B96" s="36"/>
      <c r="C96" s="167" t="s">
        <v>131</v>
      </c>
      <c r="D96" s="37"/>
      <c r="E96" s="37"/>
      <c r="F96" s="37"/>
      <c r="G96" s="37"/>
      <c r="H96" s="37"/>
      <c r="I96" s="123"/>
      <c r="J96" s="85">
        <f>J129</f>
        <v>0</v>
      </c>
      <c r="K96" s="37"/>
      <c r="L96" s="52"/>
      <c r="S96" s="35"/>
      <c r="T96" s="35"/>
      <c r="U96" s="35"/>
      <c r="V96" s="35"/>
      <c r="W96" s="35"/>
      <c r="X96" s="35"/>
      <c r="Y96" s="35"/>
      <c r="Z96" s="35"/>
      <c r="AA96" s="35"/>
      <c r="AB96" s="35"/>
      <c r="AC96" s="35"/>
      <c r="AD96" s="35"/>
      <c r="AE96" s="35"/>
      <c r="AU96" s="18" t="s">
        <v>132</v>
      </c>
    </row>
    <row r="97" spans="2:12" s="9" customFormat="1" ht="24.95" customHeight="1">
      <c r="B97" s="168"/>
      <c r="C97" s="169"/>
      <c r="D97" s="170" t="s">
        <v>134</v>
      </c>
      <c r="E97" s="171"/>
      <c r="F97" s="171"/>
      <c r="G97" s="171"/>
      <c r="H97" s="171"/>
      <c r="I97" s="172"/>
      <c r="J97" s="173">
        <f>J130</f>
        <v>0</v>
      </c>
      <c r="K97" s="169"/>
      <c r="L97" s="174"/>
    </row>
    <row r="98" spans="2:12" s="10" customFormat="1" ht="19.9" customHeight="1">
      <c r="B98" s="175"/>
      <c r="C98" s="105"/>
      <c r="D98" s="176" t="s">
        <v>135</v>
      </c>
      <c r="E98" s="177"/>
      <c r="F98" s="177"/>
      <c r="G98" s="177"/>
      <c r="H98" s="177"/>
      <c r="I98" s="178"/>
      <c r="J98" s="179">
        <f>J131</f>
        <v>0</v>
      </c>
      <c r="K98" s="105"/>
      <c r="L98" s="180"/>
    </row>
    <row r="99" spans="2:12" s="10" customFormat="1" ht="19.9" customHeight="1">
      <c r="B99" s="175"/>
      <c r="C99" s="105"/>
      <c r="D99" s="176" t="s">
        <v>943</v>
      </c>
      <c r="E99" s="177"/>
      <c r="F99" s="177"/>
      <c r="G99" s="177"/>
      <c r="H99" s="177"/>
      <c r="I99" s="178"/>
      <c r="J99" s="179">
        <f>J389</f>
        <v>0</v>
      </c>
      <c r="K99" s="105"/>
      <c r="L99" s="180"/>
    </row>
    <row r="100" spans="2:12" s="10" customFormat="1" ht="19.9" customHeight="1">
      <c r="B100" s="175"/>
      <c r="C100" s="105"/>
      <c r="D100" s="176" t="s">
        <v>944</v>
      </c>
      <c r="E100" s="177"/>
      <c r="F100" s="177"/>
      <c r="G100" s="177"/>
      <c r="H100" s="177"/>
      <c r="I100" s="178"/>
      <c r="J100" s="179">
        <f>J414</f>
        <v>0</v>
      </c>
      <c r="K100" s="105"/>
      <c r="L100" s="180"/>
    </row>
    <row r="101" spans="2:12" s="10" customFormat="1" ht="19.9" customHeight="1">
      <c r="B101" s="175"/>
      <c r="C101" s="105"/>
      <c r="D101" s="176" t="s">
        <v>393</v>
      </c>
      <c r="E101" s="177"/>
      <c r="F101" s="177"/>
      <c r="G101" s="177"/>
      <c r="H101" s="177"/>
      <c r="I101" s="178"/>
      <c r="J101" s="179">
        <f>J472</f>
        <v>0</v>
      </c>
      <c r="K101" s="105"/>
      <c r="L101" s="180"/>
    </row>
    <row r="102" spans="2:12" s="10" customFormat="1" ht="19.9" customHeight="1">
      <c r="B102" s="175"/>
      <c r="C102" s="105"/>
      <c r="D102" s="176" t="s">
        <v>394</v>
      </c>
      <c r="E102" s="177"/>
      <c r="F102" s="177"/>
      <c r="G102" s="177"/>
      <c r="H102" s="177"/>
      <c r="I102" s="178"/>
      <c r="J102" s="179">
        <f>J590</f>
        <v>0</v>
      </c>
      <c r="K102" s="105"/>
      <c r="L102" s="180"/>
    </row>
    <row r="103" spans="2:12" s="10" customFormat="1" ht="19.9" customHeight="1">
      <c r="B103" s="175"/>
      <c r="C103" s="105"/>
      <c r="D103" s="176" t="s">
        <v>395</v>
      </c>
      <c r="E103" s="177"/>
      <c r="F103" s="177"/>
      <c r="G103" s="177"/>
      <c r="H103" s="177"/>
      <c r="I103" s="178"/>
      <c r="J103" s="179">
        <f>J595</f>
        <v>0</v>
      </c>
      <c r="K103" s="105"/>
      <c r="L103" s="180"/>
    </row>
    <row r="104" spans="2:12" s="10" customFormat="1" ht="14.85" customHeight="1">
      <c r="B104" s="175"/>
      <c r="C104" s="105"/>
      <c r="D104" s="176" t="s">
        <v>396</v>
      </c>
      <c r="E104" s="177"/>
      <c r="F104" s="177"/>
      <c r="G104" s="177"/>
      <c r="H104" s="177"/>
      <c r="I104" s="178"/>
      <c r="J104" s="179">
        <f>J765</f>
        <v>0</v>
      </c>
      <c r="K104" s="105"/>
      <c r="L104" s="180"/>
    </row>
    <row r="105" spans="2:12" s="10" customFormat="1" ht="19.9" customHeight="1">
      <c r="B105" s="175"/>
      <c r="C105" s="105"/>
      <c r="D105" s="176" t="s">
        <v>397</v>
      </c>
      <c r="E105" s="177"/>
      <c r="F105" s="177"/>
      <c r="G105" s="177"/>
      <c r="H105" s="177"/>
      <c r="I105" s="178"/>
      <c r="J105" s="179">
        <f>J832</f>
        <v>0</v>
      </c>
      <c r="K105" s="105"/>
      <c r="L105" s="180"/>
    </row>
    <row r="106" spans="2:12" s="10" customFormat="1" ht="19.9" customHeight="1">
      <c r="B106" s="175"/>
      <c r="C106" s="105"/>
      <c r="D106" s="176" t="s">
        <v>398</v>
      </c>
      <c r="E106" s="177"/>
      <c r="F106" s="177"/>
      <c r="G106" s="177"/>
      <c r="H106" s="177"/>
      <c r="I106" s="178"/>
      <c r="J106" s="179">
        <f>J890</f>
        <v>0</v>
      </c>
      <c r="K106" s="105"/>
      <c r="L106" s="180"/>
    </row>
    <row r="107" spans="2:12" s="9" customFormat="1" ht="24.95" customHeight="1">
      <c r="B107" s="168"/>
      <c r="C107" s="169"/>
      <c r="D107" s="170" t="s">
        <v>399</v>
      </c>
      <c r="E107" s="171"/>
      <c r="F107" s="171"/>
      <c r="G107" s="171"/>
      <c r="H107" s="171"/>
      <c r="I107" s="172"/>
      <c r="J107" s="173">
        <f>J893</f>
        <v>0</v>
      </c>
      <c r="K107" s="169"/>
      <c r="L107" s="174"/>
    </row>
    <row r="108" spans="2:12" s="10" customFormat="1" ht="19.9" customHeight="1">
      <c r="B108" s="175"/>
      <c r="C108" s="105"/>
      <c r="D108" s="176" t="s">
        <v>400</v>
      </c>
      <c r="E108" s="177"/>
      <c r="F108" s="177"/>
      <c r="G108" s="177"/>
      <c r="H108" s="177"/>
      <c r="I108" s="178"/>
      <c r="J108" s="179">
        <f>J894</f>
        <v>0</v>
      </c>
      <c r="K108" s="105"/>
      <c r="L108" s="180"/>
    </row>
    <row r="109" spans="2:12" s="10" customFormat="1" ht="19.9" customHeight="1">
      <c r="B109" s="175"/>
      <c r="C109" s="105"/>
      <c r="D109" s="176" t="s">
        <v>945</v>
      </c>
      <c r="E109" s="177"/>
      <c r="F109" s="177"/>
      <c r="G109" s="177"/>
      <c r="H109" s="177"/>
      <c r="I109" s="178"/>
      <c r="J109" s="179">
        <f>J913</f>
        <v>0</v>
      </c>
      <c r="K109" s="105"/>
      <c r="L109" s="180"/>
    </row>
    <row r="110" spans="1:31" s="2" customFormat="1" ht="21.75" customHeight="1">
      <c r="A110" s="35"/>
      <c r="B110" s="36"/>
      <c r="C110" s="37"/>
      <c r="D110" s="37"/>
      <c r="E110" s="37"/>
      <c r="F110" s="37"/>
      <c r="G110" s="37"/>
      <c r="H110" s="37"/>
      <c r="I110" s="123"/>
      <c r="J110" s="37"/>
      <c r="K110" s="37"/>
      <c r="L110" s="52"/>
      <c r="S110" s="35"/>
      <c r="T110" s="35"/>
      <c r="U110" s="35"/>
      <c r="V110" s="35"/>
      <c r="W110" s="35"/>
      <c r="X110" s="35"/>
      <c r="Y110" s="35"/>
      <c r="Z110" s="35"/>
      <c r="AA110" s="35"/>
      <c r="AB110" s="35"/>
      <c r="AC110" s="35"/>
      <c r="AD110" s="35"/>
      <c r="AE110" s="35"/>
    </row>
    <row r="111" spans="1:31" s="2" customFormat="1" ht="6.95" customHeight="1">
      <c r="A111" s="35"/>
      <c r="B111" s="55"/>
      <c r="C111" s="56"/>
      <c r="D111" s="56"/>
      <c r="E111" s="56"/>
      <c r="F111" s="56"/>
      <c r="G111" s="56"/>
      <c r="H111" s="56"/>
      <c r="I111" s="159"/>
      <c r="J111" s="56"/>
      <c r="K111" s="56"/>
      <c r="L111" s="52"/>
      <c r="S111" s="35"/>
      <c r="T111" s="35"/>
      <c r="U111" s="35"/>
      <c r="V111" s="35"/>
      <c r="W111" s="35"/>
      <c r="X111" s="35"/>
      <c r="Y111" s="35"/>
      <c r="Z111" s="35"/>
      <c r="AA111" s="35"/>
      <c r="AB111" s="35"/>
      <c r="AC111" s="35"/>
      <c r="AD111" s="35"/>
      <c r="AE111" s="35"/>
    </row>
    <row r="115" spans="1:31" s="2" customFormat="1" ht="6.95" customHeight="1">
      <c r="A115" s="35"/>
      <c r="B115" s="57"/>
      <c r="C115" s="58"/>
      <c r="D115" s="58"/>
      <c r="E115" s="58"/>
      <c r="F115" s="58"/>
      <c r="G115" s="58"/>
      <c r="H115" s="58"/>
      <c r="I115" s="162"/>
      <c r="J115" s="58"/>
      <c r="K115" s="58"/>
      <c r="L115" s="52"/>
      <c r="S115" s="35"/>
      <c r="T115" s="35"/>
      <c r="U115" s="35"/>
      <c r="V115" s="35"/>
      <c r="W115" s="35"/>
      <c r="X115" s="35"/>
      <c r="Y115" s="35"/>
      <c r="Z115" s="35"/>
      <c r="AA115" s="35"/>
      <c r="AB115" s="35"/>
      <c r="AC115" s="35"/>
      <c r="AD115" s="35"/>
      <c r="AE115" s="35"/>
    </row>
    <row r="116" spans="1:31" s="2" customFormat="1" ht="24.95" customHeight="1">
      <c r="A116" s="35"/>
      <c r="B116" s="36"/>
      <c r="C116" s="24" t="s">
        <v>140</v>
      </c>
      <c r="D116" s="37"/>
      <c r="E116" s="37"/>
      <c r="F116" s="37"/>
      <c r="G116" s="37"/>
      <c r="H116" s="37"/>
      <c r="I116" s="123"/>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123"/>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16</v>
      </c>
      <c r="D118" s="37"/>
      <c r="E118" s="37"/>
      <c r="F118" s="37"/>
      <c r="G118" s="37"/>
      <c r="H118" s="37"/>
      <c r="I118" s="123"/>
      <c r="J118" s="37"/>
      <c r="K118" s="37"/>
      <c r="L118" s="52"/>
      <c r="S118" s="35"/>
      <c r="T118" s="35"/>
      <c r="U118" s="35"/>
      <c r="V118" s="35"/>
      <c r="W118" s="35"/>
      <c r="X118" s="35"/>
      <c r="Y118" s="35"/>
      <c r="Z118" s="35"/>
      <c r="AA118" s="35"/>
      <c r="AB118" s="35"/>
      <c r="AC118" s="35"/>
      <c r="AD118" s="35"/>
      <c r="AE118" s="35"/>
    </row>
    <row r="119" spans="1:31" s="2" customFormat="1" ht="25.5" customHeight="1">
      <c r="A119" s="35"/>
      <c r="B119" s="36"/>
      <c r="C119" s="37"/>
      <c r="D119" s="37"/>
      <c r="E119" s="340" t="str">
        <f>E7</f>
        <v>Jablonné nad Orlicí - Nádražní ulice - zvýšení podílu udržitelných forem dopravy</v>
      </c>
      <c r="F119" s="341"/>
      <c r="G119" s="341"/>
      <c r="H119" s="341"/>
      <c r="I119" s="123"/>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126</v>
      </c>
      <c r="D120" s="37"/>
      <c r="E120" s="37"/>
      <c r="F120" s="37"/>
      <c r="G120" s="37"/>
      <c r="H120" s="37"/>
      <c r="I120" s="123"/>
      <c r="J120" s="37"/>
      <c r="K120" s="37"/>
      <c r="L120" s="52"/>
      <c r="S120" s="35"/>
      <c r="T120" s="35"/>
      <c r="U120" s="35"/>
      <c r="V120" s="35"/>
      <c r="W120" s="35"/>
      <c r="X120" s="35"/>
      <c r="Y120" s="35"/>
      <c r="Z120" s="35"/>
      <c r="AA120" s="35"/>
      <c r="AB120" s="35"/>
      <c r="AC120" s="35"/>
      <c r="AD120" s="35"/>
      <c r="AE120" s="35"/>
    </row>
    <row r="121" spans="1:31" s="2" customFormat="1" ht="27" customHeight="1">
      <c r="A121" s="35"/>
      <c r="B121" s="36"/>
      <c r="C121" s="37"/>
      <c r="D121" s="37"/>
      <c r="E121" s="308" t="str">
        <f>E9</f>
        <v>SO 103 - Parkovací plochy podél II/311 a plochy pro pěší a cyklisty + oplocení</v>
      </c>
      <c r="F121" s="342"/>
      <c r="G121" s="342"/>
      <c r="H121" s="342"/>
      <c r="I121" s="123"/>
      <c r="J121" s="37"/>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123"/>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22</v>
      </c>
      <c r="D123" s="37"/>
      <c r="E123" s="37"/>
      <c r="F123" s="28" t="str">
        <f>F12</f>
        <v>Jablonné nad Orlicí</v>
      </c>
      <c r="G123" s="37"/>
      <c r="H123" s="37"/>
      <c r="I123" s="124" t="s">
        <v>24</v>
      </c>
      <c r="J123" s="67" t="str">
        <f>IF(J12="","",J12)</f>
        <v>9. 11. 2018</v>
      </c>
      <c r="K123" s="37"/>
      <c r="L123" s="52"/>
      <c r="S123" s="35"/>
      <c r="T123" s="35"/>
      <c r="U123" s="35"/>
      <c r="V123" s="35"/>
      <c r="W123" s="35"/>
      <c r="X123" s="35"/>
      <c r="Y123" s="35"/>
      <c r="Z123" s="35"/>
      <c r="AA123" s="35"/>
      <c r="AB123" s="35"/>
      <c r="AC123" s="35"/>
      <c r="AD123" s="35"/>
      <c r="AE123" s="35"/>
    </row>
    <row r="124" spans="1:31" s="2" customFormat="1" ht="6.95" customHeight="1">
      <c r="A124" s="35"/>
      <c r="B124" s="36"/>
      <c r="C124" s="37"/>
      <c r="D124" s="37"/>
      <c r="E124" s="37"/>
      <c r="F124" s="37"/>
      <c r="G124" s="37"/>
      <c r="H124" s="37"/>
      <c r="I124" s="123"/>
      <c r="J124" s="37"/>
      <c r="K124" s="37"/>
      <c r="L124" s="52"/>
      <c r="S124" s="35"/>
      <c r="T124" s="35"/>
      <c r="U124" s="35"/>
      <c r="V124" s="35"/>
      <c r="W124" s="35"/>
      <c r="X124" s="35"/>
      <c r="Y124" s="35"/>
      <c r="Z124" s="35"/>
      <c r="AA124" s="35"/>
      <c r="AB124" s="35"/>
      <c r="AC124" s="35"/>
      <c r="AD124" s="35"/>
      <c r="AE124" s="35"/>
    </row>
    <row r="125" spans="1:31" s="2" customFormat="1" ht="27.95" customHeight="1">
      <c r="A125" s="35"/>
      <c r="B125" s="36"/>
      <c r="C125" s="30" t="s">
        <v>26</v>
      </c>
      <c r="D125" s="37"/>
      <c r="E125" s="37"/>
      <c r="F125" s="28" t="str">
        <f>E15</f>
        <v xml:space="preserve"> </v>
      </c>
      <c r="G125" s="37"/>
      <c r="H125" s="37"/>
      <c r="I125" s="124" t="s">
        <v>32</v>
      </c>
      <c r="J125" s="33" t="str">
        <f>E21</f>
        <v>Ing. Petr Novotný, Ph.D.</v>
      </c>
      <c r="K125" s="37"/>
      <c r="L125" s="52"/>
      <c r="S125" s="35"/>
      <c r="T125" s="35"/>
      <c r="U125" s="35"/>
      <c r="V125" s="35"/>
      <c r="W125" s="35"/>
      <c r="X125" s="35"/>
      <c r="Y125" s="35"/>
      <c r="Z125" s="35"/>
      <c r="AA125" s="35"/>
      <c r="AB125" s="35"/>
      <c r="AC125" s="35"/>
      <c r="AD125" s="35"/>
      <c r="AE125" s="35"/>
    </row>
    <row r="126" spans="1:31" s="2" customFormat="1" ht="15.2" customHeight="1">
      <c r="A126" s="35"/>
      <c r="B126" s="36"/>
      <c r="C126" s="30" t="s">
        <v>30</v>
      </c>
      <c r="D126" s="37"/>
      <c r="E126" s="37"/>
      <c r="F126" s="28" t="str">
        <f>IF(E18="","",E18)</f>
        <v>Vyplň údaj</v>
      </c>
      <c r="G126" s="37"/>
      <c r="H126" s="37"/>
      <c r="I126" s="124" t="s">
        <v>35</v>
      </c>
      <c r="J126" s="33" t="str">
        <f>E24</f>
        <v xml:space="preserve"> </v>
      </c>
      <c r="K126" s="37"/>
      <c r="L126" s="52"/>
      <c r="S126" s="35"/>
      <c r="T126" s="35"/>
      <c r="U126" s="35"/>
      <c r="V126" s="35"/>
      <c r="W126" s="35"/>
      <c r="X126" s="35"/>
      <c r="Y126" s="35"/>
      <c r="Z126" s="35"/>
      <c r="AA126" s="35"/>
      <c r="AB126" s="35"/>
      <c r="AC126" s="35"/>
      <c r="AD126" s="35"/>
      <c r="AE126" s="35"/>
    </row>
    <row r="127" spans="1:31" s="2" customFormat="1" ht="10.35" customHeight="1">
      <c r="A127" s="35"/>
      <c r="B127" s="36"/>
      <c r="C127" s="37"/>
      <c r="D127" s="37"/>
      <c r="E127" s="37"/>
      <c r="F127" s="37"/>
      <c r="G127" s="37"/>
      <c r="H127" s="37"/>
      <c r="I127" s="123"/>
      <c r="J127" s="37"/>
      <c r="K127" s="37"/>
      <c r="L127" s="52"/>
      <c r="S127" s="35"/>
      <c r="T127" s="35"/>
      <c r="U127" s="35"/>
      <c r="V127" s="35"/>
      <c r="W127" s="35"/>
      <c r="X127" s="35"/>
      <c r="Y127" s="35"/>
      <c r="Z127" s="35"/>
      <c r="AA127" s="35"/>
      <c r="AB127" s="35"/>
      <c r="AC127" s="35"/>
      <c r="AD127" s="35"/>
      <c r="AE127" s="35"/>
    </row>
    <row r="128" spans="1:31" s="11" customFormat="1" ht="29.25" customHeight="1">
      <c r="A128" s="181"/>
      <c r="B128" s="182"/>
      <c r="C128" s="183" t="s">
        <v>141</v>
      </c>
      <c r="D128" s="184" t="s">
        <v>63</v>
      </c>
      <c r="E128" s="184" t="s">
        <v>59</v>
      </c>
      <c r="F128" s="184" t="s">
        <v>60</v>
      </c>
      <c r="G128" s="184" t="s">
        <v>142</v>
      </c>
      <c r="H128" s="184" t="s">
        <v>143</v>
      </c>
      <c r="I128" s="185" t="s">
        <v>144</v>
      </c>
      <c r="J128" s="184" t="s">
        <v>130</v>
      </c>
      <c r="K128" s="186" t="s">
        <v>145</v>
      </c>
      <c r="L128" s="187"/>
      <c r="M128" s="76" t="s">
        <v>1</v>
      </c>
      <c r="N128" s="77" t="s">
        <v>42</v>
      </c>
      <c r="O128" s="77" t="s">
        <v>146</v>
      </c>
      <c r="P128" s="77" t="s">
        <v>147</v>
      </c>
      <c r="Q128" s="77" t="s">
        <v>148</v>
      </c>
      <c r="R128" s="77" t="s">
        <v>149</v>
      </c>
      <c r="S128" s="77" t="s">
        <v>150</v>
      </c>
      <c r="T128" s="78" t="s">
        <v>151</v>
      </c>
      <c r="U128" s="181"/>
      <c r="V128" s="181"/>
      <c r="W128" s="181"/>
      <c r="X128" s="181"/>
      <c r="Y128" s="181"/>
      <c r="Z128" s="181"/>
      <c r="AA128" s="181"/>
      <c r="AB128" s="181"/>
      <c r="AC128" s="181"/>
      <c r="AD128" s="181"/>
      <c r="AE128" s="181"/>
    </row>
    <row r="129" spans="1:63" s="2" customFormat="1" ht="22.9" customHeight="1">
      <c r="A129" s="35"/>
      <c r="B129" s="36"/>
      <c r="C129" s="83" t="s">
        <v>152</v>
      </c>
      <c r="D129" s="37"/>
      <c r="E129" s="37"/>
      <c r="F129" s="37"/>
      <c r="G129" s="37"/>
      <c r="H129" s="37"/>
      <c r="I129" s="123"/>
      <c r="J129" s="188">
        <f>BK129</f>
        <v>0</v>
      </c>
      <c r="K129" s="37"/>
      <c r="L129" s="40"/>
      <c r="M129" s="79"/>
      <c r="N129" s="189"/>
      <c r="O129" s="80"/>
      <c r="P129" s="190">
        <f>P130+P893</f>
        <v>0</v>
      </c>
      <c r="Q129" s="80"/>
      <c r="R129" s="190">
        <f>R130+R893</f>
        <v>482.98393162</v>
      </c>
      <c r="S129" s="80"/>
      <c r="T129" s="191">
        <f>T130+T893</f>
        <v>464.46539859999996</v>
      </c>
      <c r="U129" s="35"/>
      <c r="V129" s="35"/>
      <c r="W129" s="35"/>
      <c r="X129" s="35"/>
      <c r="Y129" s="35"/>
      <c r="Z129" s="35"/>
      <c r="AA129" s="35"/>
      <c r="AB129" s="35"/>
      <c r="AC129" s="35"/>
      <c r="AD129" s="35"/>
      <c r="AE129" s="35"/>
      <c r="AT129" s="18" t="s">
        <v>77</v>
      </c>
      <c r="AU129" s="18" t="s">
        <v>132</v>
      </c>
      <c r="BK129" s="192">
        <f>BK130+BK893</f>
        <v>0</v>
      </c>
    </row>
    <row r="130" spans="2:63" s="12" customFormat="1" ht="25.9" customHeight="1">
      <c r="B130" s="193"/>
      <c r="C130" s="194"/>
      <c r="D130" s="195" t="s">
        <v>77</v>
      </c>
      <c r="E130" s="196" t="s">
        <v>166</v>
      </c>
      <c r="F130" s="196" t="s">
        <v>167</v>
      </c>
      <c r="G130" s="194"/>
      <c r="H130" s="194"/>
      <c r="I130" s="197"/>
      <c r="J130" s="198">
        <f>BK130</f>
        <v>0</v>
      </c>
      <c r="K130" s="194"/>
      <c r="L130" s="199"/>
      <c r="M130" s="200"/>
      <c r="N130" s="201"/>
      <c r="O130" s="201"/>
      <c r="P130" s="202">
        <f>P131+P389+P414+P472+P590+P595+P832+P890</f>
        <v>0</v>
      </c>
      <c r="Q130" s="201"/>
      <c r="R130" s="202">
        <f>R131+R389+R414+R472+R590+R595+R832+R890</f>
        <v>482.86920109000005</v>
      </c>
      <c r="S130" s="201"/>
      <c r="T130" s="203">
        <f>T131+T389+T414+T472+T590+T595+T832+T890</f>
        <v>464.46539859999996</v>
      </c>
      <c r="AR130" s="204" t="s">
        <v>86</v>
      </c>
      <c r="AT130" s="205" t="s">
        <v>77</v>
      </c>
      <c r="AU130" s="205" t="s">
        <v>78</v>
      </c>
      <c r="AY130" s="204" t="s">
        <v>154</v>
      </c>
      <c r="BK130" s="206">
        <f>BK131+BK389+BK414+BK472+BK590+BK595+BK832+BK890</f>
        <v>0</v>
      </c>
    </row>
    <row r="131" spans="2:63" s="12" customFormat="1" ht="22.9" customHeight="1">
      <c r="B131" s="193"/>
      <c r="C131" s="194"/>
      <c r="D131" s="195" t="s">
        <v>77</v>
      </c>
      <c r="E131" s="224" t="s">
        <v>86</v>
      </c>
      <c r="F131" s="224" t="s">
        <v>168</v>
      </c>
      <c r="G131" s="194"/>
      <c r="H131" s="194"/>
      <c r="I131" s="197"/>
      <c r="J131" s="225">
        <f>BK131</f>
        <v>0</v>
      </c>
      <c r="K131" s="194"/>
      <c r="L131" s="199"/>
      <c r="M131" s="200"/>
      <c r="N131" s="201"/>
      <c r="O131" s="201"/>
      <c r="P131" s="202">
        <f>SUM(P132:P388)</f>
        <v>0</v>
      </c>
      <c r="Q131" s="201"/>
      <c r="R131" s="202">
        <f>SUM(R132:R388)</f>
        <v>65.2388262</v>
      </c>
      <c r="S131" s="201"/>
      <c r="T131" s="203">
        <f>SUM(T132:T388)</f>
        <v>0</v>
      </c>
      <c r="AR131" s="204" t="s">
        <v>86</v>
      </c>
      <c r="AT131" s="205" t="s">
        <v>77</v>
      </c>
      <c r="AU131" s="205" t="s">
        <v>86</v>
      </c>
      <c r="AY131" s="204" t="s">
        <v>154</v>
      </c>
      <c r="BK131" s="206">
        <f>SUM(BK132:BK388)</f>
        <v>0</v>
      </c>
    </row>
    <row r="132" spans="1:65" s="2" customFormat="1" ht="24" customHeight="1">
      <c r="A132" s="35"/>
      <c r="B132" s="36"/>
      <c r="C132" s="207" t="s">
        <v>86</v>
      </c>
      <c r="D132" s="207" t="s">
        <v>155</v>
      </c>
      <c r="E132" s="208" t="s">
        <v>946</v>
      </c>
      <c r="F132" s="209" t="s">
        <v>947</v>
      </c>
      <c r="G132" s="210" t="s">
        <v>471</v>
      </c>
      <c r="H132" s="211">
        <v>112</v>
      </c>
      <c r="I132" s="212"/>
      <c r="J132" s="213">
        <f>ROUND(I132*H132,2)</f>
        <v>0</v>
      </c>
      <c r="K132" s="209" t="s">
        <v>405</v>
      </c>
      <c r="L132" s="40"/>
      <c r="M132" s="214" t="s">
        <v>1</v>
      </c>
      <c r="N132" s="215" t="s">
        <v>43</v>
      </c>
      <c r="O132" s="72"/>
      <c r="P132" s="216">
        <f>O132*H132</f>
        <v>0</v>
      </c>
      <c r="Q132" s="216">
        <v>0</v>
      </c>
      <c r="R132" s="216">
        <f>Q132*H132</f>
        <v>0</v>
      </c>
      <c r="S132" s="216">
        <v>0</v>
      </c>
      <c r="T132" s="217">
        <f>S132*H132</f>
        <v>0</v>
      </c>
      <c r="U132" s="35"/>
      <c r="V132" s="35"/>
      <c r="W132" s="35"/>
      <c r="X132" s="35"/>
      <c r="Y132" s="35"/>
      <c r="Z132" s="35"/>
      <c r="AA132" s="35"/>
      <c r="AB132" s="35"/>
      <c r="AC132" s="35"/>
      <c r="AD132" s="35"/>
      <c r="AE132" s="35"/>
      <c r="AR132" s="218" t="s">
        <v>159</v>
      </c>
      <c r="AT132" s="218" t="s">
        <v>155</v>
      </c>
      <c r="AU132" s="218" t="s">
        <v>88</v>
      </c>
      <c r="AY132" s="18" t="s">
        <v>154</v>
      </c>
      <c r="BE132" s="219">
        <f>IF(N132="základní",J132,0)</f>
        <v>0</v>
      </c>
      <c r="BF132" s="219">
        <f>IF(N132="snížená",J132,0)</f>
        <v>0</v>
      </c>
      <c r="BG132" s="219">
        <f>IF(N132="zákl. přenesená",J132,0)</f>
        <v>0</v>
      </c>
      <c r="BH132" s="219">
        <f>IF(N132="sníž. přenesená",J132,0)</f>
        <v>0</v>
      </c>
      <c r="BI132" s="219">
        <f>IF(N132="nulová",J132,0)</f>
        <v>0</v>
      </c>
      <c r="BJ132" s="18" t="s">
        <v>86</v>
      </c>
      <c r="BK132" s="219">
        <f>ROUND(I132*H132,2)</f>
        <v>0</v>
      </c>
      <c r="BL132" s="18" t="s">
        <v>159</v>
      </c>
      <c r="BM132" s="218" t="s">
        <v>948</v>
      </c>
    </row>
    <row r="133" spans="1:47" s="2" customFormat="1" ht="19.5">
      <c r="A133" s="35"/>
      <c r="B133" s="36"/>
      <c r="C133" s="37"/>
      <c r="D133" s="220" t="s">
        <v>161</v>
      </c>
      <c r="E133" s="37"/>
      <c r="F133" s="221" t="s">
        <v>949</v>
      </c>
      <c r="G133" s="37"/>
      <c r="H133" s="37"/>
      <c r="I133" s="123"/>
      <c r="J133" s="37"/>
      <c r="K133" s="37"/>
      <c r="L133" s="40"/>
      <c r="M133" s="222"/>
      <c r="N133" s="223"/>
      <c r="O133" s="72"/>
      <c r="P133" s="72"/>
      <c r="Q133" s="72"/>
      <c r="R133" s="72"/>
      <c r="S133" s="72"/>
      <c r="T133" s="73"/>
      <c r="U133" s="35"/>
      <c r="V133" s="35"/>
      <c r="W133" s="35"/>
      <c r="X133" s="35"/>
      <c r="Y133" s="35"/>
      <c r="Z133" s="35"/>
      <c r="AA133" s="35"/>
      <c r="AB133" s="35"/>
      <c r="AC133" s="35"/>
      <c r="AD133" s="35"/>
      <c r="AE133" s="35"/>
      <c r="AT133" s="18" t="s">
        <v>161</v>
      </c>
      <c r="AU133" s="18" t="s">
        <v>88</v>
      </c>
    </row>
    <row r="134" spans="1:47" s="2" customFormat="1" ht="146.25">
      <c r="A134" s="35"/>
      <c r="B134" s="36"/>
      <c r="C134" s="37"/>
      <c r="D134" s="220" t="s">
        <v>408</v>
      </c>
      <c r="E134" s="37"/>
      <c r="F134" s="230" t="s">
        <v>950</v>
      </c>
      <c r="G134" s="37"/>
      <c r="H134" s="37"/>
      <c r="I134" s="123"/>
      <c r="J134" s="37"/>
      <c r="K134" s="37"/>
      <c r="L134" s="40"/>
      <c r="M134" s="222"/>
      <c r="N134" s="223"/>
      <c r="O134" s="72"/>
      <c r="P134" s="72"/>
      <c r="Q134" s="72"/>
      <c r="R134" s="72"/>
      <c r="S134" s="72"/>
      <c r="T134" s="73"/>
      <c r="U134" s="35"/>
      <c r="V134" s="35"/>
      <c r="W134" s="35"/>
      <c r="X134" s="35"/>
      <c r="Y134" s="35"/>
      <c r="Z134" s="35"/>
      <c r="AA134" s="35"/>
      <c r="AB134" s="35"/>
      <c r="AC134" s="35"/>
      <c r="AD134" s="35"/>
      <c r="AE134" s="35"/>
      <c r="AT134" s="18" t="s">
        <v>408</v>
      </c>
      <c r="AU134" s="18" t="s">
        <v>88</v>
      </c>
    </row>
    <row r="135" spans="2:51" s="13" customFormat="1" ht="11.25">
      <c r="B135" s="231"/>
      <c r="C135" s="232"/>
      <c r="D135" s="220" t="s">
        <v>410</v>
      </c>
      <c r="E135" s="233" t="s">
        <v>1</v>
      </c>
      <c r="F135" s="234" t="s">
        <v>951</v>
      </c>
      <c r="G135" s="232"/>
      <c r="H135" s="235">
        <v>112</v>
      </c>
      <c r="I135" s="236"/>
      <c r="J135" s="232"/>
      <c r="K135" s="232"/>
      <c r="L135" s="237"/>
      <c r="M135" s="238"/>
      <c r="N135" s="239"/>
      <c r="O135" s="239"/>
      <c r="P135" s="239"/>
      <c r="Q135" s="239"/>
      <c r="R135" s="239"/>
      <c r="S135" s="239"/>
      <c r="T135" s="240"/>
      <c r="AT135" s="241" t="s">
        <v>410</v>
      </c>
      <c r="AU135" s="241" t="s">
        <v>88</v>
      </c>
      <c r="AV135" s="13" t="s">
        <v>88</v>
      </c>
      <c r="AW135" s="13" t="s">
        <v>34</v>
      </c>
      <c r="AX135" s="13" t="s">
        <v>86</v>
      </c>
      <c r="AY135" s="241" t="s">
        <v>154</v>
      </c>
    </row>
    <row r="136" spans="1:65" s="2" customFormat="1" ht="24" customHeight="1">
      <c r="A136" s="35"/>
      <c r="B136" s="36"/>
      <c r="C136" s="207" t="s">
        <v>88</v>
      </c>
      <c r="D136" s="207" t="s">
        <v>155</v>
      </c>
      <c r="E136" s="208" t="s">
        <v>952</v>
      </c>
      <c r="F136" s="209" t="s">
        <v>953</v>
      </c>
      <c r="G136" s="210" t="s">
        <v>600</v>
      </c>
      <c r="H136" s="211">
        <v>4</v>
      </c>
      <c r="I136" s="212"/>
      <c r="J136" s="213">
        <f>ROUND(I136*H136,2)</f>
        <v>0</v>
      </c>
      <c r="K136" s="209" t="s">
        <v>405</v>
      </c>
      <c r="L136" s="40"/>
      <c r="M136" s="214" t="s">
        <v>1</v>
      </c>
      <c r="N136" s="215" t="s">
        <v>43</v>
      </c>
      <c r="O136" s="72"/>
      <c r="P136" s="216">
        <f>O136*H136</f>
        <v>0</v>
      </c>
      <c r="Q136" s="216">
        <v>0</v>
      </c>
      <c r="R136" s="216">
        <f>Q136*H136</f>
        <v>0</v>
      </c>
      <c r="S136" s="216">
        <v>0</v>
      </c>
      <c r="T136" s="217">
        <f>S136*H136</f>
        <v>0</v>
      </c>
      <c r="U136" s="35"/>
      <c r="V136" s="35"/>
      <c r="W136" s="35"/>
      <c r="X136" s="35"/>
      <c r="Y136" s="35"/>
      <c r="Z136" s="35"/>
      <c r="AA136" s="35"/>
      <c r="AB136" s="35"/>
      <c r="AC136" s="35"/>
      <c r="AD136" s="35"/>
      <c r="AE136" s="35"/>
      <c r="AR136" s="218" t="s">
        <v>159</v>
      </c>
      <c r="AT136" s="218" t="s">
        <v>155</v>
      </c>
      <c r="AU136" s="218" t="s">
        <v>88</v>
      </c>
      <c r="AY136" s="18" t="s">
        <v>154</v>
      </c>
      <c r="BE136" s="219">
        <f>IF(N136="základní",J136,0)</f>
        <v>0</v>
      </c>
      <c r="BF136" s="219">
        <f>IF(N136="snížená",J136,0)</f>
        <v>0</v>
      </c>
      <c r="BG136" s="219">
        <f>IF(N136="zákl. přenesená",J136,0)</f>
        <v>0</v>
      </c>
      <c r="BH136" s="219">
        <f>IF(N136="sníž. přenesená",J136,0)</f>
        <v>0</v>
      </c>
      <c r="BI136" s="219">
        <f>IF(N136="nulová",J136,0)</f>
        <v>0</v>
      </c>
      <c r="BJ136" s="18" t="s">
        <v>86</v>
      </c>
      <c r="BK136" s="219">
        <f>ROUND(I136*H136,2)</f>
        <v>0</v>
      </c>
      <c r="BL136" s="18" t="s">
        <v>159</v>
      </c>
      <c r="BM136" s="218" t="s">
        <v>954</v>
      </c>
    </row>
    <row r="137" spans="1:47" s="2" customFormat="1" ht="19.5">
      <c r="A137" s="35"/>
      <c r="B137" s="36"/>
      <c r="C137" s="37"/>
      <c r="D137" s="220" t="s">
        <v>161</v>
      </c>
      <c r="E137" s="37"/>
      <c r="F137" s="221" t="s">
        <v>955</v>
      </c>
      <c r="G137" s="37"/>
      <c r="H137" s="37"/>
      <c r="I137" s="123"/>
      <c r="J137" s="37"/>
      <c r="K137" s="37"/>
      <c r="L137" s="40"/>
      <c r="M137" s="222"/>
      <c r="N137" s="223"/>
      <c r="O137" s="72"/>
      <c r="P137" s="72"/>
      <c r="Q137" s="72"/>
      <c r="R137" s="72"/>
      <c r="S137" s="72"/>
      <c r="T137" s="73"/>
      <c r="U137" s="35"/>
      <c r="V137" s="35"/>
      <c r="W137" s="35"/>
      <c r="X137" s="35"/>
      <c r="Y137" s="35"/>
      <c r="Z137" s="35"/>
      <c r="AA137" s="35"/>
      <c r="AB137" s="35"/>
      <c r="AC137" s="35"/>
      <c r="AD137" s="35"/>
      <c r="AE137" s="35"/>
      <c r="AT137" s="18" t="s">
        <v>161</v>
      </c>
      <c r="AU137" s="18" t="s">
        <v>88</v>
      </c>
    </row>
    <row r="138" spans="1:47" s="2" customFormat="1" ht="136.5">
      <c r="A138" s="35"/>
      <c r="B138" s="36"/>
      <c r="C138" s="37"/>
      <c r="D138" s="220" t="s">
        <v>408</v>
      </c>
      <c r="E138" s="37"/>
      <c r="F138" s="230" t="s">
        <v>956</v>
      </c>
      <c r="G138" s="37"/>
      <c r="H138" s="37"/>
      <c r="I138" s="123"/>
      <c r="J138" s="37"/>
      <c r="K138" s="37"/>
      <c r="L138" s="40"/>
      <c r="M138" s="222"/>
      <c r="N138" s="223"/>
      <c r="O138" s="72"/>
      <c r="P138" s="72"/>
      <c r="Q138" s="72"/>
      <c r="R138" s="72"/>
      <c r="S138" s="72"/>
      <c r="T138" s="73"/>
      <c r="U138" s="35"/>
      <c r="V138" s="35"/>
      <c r="W138" s="35"/>
      <c r="X138" s="35"/>
      <c r="Y138" s="35"/>
      <c r="Z138" s="35"/>
      <c r="AA138" s="35"/>
      <c r="AB138" s="35"/>
      <c r="AC138" s="35"/>
      <c r="AD138" s="35"/>
      <c r="AE138" s="35"/>
      <c r="AT138" s="18" t="s">
        <v>408</v>
      </c>
      <c r="AU138" s="18" t="s">
        <v>88</v>
      </c>
    </row>
    <row r="139" spans="2:51" s="13" customFormat="1" ht="11.25">
      <c r="B139" s="231"/>
      <c r="C139" s="232"/>
      <c r="D139" s="220" t="s">
        <v>410</v>
      </c>
      <c r="E139" s="233" t="s">
        <v>1</v>
      </c>
      <c r="F139" s="234" t="s">
        <v>957</v>
      </c>
      <c r="G139" s="232"/>
      <c r="H139" s="235">
        <v>4</v>
      </c>
      <c r="I139" s="236"/>
      <c r="J139" s="232"/>
      <c r="K139" s="232"/>
      <c r="L139" s="237"/>
      <c r="M139" s="238"/>
      <c r="N139" s="239"/>
      <c r="O139" s="239"/>
      <c r="P139" s="239"/>
      <c r="Q139" s="239"/>
      <c r="R139" s="239"/>
      <c r="S139" s="239"/>
      <c r="T139" s="240"/>
      <c r="AT139" s="241" t="s">
        <v>410</v>
      </c>
      <c r="AU139" s="241" t="s">
        <v>88</v>
      </c>
      <c r="AV139" s="13" t="s">
        <v>88</v>
      </c>
      <c r="AW139" s="13" t="s">
        <v>34</v>
      </c>
      <c r="AX139" s="13" t="s">
        <v>86</v>
      </c>
      <c r="AY139" s="241" t="s">
        <v>154</v>
      </c>
    </row>
    <row r="140" spans="1:65" s="2" customFormat="1" ht="24" customHeight="1">
      <c r="A140" s="35"/>
      <c r="B140" s="36"/>
      <c r="C140" s="207" t="s">
        <v>169</v>
      </c>
      <c r="D140" s="207" t="s">
        <v>155</v>
      </c>
      <c r="E140" s="208" t="s">
        <v>958</v>
      </c>
      <c r="F140" s="209" t="s">
        <v>959</v>
      </c>
      <c r="G140" s="210" t="s">
        <v>600</v>
      </c>
      <c r="H140" s="211">
        <v>1</v>
      </c>
      <c r="I140" s="212"/>
      <c r="J140" s="213">
        <f>ROUND(I140*H140,2)</f>
        <v>0</v>
      </c>
      <c r="K140" s="209" t="s">
        <v>405</v>
      </c>
      <c r="L140" s="40"/>
      <c r="M140" s="214" t="s">
        <v>1</v>
      </c>
      <c r="N140" s="215" t="s">
        <v>43</v>
      </c>
      <c r="O140" s="72"/>
      <c r="P140" s="216">
        <f>O140*H140</f>
        <v>0</v>
      </c>
      <c r="Q140" s="216">
        <v>0</v>
      </c>
      <c r="R140" s="216">
        <f>Q140*H140</f>
        <v>0</v>
      </c>
      <c r="S140" s="216">
        <v>0</v>
      </c>
      <c r="T140" s="217">
        <f>S140*H140</f>
        <v>0</v>
      </c>
      <c r="U140" s="35"/>
      <c r="V140" s="35"/>
      <c r="W140" s="35"/>
      <c r="X140" s="35"/>
      <c r="Y140" s="35"/>
      <c r="Z140" s="35"/>
      <c r="AA140" s="35"/>
      <c r="AB140" s="35"/>
      <c r="AC140" s="35"/>
      <c r="AD140" s="35"/>
      <c r="AE140" s="35"/>
      <c r="AR140" s="218" t="s">
        <v>159</v>
      </c>
      <c r="AT140" s="218" t="s">
        <v>155</v>
      </c>
      <c r="AU140" s="218" t="s">
        <v>88</v>
      </c>
      <c r="AY140" s="18" t="s">
        <v>154</v>
      </c>
      <c r="BE140" s="219">
        <f>IF(N140="základní",J140,0)</f>
        <v>0</v>
      </c>
      <c r="BF140" s="219">
        <f>IF(N140="snížená",J140,0)</f>
        <v>0</v>
      </c>
      <c r="BG140" s="219">
        <f>IF(N140="zákl. přenesená",J140,0)</f>
        <v>0</v>
      </c>
      <c r="BH140" s="219">
        <f>IF(N140="sníž. přenesená",J140,0)</f>
        <v>0</v>
      </c>
      <c r="BI140" s="219">
        <f>IF(N140="nulová",J140,0)</f>
        <v>0</v>
      </c>
      <c r="BJ140" s="18" t="s">
        <v>86</v>
      </c>
      <c r="BK140" s="219">
        <f>ROUND(I140*H140,2)</f>
        <v>0</v>
      </c>
      <c r="BL140" s="18" t="s">
        <v>159</v>
      </c>
      <c r="BM140" s="218" t="s">
        <v>960</v>
      </c>
    </row>
    <row r="141" spans="1:47" s="2" customFormat="1" ht="19.5">
      <c r="A141" s="35"/>
      <c r="B141" s="36"/>
      <c r="C141" s="37"/>
      <c r="D141" s="220" t="s">
        <v>161</v>
      </c>
      <c r="E141" s="37"/>
      <c r="F141" s="221" t="s">
        <v>961</v>
      </c>
      <c r="G141" s="37"/>
      <c r="H141" s="37"/>
      <c r="I141" s="123"/>
      <c r="J141" s="37"/>
      <c r="K141" s="37"/>
      <c r="L141" s="40"/>
      <c r="M141" s="222"/>
      <c r="N141" s="223"/>
      <c r="O141" s="72"/>
      <c r="P141" s="72"/>
      <c r="Q141" s="72"/>
      <c r="R141" s="72"/>
      <c r="S141" s="72"/>
      <c r="T141" s="73"/>
      <c r="U141" s="35"/>
      <c r="V141" s="35"/>
      <c r="W141" s="35"/>
      <c r="X141" s="35"/>
      <c r="Y141" s="35"/>
      <c r="Z141" s="35"/>
      <c r="AA141" s="35"/>
      <c r="AB141" s="35"/>
      <c r="AC141" s="35"/>
      <c r="AD141" s="35"/>
      <c r="AE141" s="35"/>
      <c r="AT141" s="18" t="s">
        <v>161</v>
      </c>
      <c r="AU141" s="18" t="s">
        <v>88</v>
      </c>
    </row>
    <row r="142" spans="1:47" s="2" customFormat="1" ht="136.5">
      <c r="A142" s="35"/>
      <c r="B142" s="36"/>
      <c r="C142" s="37"/>
      <c r="D142" s="220" t="s">
        <v>408</v>
      </c>
      <c r="E142" s="37"/>
      <c r="F142" s="230" t="s">
        <v>956</v>
      </c>
      <c r="G142" s="37"/>
      <c r="H142" s="37"/>
      <c r="I142" s="123"/>
      <c r="J142" s="37"/>
      <c r="K142" s="37"/>
      <c r="L142" s="40"/>
      <c r="M142" s="222"/>
      <c r="N142" s="223"/>
      <c r="O142" s="72"/>
      <c r="P142" s="72"/>
      <c r="Q142" s="72"/>
      <c r="R142" s="72"/>
      <c r="S142" s="72"/>
      <c r="T142" s="73"/>
      <c r="U142" s="35"/>
      <c r="V142" s="35"/>
      <c r="W142" s="35"/>
      <c r="X142" s="35"/>
      <c r="Y142" s="35"/>
      <c r="Z142" s="35"/>
      <c r="AA142" s="35"/>
      <c r="AB142" s="35"/>
      <c r="AC142" s="35"/>
      <c r="AD142" s="35"/>
      <c r="AE142" s="35"/>
      <c r="AT142" s="18" t="s">
        <v>408</v>
      </c>
      <c r="AU142" s="18" t="s">
        <v>88</v>
      </c>
    </row>
    <row r="143" spans="2:51" s="13" customFormat="1" ht="11.25">
      <c r="B143" s="231"/>
      <c r="C143" s="232"/>
      <c r="D143" s="220" t="s">
        <v>410</v>
      </c>
      <c r="E143" s="233" t="s">
        <v>1</v>
      </c>
      <c r="F143" s="234" t="s">
        <v>86</v>
      </c>
      <c r="G143" s="232"/>
      <c r="H143" s="235">
        <v>1</v>
      </c>
      <c r="I143" s="236"/>
      <c r="J143" s="232"/>
      <c r="K143" s="232"/>
      <c r="L143" s="237"/>
      <c r="M143" s="238"/>
      <c r="N143" s="239"/>
      <c r="O143" s="239"/>
      <c r="P143" s="239"/>
      <c r="Q143" s="239"/>
      <c r="R143" s="239"/>
      <c r="S143" s="239"/>
      <c r="T143" s="240"/>
      <c r="AT143" s="241" t="s">
        <v>410</v>
      </c>
      <c r="AU143" s="241" t="s">
        <v>88</v>
      </c>
      <c r="AV143" s="13" t="s">
        <v>88</v>
      </c>
      <c r="AW143" s="13" t="s">
        <v>34</v>
      </c>
      <c r="AX143" s="13" t="s">
        <v>86</v>
      </c>
      <c r="AY143" s="241" t="s">
        <v>154</v>
      </c>
    </row>
    <row r="144" spans="1:65" s="2" customFormat="1" ht="24" customHeight="1">
      <c r="A144" s="35"/>
      <c r="B144" s="36"/>
      <c r="C144" s="207" t="s">
        <v>159</v>
      </c>
      <c r="D144" s="207" t="s">
        <v>155</v>
      </c>
      <c r="E144" s="208" t="s">
        <v>962</v>
      </c>
      <c r="F144" s="209" t="s">
        <v>963</v>
      </c>
      <c r="G144" s="210" t="s">
        <v>600</v>
      </c>
      <c r="H144" s="211">
        <v>2</v>
      </c>
      <c r="I144" s="212"/>
      <c r="J144" s="213">
        <f>ROUND(I144*H144,2)</f>
        <v>0</v>
      </c>
      <c r="K144" s="209" t="s">
        <v>405</v>
      </c>
      <c r="L144" s="40"/>
      <c r="M144" s="214" t="s">
        <v>1</v>
      </c>
      <c r="N144" s="215" t="s">
        <v>43</v>
      </c>
      <c r="O144" s="72"/>
      <c r="P144" s="216">
        <f>O144*H144</f>
        <v>0</v>
      </c>
      <c r="Q144" s="216">
        <v>0</v>
      </c>
      <c r="R144" s="216">
        <f>Q144*H144</f>
        <v>0</v>
      </c>
      <c r="S144" s="216">
        <v>0</v>
      </c>
      <c r="T144" s="217">
        <f>S144*H144</f>
        <v>0</v>
      </c>
      <c r="U144" s="35"/>
      <c r="V144" s="35"/>
      <c r="W144" s="35"/>
      <c r="X144" s="35"/>
      <c r="Y144" s="35"/>
      <c r="Z144" s="35"/>
      <c r="AA144" s="35"/>
      <c r="AB144" s="35"/>
      <c r="AC144" s="35"/>
      <c r="AD144" s="35"/>
      <c r="AE144" s="35"/>
      <c r="AR144" s="218" t="s">
        <v>159</v>
      </c>
      <c r="AT144" s="218" t="s">
        <v>155</v>
      </c>
      <c r="AU144" s="218" t="s">
        <v>88</v>
      </c>
      <c r="AY144" s="18" t="s">
        <v>154</v>
      </c>
      <c r="BE144" s="219">
        <f>IF(N144="základní",J144,0)</f>
        <v>0</v>
      </c>
      <c r="BF144" s="219">
        <f>IF(N144="snížená",J144,0)</f>
        <v>0</v>
      </c>
      <c r="BG144" s="219">
        <f>IF(N144="zákl. přenesená",J144,0)</f>
        <v>0</v>
      </c>
      <c r="BH144" s="219">
        <f>IF(N144="sníž. přenesená",J144,0)</f>
        <v>0</v>
      </c>
      <c r="BI144" s="219">
        <f>IF(N144="nulová",J144,0)</f>
        <v>0</v>
      </c>
      <c r="BJ144" s="18" t="s">
        <v>86</v>
      </c>
      <c r="BK144" s="219">
        <f>ROUND(I144*H144,2)</f>
        <v>0</v>
      </c>
      <c r="BL144" s="18" t="s">
        <v>159</v>
      </c>
      <c r="BM144" s="218" t="s">
        <v>964</v>
      </c>
    </row>
    <row r="145" spans="1:47" s="2" customFormat="1" ht="19.5">
      <c r="A145" s="35"/>
      <c r="B145" s="36"/>
      <c r="C145" s="37"/>
      <c r="D145" s="220" t="s">
        <v>161</v>
      </c>
      <c r="E145" s="37"/>
      <c r="F145" s="221" t="s">
        <v>965</v>
      </c>
      <c r="G145" s="37"/>
      <c r="H145" s="37"/>
      <c r="I145" s="123"/>
      <c r="J145" s="37"/>
      <c r="K145" s="37"/>
      <c r="L145" s="40"/>
      <c r="M145" s="222"/>
      <c r="N145" s="223"/>
      <c r="O145" s="72"/>
      <c r="P145" s="72"/>
      <c r="Q145" s="72"/>
      <c r="R145" s="72"/>
      <c r="S145" s="72"/>
      <c r="T145" s="73"/>
      <c r="U145" s="35"/>
      <c r="V145" s="35"/>
      <c r="W145" s="35"/>
      <c r="X145" s="35"/>
      <c r="Y145" s="35"/>
      <c r="Z145" s="35"/>
      <c r="AA145" s="35"/>
      <c r="AB145" s="35"/>
      <c r="AC145" s="35"/>
      <c r="AD145" s="35"/>
      <c r="AE145" s="35"/>
      <c r="AT145" s="18" t="s">
        <v>161</v>
      </c>
      <c r="AU145" s="18" t="s">
        <v>88</v>
      </c>
    </row>
    <row r="146" spans="1:47" s="2" customFormat="1" ht="136.5">
      <c r="A146" s="35"/>
      <c r="B146" s="36"/>
      <c r="C146" s="37"/>
      <c r="D146" s="220" t="s">
        <v>408</v>
      </c>
      <c r="E146" s="37"/>
      <c r="F146" s="230" t="s">
        <v>956</v>
      </c>
      <c r="G146" s="37"/>
      <c r="H146" s="37"/>
      <c r="I146" s="123"/>
      <c r="J146" s="37"/>
      <c r="K146" s="37"/>
      <c r="L146" s="40"/>
      <c r="M146" s="222"/>
      <c r="N146" s="223"/>
      <c r="O146" s="72"/>
      <c r="P146" s="72"/>
      <c r="Q146" s="72"/>
      <c r="R146" s="72"/>
      <c r="S146" s="72"/>
      <c r="T146" s="73"/>
      <c r="U146" s="35"/>
      <c r="V146" s="35"/>
      <c r="W146" s="35"/>
      <c r="X146" s="35"/>
      <c r="Y146" s="35"/>
      <c r="Z146" s="35"/>
      <c r="AA146" s="35"/>
      <c r="AB146" s="35"/>
      <c r="AC146" s="35"/>
      <c r="AD146" s="35"/>
      <c r="AE146" s="35"/>
      <c r="AT146" s="18" t="s">
        <v>408</v>
      </c>
      <c r="AU146" s="18" t="s">
        <v>88</v>
      </c>
    </row>
    <row r="147" spans="2:51" s="13" customFormat="1" ht="11.25">
      <c r="B147" s="231"/>
      <c r="C147" s="232"/>
      <c r="D147" s="220" t="s">
        <v>410</v>
      </c>
      <c r="E147" s="233" t="s">
        <v>1</v>
      </c>
      <c r="F147" s="234" t="s">
        <v>614</v>
      </c>
      <c r="G147" s="232"/>
      <c r="H147" s="235">
        <v>2</v>
      </c>
      <c r="I147" s="236"/>
      <c r="J147" s="232"/>
      <c r="K147" s="232"/>
      <c r="L147" s="237"/>
      <c r="M147" s="238"/>
      <c r="N147" s="239"/>
      <c r="O147" s="239"/>
      <c r="P147" s="239"/>
      <c r="Q147" s="239"/>
      <c r="R147" s="239"/>
      <c r="S147" s="239"/>
      <c r="T147" s="240"/>
      <c r="AT147" s="241" t="s">
        <v>410</v>
      </c>
      <c r="AU147" s="241" t="s">
        <v>88</v>
      </c>
      <c r="AV147" s="13" t="s">
        <v>88</v>
      </c>
      <c r="AW147" s="13" t="s">
        <v>34</v>
      </c>
      <c r="AX147" s="13" t="s">
        <v>86</v>
      </c>
      <c r="AY147" s="241" t="s">
        <v>154</v>
      </c>
    </row>
    <row r="148" spans="1:65" s="2" customFormat="1" ht="24" customHeight="1">
      <c r="A148" s="35"/>
      <c r="B148" s="36"/>
      <c r="C148" s="207" t="s">
        <v>176</v>
      </c>
      <c r="D148" s="207" t="s">
        <v>155</v>
      </c>
      <c r="E148" s="208" t="s">
        <v>966</v>
      </c>
      <c r="F148" s="209" t="s">
        <v>967</v>
      </c>
      <c r="G148" s="210" t="s">
        <v>600</v>
      </c>
      <c r="H148" s="211">
        <v>4</v>
      </c>
      <c r="I148" s="212"/>
      <c r="J148" s="213">
        <f>ROUND(I148*H148,2)</f>
        <v>0</v>
      </c>
      <c r="K148" s="209" t="s">
        <v>405</v>
      </c>
      <c r="L148" s="40"/>
      <c r="M148" s="214" t="s">
        <v>1</v>
      </c>
      <c r="N148" s="215" t="s">
        <v>43</v>
      </c>
      <c r="O148" s="72"/>
      <c r="P148" s="216">
        <f>O148*H148</f>
        <v>0</v>
      </c>
      <c r="Q148" s="216">
        <v>0</v>
      </c>
      <c r="R148" s="216">
        <f>Q148*H148</f>
        <v>0</v>
      </c>
      <c r="S148" s="216">
        <v>0</v>
      </c>
      <c r="T148" s="217">
        <f>S148*H148</f>
        <v>0</v>
      </c>
      <c r="U148" s="35"/>
      <c r="V148" s="35"/>
      <c r="W148" s="35"/>
      <c r="X148" s="35"/>
      <c r="Y148" s="35"/>
      <c r="Z148" s="35"/>
      <c r="AA148" s="35"/>
      <c r="AB148" s="35"/>
      <c r="AC148" s="35"/>
      <c r="AD148" s="35"/>
      <c r="AE148" s="35"/>
      <c r="AR148" s="218" t="s">
        <v>159</v>
      </c>
      <c r="AT148" s="218" t="s">
        <v>155</v>
      </c>
      <c r="AU148" s="218" t="s">
        <v>88</v>
      </c>
      <c r="AY148" s="18" t="s">
        <v>154</v>
      </c>
      <c r="BE148" s="219">
        <f>IF(N148="základní",J148,0)</f>
        <v>0</v>
      </c>
      <c r="BF148" s="219">
        <f>IF(N148="snížená",J148,0)</f>
        <v>0</v>
      </c>
      <c r="BG148" s="219">
        <f>IF(N148="zákl. přenesená",J148,0)</f>
        <v>0</v>
      </c>
      <c r="BH148" s="219">
        <f>IF(N148="sníž. přenesená",J148,0)</f>
        <v>0</v>
      </c>
      <c r="BI148" s="219">
        <f>IF(N148="nulová",J148,0)</f>
        <v>0</v>
      </c>
      <c r="BJ148" s="18" t="s">
        <v>86</v>
      </c>
      <c r="BK148" s="219">
        <f>ROUND(I148*H148,2)</f>
        <v>0</v>
      </c>
      <c r="BL148" s="18" t="s">
        <v>159</v>
      </c>
      <c r="BM148" s="218" t="s">
        <v>968</v>
      </c>
    </row>
    <row r="149" spans="1:47" s="2" customFormat="1" ht="19.5">
      <c r="A149" s="35"/>
      <c r="B149" s="36"/>
      <c r="C149" s="37"/>
      <c r="D149" s="220" t="s">
        <v>161</v>
      </c>
      <c r="E149" s="37"/>
      <c r="F149" s="221" t="s">
        <v>969</v>
      </c>
      <c r="G149" s="37"/>
      <c r="H149" s="37"/>
      <c r="I149" s="123"/>
      <c r="J149" s="37"/>
      <c r="K149" s="37"/>
      <c r="L149" s="40"/>
      <c r="M149" s="222"/>
      <c r="N149" s="223"/>
      <c r="O149" s="72"/>
      <c r="P149" s="72"/>
      <c r="Q149" s="72"/>
      <c r="R149" s="72"/>
      <c r="S149" s="72"/>
      <c r="T149" s="73"/>
      <c r="U149" s="35"/>
      <c r="V149" s="35"/>
      <c r="W149" s="35"/>
      <c r="X149" s="35"/>
      <c r="Y149" s="35"/>
      <c r="Z149" s="35"/>
      <c r="AA149" s="35"/>
      <c r="AB149" s="35"/>
      <c r="AC149" s="35"/>
      <c r="AD149" s="35"/>
      <c r="AE149" s="35"/>
      <c r="AT149" s="18" t="s">
        <v>161</v>
      </c>
      <c r="AU149" s="18" t="s">
        <v>88</v>
      </c>
    </row>
    <row r="150" spans="1:47" s="2" customFormat="1" ht="165.75">
      <c r="A150" s="35"/>
      <c r="B150" s="36"/>
      <c r="C150" s="37"/>
      <c r="D150" s="220" t="s">
        <v>408</v>
      </c>
      <c r="E150" s="37"/>
      <c r="F150" s="230" t="s">
        <v>970</v>
      </c>
      <c r="G150" s="37"/>
      <c r="H150" s="37"/>
      <c r="I150" s="123"/>
      <c r="J150" s="37"/>
      <c r="K150" s="37"/>
      <c r="L150" s="40"/>
      <c r="M150" s="222"/>
      <c r="N150" s="223"/>
      <c r="O150" s="72"/>
      <c r="P150" s="72"/>
      <c r="Q150" s="72"/>
      <c r="R150" s="72"/>
      <c r="S150" s="72"/>
      <c r="T150" s="73"/>
      <c r="U150" s="35"/>
      <c r="V150" s="35"/>
      <c r="W150" s="35"/>
      <c r="X150" s="35"/>
      <c r="Y150" s="35"/>
      <c r="Z150" s="35"/>
      <c r="AA150" s="35"/>
      <c r="AB150" s="35"/>
      <c r="AC150" s="35"/>
      <c r="AD150" s="35"/>
      <c r="AE150" s="35"/>
      <c r="AT150" s="18" t="s">
        <v>408</v>
      </c>
      <c r="AU150" s="18" t="s">
        <v>88</v>
      </c>
    </row>
    <row r="151" spans="2:51" s="13" customFormat="1" ht="11.25">
      <c r="B151" s="231"/>
      <c r="C151" s="232"/>
      <c r="D151" s="220" t="s">
        <v>410</v>
      </c>
      <c r="E151" s="233" t="s">
        <v>1</v>
      </c>
      <c r="F151" s="234" t="s">
        <v>159</v>
      </c>
      <c r="G151" s="232"/>
      <c r="H151" s="235">
        <v>4</v>
      </c>
      <c r="I151" s="236"/>
      <c r="J151" s="232"/>
      <c r="K151" s="232"/>
      <c r="L151" s="237"/>
      <c r="M151" s="238"/>
      <c r="N151" s="239"/>
      <c r="O151" s="239"/>
      <c r="P151" s="239"/>
      <c r="Q151" s="239"/>
      <c r="R151" s="239"/>
      <c r="S151" s="239"/>
      <c r="T151" s="240"/>
      <c r="AT151" s="241" t="s">
        <v>410</v>
      </c>
      <c r="AU151" s="241" t="s">
        <v>88</v>
      </c>
      <c r="AV151" s="13" t="s">
        <v>88</v>
      </c>
      <c r="AW151" s="13" t="s">
        <v>34</v>
      </c>
      <c r="AX151" s="13" t="s">
        <v>86</v>
      </c>
      <c r="AY151" s="241" t="s">
        <v>154</v>
      </c>
    </row>
    <row r="152" spans="1:65" s="2" customFormat="1" ht="24" customHeight="1">
      <c r="A152" s="35"/>
      <c r="B152" s="36"/>
      <c r="C152" s="207" t="s">
        <v>181</v>
      </c>
      <c r="D152" s="207" t="s">
        <v>155</v>
      </c>
      <c r="E152" s="208" t="s">
        <v>971</v>
      </c>
      <c r="F152" s="209" t="s">
        <v>972</v>
      </c>
      <c r="G152" s="210" t="s">
        <v>600</v>
      </c>
      <c r="H152" s="211">
        <v>1</v>
      </c>
      <c r="I152" s="212"/>
      <c r="J152" s="213">
        <f>ROUND(I152*H152,2)</f>
        <v>0</v>
      </c>
      <c r="K152" s="209" t="s">
        <v>405</v>
      </c>
      <c r="L152" s="40"/>
      <c r="M152" s="214" t="s">
        <v>1</v>
      </c>
      <c r="N152" s="215" t="s">
        <v>43</v>
      </c>
      <c r="O152" s="72"/>
      <c r="P152" s="216">
        <f>O152*H152</f>
        <v>0</v>
      </c>
      <c r="Q152" s="216">
        <v>0</v>
      </c>
      <c r="R152" s="216">
        <f>Q152*H152</f>
        <v>0</v>
      </c>
      <c r="S152" s="216">
        <v>0</v>
      </c>
      <c r="T152" s="217">
        <f>S152*H152</f>
        <v>0</v>
      </c>
      <c r="U152" s="35"/>
      <c r="V152" s="35"/>
      <c r="W152" s="35"/>
      <c r="X152" s="35"/>
      <c r="Y152" s="35"/>
      <c r="Z152" s="35"/>
      <c r="AA152" s="35"/>
      <c r="AB152" s="35"/>
      <c r="AC152" s="35"/>
      <c r="AD152" s="35"/>
      <c r="AE152" s="35"/>
      <c r="AR152" s="218" t="s">
        <v>159</v>
      </c>
      <c r="AT152" s="218" t="s">
        <v>155</v>
      </c>
      <c r="AU152" s="218" t="s">
        <v>88</v>
      </c>
      <c r="AY152" s="18" t="s">
        <v>154</v>
      </c>
      <c r="BE152" s="219">
        <f>IF(N152="základní",J152,0)</f>
        <v>0</v>
      </c>
      <c r="BF152" s="219">
        <f>IF(N152="snížená",J152,0)</f>
        <v>0</v>
      </c>
      <c r="BG152" s="219">
        <f>IF(N152="zákl. přenesená",J152,0)</f>
        <v>0</v>
      </c>
      <c r="BH152" s="219">
        <f>IF(N152="sníž. přenesená",J152,0)</f>
        <v>0</v>
      </c>
      <c r="BI152" s="219">
        <f>IF(N152="nulová",J152,0)</f>
        <v>0</v>
      </c>
      <c r="BJ152" s="18" t="s">
        <v>86</v>
      </c>
      <c r="BK152" s="219">
        <f>ROUND(I152*H152,2)</f>
        <v>0</v>
      </c>
      <c r="BL152" s="18" t="s">
        <v>159</v>
      </c>
      <c r="BM152" s="218" t="s">
        <v>973</v>
      </c>
    </row>
    <row r="153" spans="1:47" s="2" customFormat="1" ht="19.5">
      <c r="A153" s="35"/>
      <c r="B153" s="36"/>
      <c r="C153" s="37"/>
      <c r="D153" s="220" t="s">
        <v>161</v>
      </c>
      <c r="E153" s="37"/>
      <c r="F153" s="221" t="s">
        <v>974</v>
      </c>
      <c r="G153" s="37"/>
      <c r="H153" s="37"/>
      <c r="I153" s="123"/>
      <c r="J153" s="37"/>
      <c r="K153" s="37"/>
      <c r="L153" s="40"/>
      <c r="M153" s="222"/>
      <c r="N153" s="223"/>
      <c r="O153" s="72"/>
      <c r="P153" s="72"/>
      <c r="Q153" s="72"/>
      <c r="R153" s="72"/>
      <c r="S153" s="72"/>
      <c r="T153" s="73"/>
      <c r="U153" s="35"/>
      <c r="V153" s="35"/>
      <c r="W153" s="35"/>
      <c r="X153" s="35"/>
      <c r="Y153" s="35"/>
      <c r="Z153" s="35"/>
      <c r="AA153" s="35"/>
      <c r="AB153" s="35"/>
      <c r="AC153" s="35"/>
      <c r="AD153" s="35"/>
      <c r="AE153" s="35"/>
      <c r="AT153" s="18" t="s">
        <v>161</v>
      </c>
      <c r="AU153" s="18" t="s">
        <v>88</v>
      </c>
    </row>
    <row r="154" spans="1:47" s="2" customFormat="1" ht="165.75">
      <c r="A154" s="35"/>
      <c r="B154" s="36"/>
      <c r="C154" s="37"/>
      <c r="D154" s="220" t="s">
        <v>408</v>
      </c>
      <c r="E154" s="37"/>
      <c r="F154" s="230" t="s">
        <v>970</v>
      </c>
      <c r="G154" s="37"/>
      <c r="H154" s="37"/>
      <c r="I154" s="123"/>
      <c r="J154" s="37"/>
      <c r="K154" s="37"/>
      <c r="L154" s="40"/>
      <c r="M154" s="222"/>
      <c r="N154" s="223"/>
      <c r="O154" s="72"/>
      <c r="P154" s="72"/>
      <c r="Q154" s="72"/>
      <c r="R154" s="72"/>
      <c r="S154" s="72"/>
      <c r="T154" s="73"/>
      <c r="U154" s="35"/>
      <c r="V154" s="35"/>
      <c r="W154" s="35"/>
      <c r="X154" s="35"/>
      <c r="Y154" s="35"/>
      <c r="Z154" s="35"/>
      <c r="AA154" s="35"/>
      <c r="AB154" s="35"/>
      <c r="AC154" s="35"/>
      <c r="AD154" s="35"/>
      <c r="AE154" s="35"/>
      <c r="AT154" s="18" t="s">
        <v>408</v>
      </c>
      <c r="AU154" s="18" t="s">
        <v>88</v>
      </c>
    </row>
    <row r="155" spans="2:51" s="13" customFormat="1" ht="11.25">
      <c r="B155" s="231"/>
      <c r="C155" s="232"/>
      <c r="D155" s="220" t="s">
        <v>410</v>
      </c>
      <c r="E155" s="233" t="s">
        <v>1</v>
      </c>
      <c r="F155" s="234" t="s">
        <v>86</v>
      </c>
      <c r="G155" s="232"/>
      <c r="H155" s="235">
        <v>1</v>
      </c>
      <c r="I155" s="236"/>
      <c r="J155" s="232"/>
      <c r="K155" s="232"/>
      <c r="L155" s="237"/>
      <c r="M155" s="238"/>
      <c r="N155" s="239"/>
      <c r="O155" s="239"/>
      <c r="P155" s="239"/>
      <c r="Q155" s="239"/>
      <c r="R155" s="239"/>
      <c r="S155" s="239"/>
      <c r="T155" s="240"/>
      <c r="AT155" s="241" t="s">
        <v>410</v>
      </c>
      <c r="AU155" s="241" t="s">
        <v>88</v>
      </c>
      <c r="AV155" s="13" t="s">
        <v>88</v>
      </c>
      <c r="AW155" s="13" t="s">
        <v>34</v>
      </c>
      <c r="AX155" s="13" t="s">
        <v>86</v>
      </c>
      <c r="AY155" s="241" t="s">
        <v>154</v>
      </c>
    </row>
    <row r="156" spans="1:65" s="2" customFormat="1" ht="24" customHeight="1">
      <c r="A156" s="35"/>
      <c r="B156" s="36"/>
      <c r="C156" s="207" t="s">
        <v>186</v>
      </c>
      <c r="D156" s="207" t="s">
        <v>155</v>
      </c>
      <c r="E156" s="208" t="s">
        <v>975</v>
      </c>
      <c r="F156" s="209" t="s">
        <v>976</v>
      </c>
      <c r="G156" s="210" t="s">
        <v>600</v>
      </c>
      <c r="H156" s="211">
        <v>2</v>
      </c>
      <c r="I156" s="212"/>
      <c r="J156" s="213">
        <f>ROUND(I156*H156,2)</f>
        <v>0</v>
      </c>
      <c r="K156" s="209" t="s">
        <v>405</v>
      </c>
      <c r="L156" s="40"/>
      <c r="M156" s="214" t="s">
        <v>1</v>
      </c>
      <c r="N156" s="215" t="s">
        <v>43</v>
      </c>
      <c r="O156" s="72"/>
      <c r="P156" s="216">
        <f>O156*H156</f>
        <v>0</v>
      </c>
      <c r="Q156" s="216">
        <v>0</v>
      </c>
      <c r="R156" s="216">
        <f>Q156*H156</f>
        <v>0</v>
      </c>
      <c r="S156" s="216">
        <v>0</v>
      </c>
      <c r="T156" s="217">
        <f>S156*H156</f>
        <v>0</v>
      </c>
      <c r="U156" s="35"/>
      <c r="V156" s="35"/>
      <c r="W156" s="35"/>
      <c r="X156" s="35"/>
      <c r="Y156" s="35"/>
      <c r="Z156" s="35"/>
      <c r="AA156" s="35"/>
      <c r="AB156" s="35"/>
      <c r="AC156" s="35"/>
      <c r="AD156" s="35"/>
      <c r="AE156" s="35"/>
      <c r="AR156" s="218" t="s">
        <v>159</v>
      </c>
      <c r="AT156" s="218" t="s">
        <v>155</v>
      </c>
      <c r="AU156" s="218" t="s">
        <v>88</v>
      </c>
      <c r="AY156" s="18" t="s">
        <v>154</v>
      </c>
      <c r="BE156" s="219">
        <f>IF(N156="základní",J156,0)</f>
        <v>0</v>
      </c>
      <c r="BF156" s="219">
        <f>IF(N156="snížená",J156,0)</f>
        <v>0</v>
      </c>
      <c r="BG156" s="219">
        <f>IF(N156="zákl. přenesená",J156,0)</f>
        <v>0</v>
      </c>
      <c r="BH156" s="219">
        <f>IF(N156="sníž. přenesená",J156,0)</f>
        <v>0</v>
      </c>
      <c r="BI156" s="219">
        <f>IF(N156="nulová",J156,0)</f>
        <v>0</v>
      </c>
      <c r="BJ156" s="18" t="s">
        <v>86</v>
      </c>
      <c r="BK156" s="219">
        <f>ROUND(I156*H156,2)</f>
        <v>0</v>
      </c>
      <c r="BL156" s="18" t="s">
        <v>159</v>
      </c>
      <c r="BM156" s="218" t="s">
        <v>977</v>
      </c>
    </row>
    <row r="157" spans="1:47" s="2" customFormat="1" ht="19.5">
      <c r="A157" s="35"/>
      <c r="B157" s="36"/>
      <c r="C157" s="37"/>
      <c r="D157" s="220" t="s">
        <v>161</v>
      </c>
      <c r="E157" s="37"/>
      <c r="F157" s="221" t="s">
        <v>978</v>
      </c>
      <c r="G157" s="37"/>
      <c r="H157" s="37"/>
      <c r="I157" s="123"/>
      <c r="J157" s="37"/>
      <c r="K157" s="37"/>
      <c r="L157" s="40"/>
      <c r="M157" s="222"/>
      <c r="N157" s="223"/>
      <c r="O157" s="72"/>
      <c r="P157" s="72"/>
      <c r="Q157" s="72"/>
      <c r="R157" s="72"/>
      <c r="S157" s="72"/>
      <c r="T157" s="73"/>
      <c r="U157" s="35"/>
      <c r="V157" s="35"/>
      <c r="W157" s="35"/>
      <c r="X157" s="35"/>
      <c r="Y157" s="35"/>
      <c r="Z157" s="35"/>
      <c r="AA157" s="35"/>
      <c r="AB157" s="35"/>
      <c r="AC157" s="35"/>
      <c r="AD157" s="35"/>
      <c r="AE157" s="35"/>
      <c r="AT157" s="18" t="s">
        <v>161</v>
      </c>
      <c r="AU157" s="18" t="s">
        <v>88</v>
      </c>
    </row>
    <row r="158" spans="1:47" s="2" customFormat="1" ht="165.75">
      <c r="A158" s="35"/>
      <c r="B158" s="36"/>
      <c r="C158" s="37"/>
      <c r="D158" s="220" t="s">
        <v>408</v>
      </c>
      <c r="E158" s="37"/>
      <c r="F158" s="230" t="s">
        <v>970</v>
      </c>
      <c r="G158" s="37"/>
      <c r="H158" s="37"/>
      <c r="I158" s="123"/>
      <c r="J158" s="37"/>
      <c r="K158" s="37"/>
      <c r="L158" s="40"/>
      <c r="M158" s="222"/>
      <c r="N158" s="223"/>
      <c r="O158" s="72"/>
      <c r="P158" s="72"/>
      <c r="Q158" s="72"/>
      <c r="R158" s="72"/>
      <c r="S158" s="72"/>
      <c r="T158" s="73"/>
      <c r="U158" s="35"/>
      <c r="V158" s="35"/>
      <c r="W158" s="35"/>
      <c r="X158" s="35"/>
      <c r="Y158" s="35"/>
      <c r="Z158" s="35"/>
      <c r="AA158" s="35"/>
      <c r="AB158" s="35"/>
      <c r="AC158" s="35"/>
      <c r="AD158" s="35"/>
      <c r="AE158" s="35"/>
      <c r="AT158" s="18" t="s">
        <v>408</v>
      </c>
      <c r="AU158" s="18" t="s">
        <v>88</v>
      </c>
    </row>
    <row r="159" spans="2:51" s="13" customFormat="1" ht="11.25">
      <c r="B159" s="231"/>
      <c r="C159" s="232"/>
      <c r="D159" s="220" t="s">
        <v>410</v>
      </c>
      <c r="E159" s="233" t="s">
        <v>1</v>
      </c>
      <c r="F159" s="234" t="s">
        <v>88</v>
      </c>
      <c r="G159" s="232"/>
      <c r="H159" s="235">
        <v>2</v>
      </c>
      <c r="I159" s="236"/>
      <c r="J159" s="232"/>
      <c r="K159" s="232"/>
      <c r="L159" s="237"/>
      <c r="M159" s="238"/>
      <c r="N159" s="239"/>
      <c r="O159" s="239"/>
      <c r="P159" s="239"/>
      <c r="Q159" s="239"/>
      <c r="R159" s="239"/>
      <c r="S159" s="239"/>
      <c r="T159" s="240"/>
      <c r="AT159" s="241" t="s">
        <v>410</v>
      </c>
      <c r="AU159" s="241" t="s">
        <v>88</v>
      </c>
      <c r="AV159" s="13" t="s">
        <v>88</v>
      </c>
      <c r="AW159" s="13" t="s">
        <v>34</v>
      </c>
      <c r="AX159" s="13" t="s">
        <v>86</v>
      </c>
      <c r="AY159" s="241" t="s">
        <v>154</v>
      </c>
    </row>
    <row r="160" spans="1:65" s="2" customFormat="1" ht="16.5" customHeight="1">
      <c r="A160" s="35"/>
      <c r="B160" s="36"/>
      <c r="C160" s="207" t="s">
        <v>190</v>
      </c>
      <c r="D160" s="207" t="s">
        <v>155</v>
      </c>
      <c r="E160" s="208" t="s">
        <v>402</v>
      </c>
      <c r="F160" s="209" t="s">
        <v>403</v>
      </c>
      <c r="G160" s="210" t="s">
        <v>404</v>
      </c>
      <c r="H160" s="211">
        <v>67.009</v>
      </c>
      <c r="I160" s="212"/>
      <c r="J160" s="213">
        <f>ROUND(I160*H160,2)</f>
        <v>0</v>
      </c>
      <c r="K160" s="209" t="s">
        <v>405</v>
      </c>
      <c r="L160" s="40"/>
      <c r="M160" s="214" t="s">
        <v>1</v>
      </c>
      <c r="N160" s="215" t="s">
        <v>43</v>
      </c>
      <c r="O160" s="72"/>
      <c r="P160" s="216">
        <f>O160*H160</f>
        <v>0</v>
      </c>
      <c r="Q160" s="216">
        <v>0</v>
      </c>
      <c r="R160" s="216">
        <f>Q160*H160</f>
        <v>0</v>
      </c>
      <c r="S160" s="216">
        <v>0</v>
      </c>
      <c r="T160" s="217">
        <f>S160*H160</f>
        <v>0</v>
      </c>
      <c r="U160" s="35"/>
      <c r="V160" s="35"/>
      <c r="W160" s="35"/>
      <c r="X160" s="35"/>
      <c r="Y160" s="35"/>
      <c r="Z160" s="35"/>
      <c r="AA160" s="35"/>
      <c r="AB160" s="35"/>
      <c r="AC160" s="35"/>
      <c r="AD160" s="35"/>
      <c r="AE160" s="35"/>
      <c r="AR160" s="218" t="s">
        <v>159</v>
      </c>
      <c r="AT160" s="218" t="s">
        <v>155</v>
      </c>
      <c r="AU160" s="218" t="s">
        <v>88</v>
      </c>
      <c r="AY160" s="18" t="s">
        <v>154</v>
      </c>
      <c r="BE160" s="219">
        <f>IF(N160="základní",J160,0)</f>
        <v>0</v>
      </c>
      <c r="BF160" s="219">
        <f>IF(N160="snížená",J160,0)</f>
        <v>0</v>
      </c>
      <c r="BG160" s="219">
        <f>IF(N160="zákl. přenesená",J160,0)</f>
        <v>0</v>
      </c>
      <c r="BH160" s="219">
        <f>IF(N160="sníž. přenesená",J160,0)</f>
        <v>0</v>
      </c>
      <c r="BI160" s="219">
        <f>IF(N160="nulová",J160,0)</f>
        <v>0</v>
      </c>
      <c r="BJ160" s="18" t="s">
        <v>86</v>
      </c>
      <c r="BK160" s="219">
        <f>ROUND(I160*H160,2)</f>
        <v>0</v>
      </c>
      <c r="BL160" s="18" t="s">
        <v>159</v>
      </c>
      <c r="BM160" s="218" t="s">
        <v>979</v>
      </c>
    </row>
    <row r="161" spans="1:47" s="2" customFormat="1" ht="29.25">
      <c r="A161" s="35"/>
      <c r="B161" s="36"/>
      <c r="C161" s="37"/>
      <c r="D161" s="220" t="s">
        <v>161</v>
      </c>
      <c r="E161" s="37"/>
      <c r="F161" s="221" t="s">
        <v>407</v>
      </c>
      <c r="G161" s="37"/>
      <c r="H161" s="37"/>
      <c r="I161" s="123"/>
      <c r="J161" s="37"/>
      <c r="K161" s="37"/>
      <c r="L161" s="40"/>
      <c r="M161" s="222"/>
      <c r="N161" s="223"/>
      <c r="O161" s="72"/>
      <c r="P161" s="72"/>
      <c r="Q161" s="72"/>
      <c r="R161" s="72"/>
      <c r="S161" s="72"/>
      <c r="T161" s="73"/>
      <c r="U161" s="35"/>
      <c r="V161" s="35"/>
      <c r="W161" s="35"/>
      <c r="X161" s="35"/>
      <c r="Y161" s="35"/>
      <c r="Z161" s="35"/>
      <c r="AA161" s="35"/>
      <c r="AB161" s="35"/>
      <c r="AC161" s="35"/>
      <c r="AD161" s="35"/>
      <c r="AE161" s="35"/>
      <c r="AT161" s="18" t="s">
        <v>161</v>
      </c>
      <c r="AU161" s="18" t="s">
        <v>88</v>
      </c>
    </row>
    <row r="162" spans="1:47" s="2" customFormat="1" ht="234">
      <c r="A162" s="35"/>
      <c r="B162" s="36"/>
      <c r="C162" s="37"/>
      <c r="D162" s="220" t="s">
        <v>408</v>
      </c>
      <c r="E162" s="37"/>
      <c r="F162" s="230" t="s">
        <v>409</v>
      </c>
      <c r="G162" s="37"/>
      <c r="H162" s="37"/>
      <c r="I162" s="123"/>
      <c r="J162" s="37"/>
      <c r="K162" s="37"/>
      <c r="L162" s="40"/>
      <c r="M162" s="222"/>
      <c r="N162" s="223"/>
      <c r="O162" s="72"/>
      <c r="P162" s="72"/>
      <c r="Q162" s="72"/>
      <c r="R162" s="72"/>
      <c r="S162" s="72"/>
      <c r="T162" s="73"/>
      <c r="U162" s="35"/>
      <c r="V162" s="35"/>
      <c r="W162" s="35"/>
      <c r="X162" s="35"/>
      <c r="Y162" s="35"/>
      <c r="Z162" s="35"/>
      <c r="AA162" s="35"/>
      <c r="AB162" s="35"/>
      <c r="AC162" s="35"/>
      <c r="AD162" s="35"/>
      <c r="AE162" s="35"/>
      <c r="AT162" s="18" t="s">
        <v>408</v>
      </c>
      <c r="AU162" s="18" t="s">
        <v>88</v>
      </c>
    </row>
    <row r="163" spans="2:51" s="13" customFormat="1" ht="11.25">
      <c r="B163" s="231"/>
      <c r="C163" s="232"/>
      <c r="D163" s="220" t="s">
        <v>410</v>
      </c>
      <c r="E163" s="233" t="s">
        <v>1</v>
      </c>
      <c r="F163" s="234" t="s">
        <v>980</v>
      </c>
      <c r="G163" s="232"/>
      <c r="H163" s="235">
        <v>67.009</v>
      </c>
      <c r="I163" s="236"/>
      <c r="J163" s="232"/>
      <c r="K163" s="232"/>
      <c r="L163" s="237"/>
      <c r="M163" s="238"/>
      <c r="N163" s="239"/>
      <c r="O163" s="239"/>
      <c r="P163" s="239"/>
      <c r="Q163" s="239"/>
      <c r="R163" s="239"/>
      <c r="S163" s="239"/>
      <c r="T163" s="240"/>
      <c r="AT163" s="241" t="s">
        <v>410</v>
      </c>
      <c r="AU163" s="241" t="s">
        <v>88</v>
      </c>
      <c r="AV163" s="13" t="s">
        <v>88</v>
      </c>
      <c r="AW163" s="13" t="s">
        <v>34</v>
      </c>
      <c r="AX163" s="13" t="s">
        <v>86</v>
      </c>
      <c r="AY163" s="241" t="s">
        <v>154</v>
      </c>
    </row>
    <row r="164" spans="1:65" s="2" customFormat="1" ht="24" customHeight="1">
      <c r="A164" s="35"/>
      <c r="B164" s="36"/>
      <c r="C164" s="207" t="s">
        <v>194</v>
      </c>
      <c r="D164" s="207" t="s">
        <v>155</v>
      </c>
      <c r="E164" s="208" t="s">
        <v>412</v>
      </c>
      <c r="F164" s="209" t="s">
        <v>413</v>
      </c>
      <c r="G164" s="210" t="s">
        <v>404</v>
      </c>
      <c r="H164" s="211">
        <v>310.38</v>
      </c>
      <c r="I164" s="212"/>
      <c r="J164" s="213">
        <f>ROUND(I164*H164,2)</f>
        <v>0</v>
      </c>
      <c r="K164" s="209" t="s">
        <v>405</v>
      </c>
      <c r="L164" s="40"/>
      <c r="M164" s="214" t="s">
        <v>1</v>
      </c>
      <c r="N164" s="215" t="s">
        <v>43</v>
      </c>
      <c r="O164" s="72"/>
      <c r="P164" s="216">
        <f>O164*H164</f>
        <v>0</v>
      </c>
      <c r="Q164" s="216">
        <v>0</v>
      </c>
      <c r="R164" s="216">
        <f>Q164*H164</f>
        <v>0</v>
      </c>
      <c r="S164" s="216">
        <v>0</v>
      </c>
      <c r="T164" s="217">
        <f>S164*H164</f>
        <v>0</v>
      </c>
      <c r="U164" s="35"/>
      <c r="V164" s="35"/>
      <c r="W164" s="35"/>
      <c r="X164" s="35"/>
      <c r="Y164" s="35"/>
      <c r="Z164" s="35"/>
      <c r="AA164" s="35"/>
      <c r="AB164" s="35"/>
      <c r="AC164" s="35"/>
      <c r="AD164" s="35"/>
      <c r="AE164" s="35"/>
      <c r="AR164" s="218" t="s">
        <v>159</v>
      </c>
      <c r="AT164" s="218" t="s">
        <v>155</v>
      </c>
      <c r="AU164" s="218" t="s">
        <v>88</v>
      </c>
      <c r="AY164" s="18" t="s">
        <v>154</v>
      </c>
      <c r="BE164" s="219">
        <f>IF(N164="základní",J164,0)</f>
        <v>0</v>
      </c>
      <c r="BF164" s="219">
        <f>IF(N164="snížená",J164,0)</f>
        <v>0</v>
      </c>
      <c r="BG164" s="219">
        <f>IF(N164="zákl. přenesená",J164,0)</f>
        <v>0</v>
      </c>
      <c r="BH164" s="219">
        <f>IF(N164="sníž. přenesená",J164,0)</f>
        <v>0</v>
      </c>
      <c r="BI164" s="219">
        <f>IF(N164="nulová",J164,0)</f>
        <v>0</v>
      </c>
      <c r="BJ164" s="18" t="s">
        <v>86</v>
      </c>
      <c r="BK164" s="219">
        <f>ROUND(I164*H164,2)</f>
        <v>0</v>
      </c>
      <c r="BL164" s="18" t="s">
        <v>159</v>
      </c>
      <c r="BM164" s="218" t="s">
        <v>981</v>
      </c>
    </row>
    <row r="165" spans="1:47" s="2" customFormat="1" ht="29.25">
      <c r="A165" s="35"/>
      <c r="B165" s="36"/>
      <c r="C165" s="37"/>
      <c r="D165" s="220" t="s">
        <v>161</v>
      </c>
      <c r="E165" s="37"/>
      <c r="F165" s="221" t="s">
        <v>415</v>
      </c>
      <c r="G165" s="37"/>
      <c r="H165" s="37"/>
      <c r="I165" s="123"/>
      <c r="J165" s="37"/>
      <c r="K165" s="37"/>
      <c r="L165" s="40"/>
      <c r="M165" s="222"/>
      <c r="N165" s="223"/>
      <c r="O165" s="72"/>
      <c r="P165" s="72"/>
      <c r="Q165" s="72"/>
      <c r="R165" s="72"/>
      <c r="S165" s="72"/>
      <c r="T165" s="73"/>
      <c r="U165" s="35"/>
      <c r="V165" s="35"/>
      <c r="W165" s="35"/>
      <c r="X165" s="35"/>
      <c r="Y165" s="35"/>
      <c r="Z165" s="35"/>
      <c r="AA165" s="35"/>
      <c r="AB165" s="35"/>
      <c r="AC165" s="35"/>
      <c r="AD165" s="35"/>
      <c r="AE165" s="35"/>
      <c r="AT165" s="18" t="s">
        <v>161</v>
      </c>
      <c r="AU165" s="18" t="s">
        <v>88</v>
      </c>
    </row>
    <row r="166" spans="1:47" s="2" customFormat="1" ht="97.5">
      <c r="A166" s="35"/>
      <c r="B166" s="36"/>
      <c r="C166" s="37"/>
      <c r="D166" s="220" t="s">
        <v>408</v>
      </c>
      <c r="E166" s="37"/>
      <c r="F166" s="230" t="s">
        <v>416</v>
      </c>
      <c r="G166" s="37"/>
      <c r="H166" s="37"/>
      <c r="I166" s="123"/>
      <c r="J166" s="37"/>
      <c r="K166" s="37"/>
      <c r="L166" s="40"/>
      <c r="M166" s="222"/>
      <c r="N166" s="223"/>
      <c r="O166" s="72"/>
      <c r="P166" s="72"/>
      <c r="Q166" s="72"/>
      <c r="R166" s="72"/>
      <c r="S166" s="72"/>
      <c r="T166" s="73"/>
      <c r="U166" s="35"/>
      <c r="V166" s="35"/>
      <c r="W166" s="35"/>
      <c r="X166" s="35"/>
      <c r="Y166" s="35"/>
      <c r="Z166" s="35"/>
      <c r="AA166" s="35"/>
      <c r="AB166" s="35"/>
      <c r="AC166" s="35"/>
      <c r="AD166" s="35"/>
      <c r="AE166" s="35"/>
      <c r="AT166" s="18" t="s">
        <v>408</v>
      </c>
      <c r="AU166" s="18" t="s">
        <v>88</v>
      </c>
    </row>
    <row r="167" spans="2:51" s="13" customFormat="1" ht="11.25">
      <c r="B167" s="231"/>
      <c r="C167" s="232"/>
      <c r="D167" s="220" t="s">
        <v>410</v>
      </c>
      <c r="E167" s="233" t="s">
        <v>1</v>
      </c>
      <c r="F167" s="234" t="s">
        <v>982</v>
      </c>
      <c r="G167" s="232"/>
      <c r="H167" s="235">
        <v>310.38</v>
      </c>
      <c r="I167" s="236"/>
      <c r="J167" s="232"/>
      <c r="K167" s="232"/>
      <c r="L167" s="237"/>
      <c r="M167" s="238"/>
      <c r="N167" s="239"/>
      <c r="O167" s="239"/>
      <c r="P167" s="239"/>
      <c r="Q167" s="239"/>
      <c r="R167" s="239"/>
      <c r="S167" s="239"/>
      <c r="T167" s="240"/>
      <c r="AT167" s="241" t="s">
        <v>410</v>
      </c>
      <c r="AU167" s="241" t="s">
        <v>88</v>
      </c>
      <c r="AV167" s="13" t="s">
        <v>88</v>
      </c>
      <c r="AW167" s="13" t="s">
        <v>34</v>
      </c>
      <c r="AX167" s="13" t="s">
        <v>86</v>
      </c>
      <c r="AY167" s="241" t="s">
        <v>154</v>
      </c>
    </row>
    <row r="168" spans="1:65" s="2" customFormat="1" ht="16.5" customHeight="1">
      <c r="A168" s="35"/>
      <c r="B168" s="36"/>
      <c r="C168" s="207" t="s">
        <v>198</v>
      </c>
      <c r="D168" s="207" t="s">
        <v>155</v>
      </c>
      <c r="E168" s="208" t="s">
        <v>418</v>
      </c>
      <c r="F168" s="209" t="s">
        <v>419</v>
      </c>
      <c r="G168" s="210" t="s">
        <v>404</v>
      </c>
      <c r="H168" s="211">
        <v>310.38</v>
      </c>
      <c r="I168" s="212"/>
      <c r="J168" s="213">
        <f>ROUND(I168*H168,2)</f>
        <v>0</v>
      </c>
      <c r="K168" s="209" t="s">
        <v>405</v>
      </c>
      <c r="L168" s="40"/>
      <c r="M168" s="214" t="s">
        <v>1</v>
      </c>
      <c r="N168" s="215" t="s">
        <v>43</v>
      </c>
      <c r="O168" s="72"/>
      <c r="P168" s="216">
        <f>O168*H168</f>
        <v>0</v>
      </c>
      <c r="Q168" s="216">
        <v>0</v>
      </c>
      <c r="R168" s="216">
        <f>Q168*H168</f>
        <v>0</v>
      </c>
      <c r="S168" s="216">
        <v>0</v>
      </c>
      <c r="T168" s="217">
        <f>S168*H168</f>
        <v>0</v>
      </c>
      <c r="U168" s="35"/>
      <c r="V168" s="35"/>
      <c r="W168" s="35"/>
      <c r="X168" s="35"/>
      <c r="Y168" s="35"/>
      <c r="Z168" s="35"/>
      <c r="AA168" s="35"/>
      <c r="AB168" s="35"/>
      <c r="AC168" s="35"/>
      <c r="AD168" s="35"/>
      <c r="AE168" s="35"/>
      <c r="AR168" s="218" t="s">
        <v>159</v>
      </c>
      <c r="AT168" s="218" t="s">
        <v>155</v>
      </c>
      <c r="AU168" s="218" t="s">
        <v>88</v>
      </c>
      <c r="AY168" s="18" t="s">
        <v>154</v>
      </c>
      <c r="BE168" s="219">
        <f>IF(N168="základní",J168,0)</f>
        <v>0</v>
      </c>
      <c r="BF168" s="219">
        <f>IF(N168="snížená",J168,0)</f>
        <v>0</v>
      </c>
      <c r="BG168" s="219">
        <f>IF(N168="zákl. přenesená",J168,0)</f>
        <v>0</v>
      </c>
      <c r="BH168" s="219">
        <f>IF(N168="sníž. přenesená",J168,0)</f>
        <v>0</v>
      </c>
      <c r="BI168" s="219">
        <f>IF(N168="nulová",J168,0)</f>
        <v>0</v>
      </c>
      <c r="BJ168" s="18" t="s">
        <v>86</v>
      </c>
      <c r="BK168" s="219">
        <f>ROUND(I168*H168,2)</f>
        <v>0</v>
      </c>
      <c r="BL168" s="18" t="s">
        <v>159</v>
      </c>
      <c r="BM168" s="218" t="s">
        <v>983</v>
      </c>
    </row>
    <row r="169" spans="1:47" s="2" customFormat="1" ht="29.25">
      <c r="A169" s="35"/>
      <c r="B169" s="36"/>
      <c r="C169" s="37"/>
      <c r="D169" s="220" t="s">
        <v>161</v>
      </c>
      <c r="E169" s="37"/>
      <c r="F169" s="221" t="s">
        <v>421</v>
      </c>
      <c r="G169" s="37"/>
      <c r="H169" s="37"/>
      <c r="I169" s="123"/>
      <c r="J169" s="37"/>
      <c r="K169" s="37"/>
      <c r="L169" s="40"/>
      <c r="M169" s="222"/>
      <c r="N169" s="223"/>
      <c r="O169" s="72"/>
      <c r="P169" s="72"/>
      <c r="Q169" s="72"/>
      <c r="R169" s="72"/>
      <c r="S169" s="72"/>
      <c r="T169" s="73"/>
      <c r="U169" s="35"/>
      <c r="V169" s="35"/>
      <c r="W169" s="35"/>
      <c r="X169" s="35"/>
      <c r="Y169" s="35"/>
      <c r="Z169" s="35"/>
      <c r="AA169" s="35"/>
      <c r="AB169" s="35"/>
      <c r="AC169" s="35"/>
      <c r="AD169" s="35"/>
      <c r="AE169" s="35"/>
      <c r="AT169" s="18" t="s">
        <v>161</v>
      </c>
      <c r="AU169" s="18" t="s">
        <v>88</v>
      </c>
    </row>
    <row r="170" spans="1:47" s="2" customFormat="1" ht="97.5">
      <c r="A170" s="35"/>
      <c r="B170" s="36"/>
      <c r="C170" s="37"/>
      <c r="D170" s="220" t="s">
        <v>408</v>
      </c>
      <c r="E170" s="37"/>
      <c r="F170" s="230" t="s">
        <v>416</v>
      </c>
      <c r="G170" s="37"/>
      <c r="H170" s="37"/>
      <c r="I170" s="123"/>
      <c r="J170" s="37"/>
      <c r="K170" s="37"/>
      <c r="L170" s="40"/>
      <c r="M170" s="222"/>
      <c r="N170" s="223"/>
      <c r="O170" s="72"/>
      <c r="P170" s="72"/>
      <c r="Q170" s="72"/>
      <c r="R170" s="72"/>
      <c r="S170" s="72"/>
      <c r="T170" s="73"/>
      <c r="U170" s="35"/>
      <c r="V170" s="35"/>
      <c r="W170" s="35"/>
      <c r="X170" s="35"/>
      <c r="Y170" s="35"/>
      <c r="Z170" s="35"/>
      <c r="AA170" s="35"/>
      <c r="AB170" s="35"/>
      <c r="AC170" s="35"/>
      <c r="AD170" s="35"/>
      <c r="AE170" s="35"/>
      <c r="AT170" s="18" t="s">
        <v>408</v>
      </c>
      <c r="AU170" s="18" t="s">
        <v>88</v>
      </c>
    </row>
    <row r="171" spans="2:51" s="13" customFormat="1" ht="11.25">
      <c r="B171" s="231"/>
      <c r="C171" s="232"/>
      <c r="D171" s="220" t="s">
        <v>410</v>
      </c>
      <c r="E171" s="233" t="s">
        <v>1</v>
      </c>
      <c r="F171" s="234" t="s">
        <v>982</v>
      </c>
      <c r="G171" s="232"/>
      <c r="H171" s="235">
        <v>310.38</v>
      </c>
      <c r="I171" s="236"/>
      <c r="J171" s="232"/>
      <c r="K171" s="232"/>
      <c r="L171" s="237"/>
      <c r="M171" s="238"/>
      <c r="N171" s="239"/>
      <c r="O171" s="239"/>
      <c r="P171" s="239"/>
      <c r="Q171" s="239"/>
      <c r="R171" s="239"/>
      <c r="S171" s="239"/>
      <c r="T171" s="240"/>
      <c r="AT171" s="241" t="s">
        <v>410</v>
      </c>
      <c r="AU171" s="241" t="s">
        <v>88</v>
      </c>
      <c r="AV171" s="13" t="s">
        <v>88</v>
      </c>
      <c r="AW171" s="13" t="s">
        <v>34</v>
      </c>
      <c r="AX171" s="13" t="s">
        <v>86</v>
      </c>
      <c r="AY171" s="241" t="s">
        <v>154</v>
      </c>
    </row>
    <row r="172" spans="1:65" s="2" customFormat="1" ht="24" customHeight="1">
      <c r="A172" s="35"/>
      <c r="B172" s="36"/>
      <c r="C172" s="207" t="s">
        <v>202</v>
      </c>
      <c r="D172" s="207" t="s">
        <v>155</v>
      </c>
      <c r="E172" s="208" t="s">
        <v>984</v>
      </c>
      <c r="F172" s="209" t="s">
        <v>985</v>
      </c>
      <c r="G172" s="210" t="s">
        <v>404</v>
      </c>
      <c r="H172" s="211">
        <v>3.596</v>
      </c>
      <c r="I172" s="212"/>
      <c r="J172" s="213">
        <f>ROUND(I172*H172,2)</f>
        <v>0</v>
      </c>
      <c r="K172" s="209" t="s">
        <v>405</v>
      </c>
      <c r="L172" s="40"/>
      <c r="M172" s="214" t="s">
        <v>1</v>
      </c>
      <c r="N172" s="215" t="s">
        <v>43</v>
      </c>
      <c r="O172" s="72"/>
      <c r="P172" s="216">
        <f>O172*H172</f>
        <v>0</v>
      </c>
      <c r="Q172" s="216">
        <v>0</v>
      </c>
      <c r="R172" s="216">
        <f>Q172*H172</f>
        <v>0</v>
      </c>
      <c r="S172" s="216">
        <v>0</v>
      </c>
      <c r="T172" s="217">
        <f>S172*H172</f>
        <v>0</v>
      </c>
      <c r="U172" s="35"/>
      <c r="V172" s="35"/>
      <c r="W172" s="35"/>
      <c r="X172" s="35"/>
      <c r="Y172" s="35"/>
      <c r="Z172" s="35"/>
      <c r="AA172" s="35"/>
      <c r="AB172" s="35"/>
      <c r="AC172" s="35"/>
      <c r="AD172" s="35"/>
      <c r="AE172" s="35"/>
      <c r="AR172" s="218" t="s">
        <v>159</v>
      </c>
      <c r="AT172" s="218" t="s">
        <v>155</v>
      </c>
      <c r="AU172" s="218" t="s">
        <v>88</v>
      </c>
      <c r="AY172" s="18" t="s">
        <v>154</v>
      </c>
      <c r="BE172" s="219">
        <f>IF(N172="základní",J172,0)</f>
        <v>0</v>
      </c>
      <c r="BF172" s="219">
        <f>IF(N172="snížená",J172,0)</f>
        <v>0</v>
      </c>
      <c r="BG172" s="219">
        <f>IF(N172="zákl. přenesená",J172,0)</f>
        <v>0</v>
      </c>
      <c r="BH172" s="219">
        <f>IF(N172="sníž. přenesená",J172,0)</f>
        <v>0</v>
      </c>
      <c r="BI172" s="219">
        <f>IF(N172="nulová",J172,0)</f>
        <v>0</v>
      </c>
      <c r="BJ172" s="18" t="s">
        <v>86</v>
      </c>
      <c r="BK172" s="219">
        <f>ROUND(I172*H172,2)</f>
        <v>0</v>
      </c>
      <c r="BL172" s="18" t="s">
        <v>159</v>
      </c>
      <c r="BM172" s="218" t="s">
        <v>986</v>
      </c>
    </row>
    <row r="173" spans="1:47" s="2" customFormat="1" ht="29.25">
      <c r="A173" s="35"/>
      <c r="B173" s="36"/>
      <c r="C173" s="37"/>
      <c r="D173" s="220" t="s">
        <v>161</v>
      </c>
      <c r="E173" s="37"/>
      <c r="F173" s="221" t="s">
        <v>987</v>
      </c>
      <c r="G173" s="37"/>
      <c r="H173" s="37"/>
      <c r="I173" s="123"/>
      <c r="J173" s="37"/>
      <c r="K173" s="37"/>
      <c r="L173" s="40"/>
      <c r="M173" s="222"/>
      <c r="N173" s="223"/>
      <c r="O173" s="72"/>
      <c r="P173" s="72"/>
      <c r="Q173" s="72"/>
      <c r="R173" s="72"/>
      <c r="S173" s="72"/>
      <c r="T173" s="73"/>
      <c r="U173" s="35"/>
      <c r="V173" s="35"/>
      <c r="W173" s="35"/>
      <c r="X173" s="35"/>
      <c r="Y173" s="35"/>
      <c r="Z173" s="35"/>
      <c r="AA173" s="35"/>
      <c r="AB173" s="35"/>
      <c r="AC173" s="35"/>
      <c r="AD173" s="35"/>
      <c r="AE173" s="35"/>
      <c r="AT173" s="18" t="s">
        <v>161</v>
      </c>
      <c r="AU173" s="18" t="s">
        <v>88</v>
      </c>
    </row>
    <row r="174" spans="1:47" s="2" customFormat="1" ht="87.75">
      <c r="A174" s="35"/>
      <c r="B174" s="36"/>
      <c r="C174" s="37"/>
      <c r="D174" s="220" t="s">
        <v>408</v>
      </c>
      <c r="E174" s="37"/>
      <c r="F174" s="230" t="s">
        <v>988</v>
      </c>
      <c r="G174" s="37"/>
      <c r="H174" s="37"/>
      <c r="I174" s="123"/>
      <c r="J174" s="37"/>
      <c r="K174" s="37"/>
      <c r="L174" s="40"/>
      <c r="M174" s="222"/>
      <c r="N174" s="223"/>
      <c r="O174" s="72"/>
      <c r="P174" s="72"/>
      <c r="Q174" s="72"/>
      <c r="R174" s="72"/>
      <c r="S174" s="72"/>
      <c r="T174" s="73"/>
      <c r="U174" s="35"/>
      <c r="V174" s="35"/>
      <c r="W174" s="35"/>
      <c r="X174" s="35"/>
      <c r="Y174" s="35"/>
      <c r="Z174" s="35"/>
      <c r="AA174" s="35"/>
      <c r="AB174" s="35"/>
      <c r="AC174" s="35"/>
      <c r="AD174" s="35"/>
      <c r="AE174" s="35"/>
      <c r="AT174" s="18" t="s">
        <v>408</v>
      </c>
      <c r="AU174" s="18" t="s">
        <v>88</v>
      </c>
    </row>
    <row r="175" spans="2:51" s="13" customFormat="1" ht="11.25">
      <c r="B175" s="231"/>
      <c r="C175" s="232"/>
      <c r="D175" s="220" t="s">
        <v>410</v>
      </c>
      <c r="E175" s="233" t="s">
        <v>1</v>
      </c>
      <c r="F175" s="234" t="s">
        <v>989</v>
      </c>
      <c r="G175" s="232"/>
      <c r="H175" s="235">
        <v>3.596</v>
      </c>
      <c r="I175" s="236"/>
      <c r="J175" s="232"/>
      <c r="K175" s="232"/>
      <c r="L175" s="237"/>
      <c r="M175" s="238"/>
      <c r="N175" s="239"/>
      <c r="O175" s="239"/>
      <c r="P175" s="239"/>
      <c r="Q175" s="239"/>
      <c r="R175" s="239"/>
      <c r="S175" s="239"/>
      <c r="T175" s="240"/>
      <c r="AT175" s="241" t="s">
        <v>410</v>
      </c>
      <c r="AU175" s="241" t="s">
        <v>88</v>
      </c>
      <c r="AV175" s="13" t="s">
        <v>88</v>
      </c>
      <c r="AW175" s="13" t="s">
        <v>34</v>
      </c>
      <c r="AX175" s="13" t="s">
        <v>86</v>
      </c>
      <c r="AY175" s="241" t="s">
        <v>154</v>
      </c>
    </row>
    <row r="176" spans="1:65" s="2" customFormat="1" ht="24" customHeight="1">
      <c r="A176" s="35"/>
      <c r="B176" s="36"/>
      <c r="C176" s="207" t="s">
        <v>206</v>
      </c>
      <c r="D176" s="207" t="s">
        <v>155</v>
      </c>
      <c r="E176" s="208" t="s">
        <v>990</v>
      </c>
      <c r="F176" s="209" t="s">
        <v>991</v>
      </c>
      <c r="G176" s="210" t="s">
        <v>404</v>
      </c>
      <c r="H176" s="211">
        <v>3.596</v>
      </c>
      <c r="I176" s="212"/>
      <c r="J176" s="213">
        <f>ROUND(I176*H176,2)</f>
        <v>0</v>
      </c>
      <c r="K176" s="209" t="s">
        <v>405</v>
      </c>
      <c r="L176" s="40"/>
      <c r="M176" s="214" t="s">
        <v>1</v>
      </c>
      <c r="N176" s="215" t="s">
        <v>43</v>
      </c>
      <c r="O176" s="72"/>
      <c r="P176" s="216">
        <f>O176*H176</f>
        <v>0</v>
      </c>
      <c r="Q176" s="216">
        <v>0</v>
      </c>
      <c r="R176" s="216">
        <f>Q176*H176</f>
        <v>0</v>
      </c>
      <c r="S176" s="216">
        <v>0</v>
      </c>
      <c r="T176" s="217">
        <f>S176*H176</f>
        <v>0</v>
      </c>
      <c r="U176" s="35"/>
      <c r="V176" s="35"/>
      <c r="W176" s="35"/>
      <c r="X176" s="35"/>
      <c r="Y176" s="35"/>
      <c r="Z176" s="35"/>
      <c r="AA176" s="35"/>
      <c r="AB176" s="35"/>
      <c r="AC176" s="35"/>
      <c r="AD176" s="35"/>
      <c r="AE176" s="35"/>
      <c r="AR176" s="218" t="s">
        <v>159</v>
      </c>
      <c r="AT176" s="218" t="s">
        <v>155</v>
      </c>
      <c r="AU176" s="218" t="s">
        <v>88</v>
      </c>
      <c r="AY176" s="18" t="s">
        <v>154</v>
      </c>
      <c r="BE176" s="219">
        <f>IF(N176="základní",J176,0)</f>
        <v>0</v>
      </c>
      <c r="BF176" s="219">
        <f>IF(N176="snížená",J176,0)</f>
        <v>0</v>
      </c>
      <c r="BG176" s="219">
        <f>IF(N176="zákl. přenesená",J176,0)</f>
        <v>0</v>
      </c>
      <c r="BH176" s="219">
        <f>IF(N176="sníž. přenesená",J176,0)</f>
        <v>0</v>
      </c>
      <c r="BI176" s="219">
        <f>IF(N176="nulová",J176,0)</f>
        <v>0</v>
      </c>
      <c r="BJ176" s="18" t="s">
        <v>86</v>
      </c>
      <c r="BK176" s="219">
        <f>ROUND(I176*H176,2)</f>
        <v>0</v>
      </c>
      <c r="BL176" s="18" t="s">
        <v>159</v>
      </c>
      <c r="BM176" s="218" t="s">
        <v>992</v>
      </c>
    </row>
    <row r="177" spans="1:47" s="2" customFormat="1" ht="29.25">
      <c r="A177" s="35"/>
      <c r="B177" s="36"/>
      <c r="C177" s="37"/>
      <c r="D177" s="220" t="s">
        <v>161</v>
      </c>
      <c r="E177" s="37"/>
      <c r="F177" s="221" t="s">
        <v>993</v>
      </c>
      <c r="G177" s="37"/>
      <c r="H177" s="37"/>
      <c r="I177" s="123"/>
      <c r="J177" s="37"/>
      <c r="K177" s="37"/>
      <c r="L177" s="40"/>
      <c r="M177" s="222"/>
      <c r="N177" s="223"/>
      <c r="O177" s="72"/>
      <c r="P177" s="72"/>
      <c r="Q177" s="72"/>
      <c r="R177" s="72"/>
      <c r="S177" s="72"/>
      <c r="T177" s="73"/>
      <c r="U177" s="35"/>
      <c r="V177" s="35"/>
      <c r="W177" s="35"/>
      <c r="X177" s="35"/>
      <c r="Y177" s="35"/>
      <c r="Z177" s="35"/>
      <c r="AA177" s="35"/>
      <c r="AB177" s="35"/>
      <c r="AC177" s="35"/>
      <c r="AD177" s="35"/>
      <c r="AE177" s="35"/>
      <c r="AT177" s="18" t="s">
        <v>161</v>
      </c>
      <c r="AU177" s="18" t="s">
        <v>88</v>
      </c>
    </row>
    <row r="178" spans="1:47" s="2" customFormat="1" ht="87.75">
      <c r="A178" s="35"/>
      <c r="B178" s="36"/>
      <c r="C178" s="37"/>
      <c r="D178" s="220" t="s">
        <v>408</v>
      </c>
      <c r="E178" s="37"/>
      <c r="F178" s="230" t="s">
        <v>988</v>
      </c>
      <c r="G178" s="37"/>
      <c r="H178" s="37"/>
      <c r="I178" s="123"/>
      <c r="J178" s="37"/>
      <c r="K178" s="37"/>
      <c r="L178" s="40"/>
      <c r="M178" s="222"/>
      <c r="N178" s="223"/>
      <c r="O178" s="72"/>
      <c r="P178" s="72"/>
      <c r="Q178" s="72"/>
      <c r="R178" s="72"/>
      <c r="S178" s="72"/>
      <c r="T178" s="73"/>
      <c r="U178" s="35"/>
      <c r="V178" s="35"/>
      <c r="W178" s="35"/>
      <c r="X178" s="35"/>
      <c r="Y178" s="35"/>
      <c r="Z178" s="35"/>
      <c r="AA178" s="35"/>
      <c r="AB178" s="35"/>
      <c r="AC178" s="35"/>
      <c r="AD178" s="35"/>
      <c r="AE178" s="35"/>
      <c r="AT178" s="18" t="s">
        <v>408</v>
      </c>
      <c r="AU178" s="18" t="s">
        <v>88</v>
      </c>
    </row>
    <row r="179" spans="2:51" s="13" customFormat="1" ht="11.25">
      <c r="B179" s="231"/>
      <c r="C179" s="232"/>
      <c r="D179" s="220" t="s">
        <v>410</v>
      </c>
      <c r="E179" s="233" t="s">
        <v>1</v>
      </c>
      <c r="F179" s="234" t="s">
        <v>994</v>
      </c>
      <c r="G179" s="232"/>
      <c r="H179" s="235">
        <v>3.596</v>
      </c>
      <c r="I179" s="236"/>
      <c r="J179" s="232"/>
      <c r="K179" s="232"/>
      <c r="L179" s="237"/>
      <c r="M179" s="238"/>
      <c r="N179" s="239"/>
      <c r="O179" s="239"/>
      <c r="P179" s="239"/>
      <c r="Q179" s="239"/>
      <c r="R179" s="239"/>
      <c r="S179" s="239"/>
      <c r="T179" s="240"/>
      <c r="AT179" s="241" t="s">
        <v>410</v>
      </c>
      <c r="AU179" s="241" t="s">
        <v>88</v>
      </c>
      <c r="AV179" s="13" t="s">
        <v>88</v>
      </c>
      <c r="AW179" s="13" t="s">
        <v>34</v>
      </c>
      <c r="AX179" s="13" t="s">
        <v>86</v>
      </c>
      <c r="AY179" s="241" t="s">
        <v>154</v>
      </c>
    </row>
    <row r="180" spans="1:65" s="2" customFormat="1" ht="24" customHeight="1">
      <c r="A180" s="35"/>
      <c r="B180" s="36"/>
      <c r="C180" s="207" t="s">
        <v>210</v>
      </c>
      <c r="D180" s="207" t="s">
        <v>155</v>
      </c>
      <c r="E180" s="208" t="s">
        <v>422</v>
      </c>
      <c r="F180" s="209" t="s">
        <v>423</v>
      </c>
      <c r="G180" s="210" t="s">
        <v>404</v>
      </c>
      <c r="H180" s="211">
        <v>9.53</v>
      </c>
      <c r="I180" s="212"/>
      <c r="J180" s="213">
        <f>ROUND(I180*H180,2)</f>
        <v>0</v>
      </c>
      <c r="K180" s="209" t="s">
        <v>405</v>
      </c>
      <c r="L180" s="40"/>
      <c r="M180" s="214" t="s">
        <v>1</v>
      </c>
      <c r="N180" s="215" t="s">
        <v>43</v>
      </c>
      <c r="O180" s="72"/>
      <c r="P180" s="216">
        <f>O180*H180</f>
        <v>0</v>
      </c>
      <c r="Q180" s="216">
        <v>0</v>
      </c>
      <c r="R180" s="216">
        <f>Q180*H180</f>
        <v>0</v>
      </c>
      <c r="S180" s="216">
        <v>0</v>
      </c>
      <c r="T180" s="217">
        <f>S180*H180</f>
        <v>0</v>
      </c>
      <c r="U180" s="35"/>
      <c r="V180" s="35"/>
      <c r="W180" s="35"/>
      <c r="X180" s="35"/>
      <c r="Y180" s="35"/>
      <c r="Z180" s="35"/>
      <c r="AA180" s="35"/>
      <c r="AB180" s="35"/>
      <c r="AC180" s="35"/>
      <c r="AD180" s="35"/>
      <c r="AE180" s="35"/>
      <c r="AR180" s="218" t="s">
        <v>159</v>
      </c>
      <c r="AT180" s="218" t="s">
        <v>155</v>
      </c>
      <c r="AU180" s="218" t="s">
        <v>88</v>
      </c>
      <c r="AY180" s="18" t="s">
        <v>154</v>
      </c>
      <c r="BE180" s="219">
        <f>IF(N180="základní",J180,0)</f>
        <v>0</v>
      </c>
      <c r="BF180" s="219">
        <f>IF(N180="snížená",J180,0)</f>
        <v>0</v>
      </c>
      <c r="BG180" s="219">
        <f>IF(N180="zákl. přenesená",J180,0)</f>
        <v>0</v>
      </c>
      <c r="BH180" s="219">
        <f>IF(N180="sníž. přenesená",J180,0)</f>
        <v>0</v>
      </c>
      <c r="BI180" s="219">
        <f>IF(N180="nulová",J180,0)</f>
        <v>0</v>
      </c>
      <c r="BJ180" s="18" t="s">
        <v>86</v>
      </c>
      <c r="BK180" s="219">
        <f>ROUND(I180*H180,2)</f>
        <v>0</v>
      </c>
      <c r="BL180" s="18" t="s">
        <v>159</v>
      </c>
      <c r="BM180" s="218" t="s">
        <v>995</v>
      </c>
    </row>
    <row r="181" spans="1:47" s="2" customFormat="1" ht="39">
      <c r="A181" s="35"/>
      <c r="B181" s="36"/>
      <c r="C181" s="37"/>
      <c r="D181" s="220" t="s">
        <v>161</v>
      </c>
      <c r="E181" s="37"/>
      <c r="F181" s="221" t="s">
        <v>425</v>
      </c>
      <c r="G181" s="37"/>
      <c r="H181" s="37"/>
      <c r="I181" s="123"/>
      <c r="J181" s="37"/>
      <c r="K181" s="37"/>
      <c r="L181" s="40"/>
      <c r="M181" s="222"/>
      <c r="N181" s="223"/>
      <c r="O181" s="72"/>
      <c r="P181" s="72"/>
      <c r="Q181" s="72"/>
      <c r="R181" s="72"/>
      <c r="S181" s="72"/>
      <c r="T181" s="73"/>
      <c r="U181" s="35"/>
      <c r="V181" s="35"/>
      <c r="W181" s="35"/>
      <c r="X181" s="35"/>
      <c r="Y181" s="35"/>
      <c r="Z181" s="35"/>
      <c r="AA181" s="35"/>
      <c r="AB181" s="35"/>
      <c r="AC181" s="35"/>
      <c r="AD181" s="35"/>
      <c r="AE181" s="35"/>
      <c r="AT181" s="18" t="s">
        <v>161</v>
      </c>
      <c r="AU181" s="18" t="s">
        <v>88</v>
      </c>
    </row>
    <row r="182" spans="1:47" s="2" customFormat="1" ht="195">
      <c r="A182" s="35"/>
      <c r="B182" s="36"/>
      <c r="C182" s="37"/>
      <c r="D182" s="220" t="s">
        <v>408</v>
      </c>
      <c r="E182" s="37"/>
      <c r="F182" s="230" t="s">
        <v>426</v>
      </c>
      <c r="G182" s="37"/>
      <c r="H182" s="37"/>
      <c r="I182" s="123"/>
      <c r="J182" s="37"/>
      <c r="K182" s="37"/>
      <c r="L182" s="40"/>
      <c r="M182" s="222"/>
      <c r="N182" s="223"/>
      <c r="O182" s="72"/>
      <c r="P182" s="72"/>
      <c r="Q182" s="72"/>
      <c r="R182" s="72"/>
      <c r="S182" s="72"/>
      <c r="T182" s="73"/>
      <c r="U182" s="35"/>
      <c r="V182" s="35"/>
      <c r="W182" s="35"/>
      <c r="X182" s="35"/>
      <c r="Y182" s="35"/>
      <c r="Z182" s="35"/>
      <c r="AA182" s="35"/>
      <c r="AB182" s="35"/>
      <c r="AC182" s="35"/>
      <c r="AD182" s="35"/>
      <c r="AE182" s="35"/>
      <c r="AT182" s="18" t="s">
        <v>408</v>
      </c>
      <c r="AU182" s="18" t="s">
        <v>88</v>
      </c>
    </row>
    <row r="183" spans="2:51" s="13" customFormat="1" ht="11.25">
      <c r="B183" s="231"/>
      <c r="C183" s="232"/>
      <c r="D183" s="220" t="s">
        <v>410</v>
      </c>
      <c r="E183" s="233" t="s">
        <v>1</v>
      </c>
      <c r="F183" s="234" t="s">
        <v>996</v>
      </c>
      <c r="G183" s="232"/>
      <c r="H183" s="235">
        <v>9.53</v>
      </c>
      <c r="I183" s="236"/>
      <c r="J183" s="232"/>
      <c r="K183" s="232"/>
      <c r="L183" s="237"/>
      <c r="M183" s="238"/>
      <c r="N183" s="239"/>
      <c r="O183" s="239"/>
      <c r="P183" s="239"/>
      <c r="Q183" s="239"/>
      <c r="R183" s="239"/>
      <c r="S183" s="239"/>
      <c r="T183" s="240"/>
      <c r="AT183" s="241" t="s">
        <v>410</v>
      </c>
      <c r="AU183" s="241" t="s">
        <v>88</v>
      </c>
      <c r="AV183" s="13" t="s">
        <v>88</v>
      </c>
      <c r="AW183" s="13" t="s">
        <v>34</v>
      </c>
      <c r="AX183" s="13" t="s">
        <v>86</v>
      </c>
      <c r="AY183" s="241" t="s">
        <v>154</v>
      </c>
    </row>
    <row r="184" spans="1:65" s="2" customFormat="1" ht="24" customHeight="1">
      <c r="A184" s="35"/>
      <c r="B184" s="36"/>
      <c r="C184" s="207" t="s">
        <v>214</v>
      </c>
      <c r="D184" s="207" t="s">
        <v>155</v>
      </c>
      <c r="E184" s="208" t="s">
        <v>428</v>
      </c>
      <c r="F184" s="209" t="s">
        <v>429</v>
      </c>
      <c r="G184" s="210" t="s">
        <v>404</v>
      </c>
      <c r="H184" s="211">
        <v>186.124</v>
      </c>
      <c r="I184" s="212"/>
      <c r="J184" s="213">
        <f>ROUND(I184*H184,2)</f>
        <v>0</v>
      </c>
      <c r="K184" s="209" t="s">
        <v>405</v>
      </c>
      <c r="L184" s="40"/>
      <c r="M184" s="214" t="s">
        <v>1</v>
      </c>
      <c r="N184" s="215" t="s">
        <v>43</v>
      </c>
      <c r="O184" s="72"/>
      <c r="P184" s="216">
        <f>O184*H184</f>
        <v>0</v>
      </c>
      <c r="Q184" s="216">
        <v>0</v>
      </c>
      <c r="R184" s="216">
        <f>Q184*H184</f>
        <v>0</v>
      </c>
      <c r="S184" s="216">
        <v>0</v>
      </c>
      <c r="T184" s="217">
        <f>S184*H184</f>
        <v>0</v>
      </c>
      <c r="U184" s="35"/>
      <c r="V184" s="35"/>
      <c r="W184" s="35"/>
      <c r="X184" s="35"/>
      <c r="Y184" s="35"/>
      <c r="Z184" s="35"/>
      <c r="AA184" s="35"/>
      <c r="AB184" s="35"/>
      <c r="AC184" s="35"/>
      <c r="AD184" s="35"/>
      <c r="AE184" s="35"/>
      <c r="AR184" s="218" t="s">
        <v>159</v>
      </c>
      <c r="AT184" s="218" t="s">
        <v>155</v>
      </c>
      <c r="AU184" s="218" t="s">
        <v>88</v>
      </c>
      <c r="AY184" s="18" t="s">
        <v>154</v>
      </c>
      <c r="BE184" s="219">
        <f>IF(N184="základní",J184,0)</f>
        <v>0</v>
      </c>
      <c r="BF184" s="219">
        <f>IF(N184="snížená",J184,0)</f>
        <v>0</v>
      </c>
      <c r="BG184" s="219">
        <f>IF(N184="zákl. přenesená",J184,0)</f>
        <v>0</v>
      </c>
      <c r="BH184" s="219">
        <f>IF(N184="sníž. přenesená",J184,0)</f>
        <v>0</v>
      </c>
      <c r="BI184" s="219">
        <f>IF(N184="nulová",J184,0)</f>
        <v>0</v>
      </c>
      <c r="BJ184" s="18" t="s">
        <v>86</v>
      </c>
      <c r="BK184" s="219">
        <f>ROUND(I184*H184,2)</f>
        <v>0</v>
      </c>
      <c r="BL184" s="18" t="s">
        <v>159</v>
      </c>
      <c r="BM184" s="218" t="s">
        <v>997</v>
      </c>
    </row>
    <row r="185" spans="1:47" s="2" customFormat="1" ht="39">
      <c r="A185" s="35"/>
      <c r="B185" s="36"/>
      <c r="C185" s="37"/>
      <c r="D185" s="220" t="s">
        <v>161</v>
      </c>
      <c r="E185" s="37"/>
      <c r="F185" s="221" t="s">
        <v>431</v>
      </c>
      <c r="G185" s="37"/>
      <c r="H185" s="37"/>
      <c r="I185" s="123"/>
      <c r="J185" s="37"/>
      <c r="K185" s="37"/>
      <c r="L185" s="40"/>
      <c r="M185" s="222"/>
      <c r="N185" s="223"/>
      <c r="O185" s="72"/>
      <c r="P185" s="72"/>
      <c r="Q185" s="72"/>
      <c r="R185" s="72"/>
      <c r="S185" s="72"/>
      <c r="T185" s="73"/>
      <c r="U185" s="35"/>
      <c r="V185" s="35"/>
      <c r="W185" s="35"/>
      <c r="X185" s="35"/>
      <c r="Y185" s="35"/>
      <c r="Z185" s="35"/>
      <c r="AA185" s="35"/>
      <c r="AB185" s="35"/>
      <c r="AC185" s="35"/>
      <c r="AD185" s="35"/>
      <c r="AE185" s="35"/>
      <c r="AT185" s="18" t="s">
        <v>161</v>
      </c>
      <c r="AU185" s="18" t="s">
        <v>88</v>
      </c>
    </row>
    <row r="186" spans="1:47" s="2" customFormat="1" ht="195">
      <c r="A186" s="35"/>
      <c r="B186" s="36"/>
      <c r="C186" s="37"/>
      <c r="D186" s="220" t="s">
        <v>408</v>
      </c>
      <c r="E186" s="37"/>
      <c r="F186" s="230" t="s">
        <v>426</v>
      </c>
      <c r="G186" s="37"/>
      <c r="H186" s="37"/>
      <c r="I186" s="123"/>
      <c r="J186" s="37"/>
      <c r="K186" s="37"/>
      <c r="L186" s="40"/>
      <c r="M186" s="222"/>
      <c r="N186" s="223"/>
      <c r="O186" s="72"/>
      <c r="P186" s="72"/>
      <c r="Q186" s="72"/>
      <c r="R186" s="72"/>
      <c r="S186" s="72"/>
      <c r="T186" s="73"/>
      <c r="U186" s="35"/>
      <c r="V186" s="35"/>
      <c r="W186" s="35"/>
      <c r="X186" s="35"/>
      <c r="Y186" s="35"/>
      <c r="Z186" s="35"/>
      <c r="AA186" s="35"/>
      <c r="AB186" s="35"/>
      <c r="AC186" s="35"/>
      <c r="AD186" s="35"/>
      <c r="AE186" s="35"/>
      <c r="AT186" s="18" t="s">
        <v>408</v>
      </c>
      <c r="AU186" s="18" t="s">
        <v>88</v>
      </c>
    </row>
    <row r="187" spans="2:51" s="13" customFormat="1" ht="11.25">
      <c r="B187" s="231"/>
      <c r="C187" s="232"/>
      <c r="D187" s="220" t="s">
        <v>410</v>
      </c>
      <c r="E187" s="233" t="s">
        <v>1</v>
      </c>
      <c r="F187" s="234" t="s">
        <v>998</v>
      </c>
      <c r="G187" s="232"/>
      <c r="H187" s="235">
        <v>67.01</v>
      </c>
      <c r="I187" s="236"/>
      <c r="J187" s="232"/>
      <c r="K187" s="232"/>
      <c r="L187" s="237"/>
      <c r="M187" s="238"/>
      <c r="N187" s="239"/>
      <c r="O187" s="239"/>
      <c r="P187" s="239"/>
      <c r="Q187" s="239"/>
      <c r="R187" s="239"/>
      <c r="S187" s="239"/>
      <c r="T187" s="240"/>
      <c r="AT187" s="241" t="s">
        <v>410</v>
      </c>
      <c r="AU187" s="241" t="s">
        <v>88</v>
      </c>
      <c r="AV187" s="13" t="s">
        <v>88</v>
      </c>
      <c r="AW187" s="13" t="s">
        <v>34</v>
      </c>
      <c r="AX187" s="13" t="s">
        <v>78</v>
      </c>
      <c r="AY187" s="241" t="s">
        <v>154</v>
      </c>
    </row>
    <row r="188" spans="2:51" s="13" customFormat="1" ht="22.5">
      <c r="B188" s="231"/>
      <c r="C188" s="232"/>
      <c r="D188" s="220" t="s">
        <v>410</v>
      </c>
      <c r="E188" s="233" t="s">
        <v>1</v>
      </c>
      <c r="F188" s="234" t="s">
        <v>999</v>
      </c>
      <c r="G188" s="232"/>
      <c r="H188" s="235">
        <v>119.114</v>
      </c>
      <c r="I188" s="236"/>
      <c r="J188" s="232"/>
      <c r="K188" s="232"/>
      <c r="L188" s="237"/>
      <c r="M188" s="238"/>
      <c r="N188" s="239"/>
      <c r="O188" s="239"/>
      <c r="P188" s="239"/>
      <c r="Q188" s="239"/>
      <c r="R188" s="239"/>
      <c r="S188" s="239"/>
      <c r="T188" s="240"/>
      <c r="AT188" s="241" t="s">
        <v>410</v>
      </c>
      <c r="AU188" s="241" t="s">
        <v>88</v>
      </c>
      <c r="AV188" s="13" t="s">
        <v>88</v>
      </c>
      <c r="AW188" s="13" t="s">
        <v>34</v>
      </c>
      <c r="AX188" s="13" t="s">
        <v>78</v>
      </c>
      <c r="AY188" s="241" t="s">
        <v>154</v>
      </c>
    </row>
    <row r="189" spans="2:51" s="14" customFormat="1" ht="11.25">
      <c r="B189" s="242"/>
      <c r="C189" s="243"/>
      <c r="D189" s="220" t="s">
        <v>410</v>
      </c>
      <c r="E189" s="244" t="s">
        <v>1</v>
      </c>
      <c r="F189" s="245" t="s">
        <v>433</v>
      </c>
      <c r="G189" s="243"/>
      <c r="H189" s="246">
        <v>186.12400000000002</v>
      </c>
      <c r="I189" s="247"/>
      <c r="J189" s="243"/>
      <c r="K189" s="243"/>
      <c r="L189" s="248"/>
      <c r="M189" s="249"/>
      <c r="N189" s="250"/>
      <c r="O189" s="250"/>
      <c r="P189" s="250"/>
      <c r="Q189" s="250"/>
      <c r="R189" s="250"/>
      <c r="S189" s="250"/>
      <c r="T189" s="251"/>
      <c r="AT189" s="252" t="s">
        <v>410</v>
      </c>
      <c r="AU189" s="252" t="s">
        <v>88</v>
      </c>
      <c r="AV189" s="14" t="s">
        <v>159</v>
      </c>
      <c r="AW189" s="14" t="s">
        <v>34</v>
      </c>
      <c r="AX189" s="14" t="s">
        <v>86</v>
      </c>
      <c r="AY189" s="252" t="s">
        <v>154</v>
      </c>
    </row>
    <row r="190" spans="1:65" s="2" customFormat="1" ht="24" customHeight="1">
      <c r="A190" s="35"/>
      <c r="B190" s="36"/>
      <c r="C190" s="207" t="s">
        <v>8</v>
      </c>
      <c r="D190" s="207" t="s">
        <v>155</v>
      </c>
      <c r="E190" s="208" t="s">
        <v>1000</v>
      </c>
      <c r="F190" s="209" t="s">
        <v>1001</v>
      </c>
      <c r="G190" s="210" t="s">
        <v>600</v>
      </c>
      <c r="H190" s="211">
        <v>3</v>
      </c>
      <c r="I190" s="212"/>
      <c r="J190" s="213">
        <f>ROUND(I190*H190,2)</f>
        <v>0</v>
      </c>
      <c r="K190" s="209" t="s">
        <v>405</v>
      </c>
      <c r="L190" s="40"/>
      <c r="M190" s="214" t="s">
        <v>1</v>
      </c>
      <c r="N190" s="215" t="s">
        <v>43</v>
      </c>
      <c r="O190" s="72"/>
      <c r="P190" s="216">
        <f>O190*H190</f>
        <v>0</v>
      </c>
      <c r="Q190" s="216">
        <v>0</v>
      </c>
      <c r="R190" s="216">
        <f>Q190*H190</f>
        <v>0</v>
      </c>
      <c r="S190" s="216">
        <v>0</v>
      </c>
      <c r="T190" s="217">
        <f>S190*H190</f>
        <v>0</v>
      </c>
      <c r="U190" s="35"/>
      <c r="V190" s="35"/>
      <c r="W190" s="35"/>
      <c r="X190" s="35"/>
      <c r="Y190" s="35"/>
      <c r="Z190" s="35"/>
      <c r="AA190" s="35"/>
      <c r="AB190" s="35"/>
      <c r="AC190" s="35"/>
      <c r="AD190" s="35"/>
      <c r="AE190" s="35"/>
      <c r="AR190" s="218" t="s">
        <v>159</v>
      </c>
      <c r="AT190" s="218" t="s">
        <v>155</v>
      </c>
      <c r="AU190" s="218" t="s">
        <v>88</v>
      </c>
      <c r="AY190" s="18" t="s">
        <v>154</v>
      </c>
      <c r="BE190" s="219">
        <f>IF(N190="základní",J190,0)</f>
        <v>0</v>
      </c>
      <c r="BF190" s="219">
        <f>IF(N190="snížená",J190,0)</f>
        <v>0</v>
      </c>
      <c r="BG190" s="219">
        <f>IF(N190="zákl. přenesená",J190,0)</f>
        <v>0</v>
      </c>
      <c r="BH190" s="219">
        <f>IF(N190="sníž. přenesená",J190,0)</f>
        <v>0</v>
      </c>
      <c r="BI190" s="219">
        <f>IF(N190="nulová",J190,0)</f>
        <v>0</v>
      </c>
      <c r="BJ190" s="18" t="s">
        <v>86</v>
      </c>
      <c r="BK190" s="219">
        <f>ROUND(I190*H190,2)</f>
        <v>0</v>
      </c>
      <c r="BL190" s="18" t="s">
        <v>159</v>
      </c>
      <c r="BM190" s="218" t="s">
        <v>1002</v>
      </c>
    </row>
    <row r="191" spans="1:47" s="2" customFormat="1" ht="29.25">
      <c r="A191" s="35"/>
      <c r="B191" s="36"/>
      <c r="C191" s="37"/>
      <c r="D191" s="220" t="s">
        <v>161</v>
      </c>
      <c r="E191" s="37"/>
      <c r="F191" s="221" t="s">
        <v>1003</v>
      </c>
      <c r="G191" s="37"/>
      <c r="H191" s="37"/>
      <c r="I191" s="123"/>
      <c r="J191" s="37"/>
      <c r="K191" s="37"/>
      <c r="L191" s="40"/>
      <c r="M191" s="222"/>
      <c r="N191" s="223"/>
      <c r="O191" s="72"/>
      <c r="P191" s="72"/>
      <c r="Q191" s="72"/>
      <c r="R191" s="72"/>
      <c r="S191" s="72"/>
      <c r="T191" s="73"/>
      <c r="U191" s="35"/>
      <c r="V191" s="35"/>
      <c r="W191" s="35"/>
      <c r="X191" s="35"/>
      <c r="Y191" s="35"/>
      <c r="Z191" s="35"/>
      <c r="AA191" s="35"/>
      <c r="AB191" s="35"/>
      <c r="AC191" s="35"/>
      <c r="AD191" s="35"/>
      <c r="AE191" s="35"/>
      <c r="AT191" s="18" t="s">
        <v>161</v>
      </c>
      <c r="AU191" s="18" t="s">
        <v>88</v>
      </c>
    </row>
    <row r="192" spans="1:47" s="2" customFormat="1" ht="29.25">
      <c r="A192" s="35"/>
      <c r="B192" s="36"/>
      <c r="C192" s="37"/>
      <c r="D192" s="220" t="s">
        <v>408</v>
      </c>
      <c r="E192" s="37"/>
      <c r="F192" s="230" t="s">
        <v>1004</v>
      </c>
      <c r="G192" s="37"/>
      <c r="H192" s="37"/>
      <c r="I192" s="123"/>
      <c r="J192" s="37"/>
      <c r="K192" s="37"/>
      <c r="L192" s="40"/>
      <c r="M192" s="222"/>
      <c r="N192" s="223"/>
      <c r="O192" s="72"/>
      <c r="P192" s="72"/>
      <c r="Q192" s="72"/>
      <c r="R192" s="72"/>
      <c r="S192" s="72"/>
      <c r="T192" s="73"/>
      <c r="U192" s="35"/>
      <c r="V192" s="35"/>
      <c r="W192" s="35"/>
      <c r="X192" s="35"/>
      <c r="Y192" s="35"/>
      <c r="Z192" s="35"/>
      <c r="AA192" s="35"/>
      <c r="AB192" s="35"/>
      <c r="AC192" s="35"/>
      <c r="AD192" s="35"/>
      <c r="AE192" s="35"/>
      <c r="AT192" s="18" t="s">
        <v>408</v>
      </c>
      <c r="AU192" s="18" t="s">
        <v>88</v>
      </c>
    </row>
    <row r="193" spans="1:47" s="2" customFormat="1" ht="39">
      <c r="A193" s="35"/>
      <c r="B193" s="36"/>
      <c r="C193" s="37"/>
      <c r="D193" s="220" t="s">
        <v>442</v>
      </c>
      <c r="E193" s="37"/>
      <c r="F193" s="230" t="s">
        <v>1005</v>
      </c>
      <c r="G193" s="37"/>
      <c r="H193" s="37"/>
      <c r="I193" s="123"/>
      <c r="J193" s="37"/>
      <c r="K193" s="37"/>
      <c r="L193" s="40"/>
      <c r="M193" s="222"/>
      <c r="N193" s="223"/>
      <c r="O193" s="72"/>
      <c r="P193" s="72"/>
      <c r="Q193" s="72"/>
      <c r="R193" s="72"/>
      <c r="S193" s="72"/>
      <c r="T193" s="73"/>
      <c r="U193" s="35"/>
      <c r="V193" s="35"/>
      <c r="W193" s="35"/>
      <c r="X193" s="35"/>
      <c r="Y193" s="35"/>
      <c r="Z193" s="35"/>
      <c r="AA193" s="35"/>
      <c r="AB193" s="35"/>
      <c r="AC193" s="35"/>
      <c r="AD193" s="35"/>
      <c r="AE193" s="35"/>
      <c r="AT193" s="18" t="s">
        <v>442</v>
      </c>
      <c r="AU193" s="18" t="s">
        <v>88</v>
      </c>
    </row>
    <row r="194" spans="2:51" s="13" customFormat="1" ht="11.25">
      <c r="B194" s="231"/>
      <c r="C194" s="232"/>
      <c r="D194" s="220" t="s">
        <v>410</v>
      </c>
      <c r="E194" s="233" t="s">
        <v>1</v>
      </c>
      <c r="F194" s="234" t="s">
        <v>1006</v>
      </c>
      <c r="G194" s="232"/>
      <c r="H194" s="235">
        <v>3</v>
      </c>
      <c r="I194" s="236"/>
      <c r="J194" s="232"/>
      <c r="K194" s="232"/>
      <c r="L194" s="237"/>
      <c r="M194" s="238"/>
      <c r="N194" s="239"/>
      <c r="O194" s="239"/>
      <c r="P194" s="239"/>
      <c r="Q194" s="239"/>
      <c r="R194" s="239"/>
      <c r="S194" s="239"/>
      <c r="T194" s="240"/>
      <c r="AT194" s="241" t="s">
        <v>410</v>
      </c>
      <c r="AU194" s="241" t="s">
        <v>88</v>
      </c>
      <c r="AV194" s="13" t="s">
        <v>88</v>
      </c>
      <c r="AW194" s="13" t="s">
        <v>34</v>
      </c>
      <c r="AX194" s="13" t="s">
        <v>86</v>
      </c>
      <c r="AY194" s="241" t="s">
        <v>154</v>
      </c>
    </row>
    <row r="195" spans="1:65" s="2" customFormat="1" ht="24" customHeight="1">
      <c r="A195" s="35"/>
      <c r="B195" s="36"/>
      <c r="C195" s="207" t="s">
        <v>221</v>
      </c>
      <c r="D195" s="207" t="s">
        <v>155</v>
      </c>
      <c r="E195" s="208" t="s">
        <v>1007</v>
      </c>
      <c r="F195" s="209" t="s">
        <v>1008</v>
      </c>
      <c r="G195" s="210" t="s">
        <v>600</v>
      </c>
      <c r="H195" s="211">
        <v>2</v>
      </c>
      <c r="I195" s="212"/>
      <c r="J195" s="213">
        <f>ROUND(I195*H195,2)</f>
        <v>0</v>
      </c>
      <c r="K195" s="209" t="s">
        <v>405</v>
      </c>
      <c r="L195" s="40"/>
      <c r="M195" s="214" t="s">
        <v>1</v>
      </c>
      <c r="N195" s="215" t="s">
        <v>43</v>
      </c>
      <c r="O195" s="72"/>
      <c r="P195" s="216">
        <f>O195*H195</f>
        <v>0</v>
      </c>
      <c r="Q195" s="216">
        <v>0</v>
      </c>
      <c r="R195" s="216">
        <f>Q195*H195</f>
        <v>0</v>
      </c>
      <c r="S195" s="216">
        <v>0</v>
      </c>
      <c r="T195" s="217">
        <f>S195*H195</f>
        <v>0</v>
      </c>
      <c r="U195" s="35"/>
      <c r="V195" s="35"/>
      <c r="W195" s="35"/>
      <c r="X195" s="35"/>
      <c r="Y195" s="35"/>
      <c r="Z195" s="35"/>
      <c r="AA195" s="35"/>
      <c r="AB195" s="35"/>
      <c r="AC195" s="35"/>
      <c r="AD195" s="35"/>
      <c r="AE195" s="35"/>
      <c r="AR195" s="218" t="s">
        <v>159</v>
      </c>
      <c r="AT195" s="218" t="s">
        <v>155</v>
      </c>
      <c r="AU195" s="218" t="s">
        <v>88</v>
      </c>
      <c r="AY195" s="18" t="s">
        <v>154</v>
      </c>
      <c r="BE195" s="219">
        <f>IF(N195="základní",J195,0)</f>
        <v>0</v>
      </c>
      <c r="BF195" s="219">
        <f>IF(N195="snížená",J195,0)</f>
        <v>0</v>
      </c>
      <c r="BG195" s="219">
        <f>IF(N195="zákl. přenesená",J195,0)</f>
        <v>0</v>
      </c>
      <c r="BH195" s="219">
        <f>IF(N195="sníž. přenesená",J195,0)</f>
        <v>0</v>
      </c>
      <c r="BI195" s="219">
        <f>IF(N195="nulová",J195,0)</f>
        <v>0</v>
      </c>
      <c r="BJ195" s="18" t="s">
        <v>86</v>
      </c>
      <c r="BK195" s="219">
        <f>ROUND(I195*H195,2)</f>
        <v>0</v>
      </c>
      <c r="BL195" s="18" t="s">
        <v>159</v>
      </c>
      <c r="BM195" s="218" t="s">
        <v>1009</v>
      </c>
    </row>
    <row r="196" spans="1:47" s="2" customFormat="1" ht="29.25">
      <c r="A196" s="35"/>
      <c r="B196" s="36"/>
      <c r="C196" s="37"/>
      <c r="D196" s="220" t="s">
        <v>161</v>
      </c>
      <c r="E196" s="37"/>
      <c r="F196" s="221" t="s">
        <v>1010</v>
      </c>
      <c r="G196" s="37"/>
      <c r="H196" s="37"/>
      <c r="I196" s="123"/>
      <c r="J196" s="37"/>
      <c r="K196" s="37"/>
      <c r="L196" s="40"/>
      <c r="M196" s="222"/>
      <c r="N196" s="223"/>
      <c r="O196" s="72"/>
      <c r="P196" s="72"/>
      <c r="Q196" s="72"/>
      <c r="R196" s="72"/>
      <c r="S196" s="72"/>
      <c r="T196" s="73"/>
      <c r="U196" s="35"/>
      <c r="V196" s="35"/>
      <c r="W196" s="35"/>
      <c r="X196" s="35"/>
      <c r="Y196" s="35"/>
      <c r="Z196" s="35"/>
      <c r="AA196" s="35"/>
      <c r="AB196" s="35"/>
      <c r="AC196" s="35"/>
      <c r="AD196" s="35"/>
      <c r="AE196" s="35"/>
      <c r="AT196" s="18" t="s">
        <v>161</v>
      </c>
      <c r="AU196" s="18" t="s">
        <v>88</v>
      </c>
    </row>
    <row r="197" spans="1:47" s="2" customFormat="1" ht="29.25">
      <c r="A197" s="35"/>
      <c r="B197" s="36"/>
      <c r="C197" s="37"/>
      <c r="D197" s="220" t="s">
        <v>408</v>
      </c>
      <c r="E197" s="37"/>
      <c r="F197" s="230" t="s">
        <v>1004</v>
      </c>
      <c r="G197" s="37"/>
      <c r="H197" s="37"/>
      <c r="I197" s="123"/>
      <c r="J197" s="37"/>
      <c r="K197" s="37"/>
      <c r="L197" s="40"/>
      <c r="M197" s="222"/>
      <c r="N197" s="223"/>
      <c r="O197" s="72"/>
      <c r="P197" s="72"/>
      <c r="Q197" s="72"/>
      <c r="R197" s="72"/>
      <c r="S197" s="72"/>
      <c r="T197" s="73"/>
      <c r="U197" s="35"/>
      <c r="V197" s="35"/>
      <c r="W197" s="35"/>
      <c r="X197" s="35"/>
      <c r="Y197" s="35"/>
      <c r="Z197" s="35"/>
      <c r="AA197" s="35"/>
      <c r="AB197" s="35"/>
      <c r="AC197" s="35"/>
      <c r="AD197" s="35"/>
      <c r="AE197" s="35"/>
      <c r="AT197" s="18" t="s">
        <v>408</v>
      </c>
      <c r="AU197" s="18" t="s">
        <v>88</v>
      </c>
    </row>
    <row r="198" spans="1:47" s="2" customFormat="1" ht="39">
      <c r="A198" s="35"/>
      <c r="B198" s="36"/>
      <c r="C198" s="37"/>
      <c r="D198" s="220" t="s">
        <v>442</v>
      </c>
      <c r="E198" s="37"/>
      <c r="F198" s="230" t="s">
        <v>1005</v>
      </c>
      <c r="G198" s="37"/>
      <c r="H198" s="37"/>
      <c r="I198" s="123"/>
      <c r="J198" s="37"/>
      <c r="K198" s="37"/>
      <c r="L198" s="40"/>
      <c r="M198" s="222"/>
      <c r="N198" s="223"/>
      <c r="O198" s="72"/>
      <c r="P198" s="72"/>
      <c r="Q198" s="72"/>
      <c r="R198" s="72"/>
      <c r="S198" s="72"/>
      <c r="T198" s="73"/>
      <c r="U198" s="35"/>
      <c r="V198" s="35"/>
      <c r="W198" s="35"/>
      <c r="X198" s="35"/>
      <c r="Y198" s="35"/>
      <c r="Z198" s="35"/>
      <c r="AA198" s="35"/>
      <c r="AB198" s="35"/>
      <c r="AC198" s="35"/>
      <c r="AD198" s="35"/>
      <c r="AE198" s="35"/>
      <c r="AT198" s="18" t="s">
        <v>442</v>
      </c>
      <c r="AU198" s="18" t="s">
        <v>88</v>
      </c>
    </row>
    <row r="199" spans="2:51" s="13" customFormat="1" ht="11.25">
      <c r="B199" s="231"/>
      <c r="C199" s="232"/>
      <c r="D199" s="220" t="s">
        <v>410</v>
      </c>
      <c r="E199" s="233" t="s">
        <v>1</v>
      </c>
      <c r="F199" s="234" t="s">
        <v>614</v>
      </c>
      <c r="G199" s="232"/>
      <c r="H199" s="235">
        <v>2</v>
      </c>
      <c r="I199" s="236"/>
      <c r="J199" s="232"/>
      <c r="K199" s="232"/>
      <c r="L199" s="237"/>
      <c r="M199" s="238"/>
      <c r="N199" s="239"/>
      <c r="O199" s="239"/>
      <c r="P199" s="239"/>
      <c r="Q199" s="239"/>
      <c r="R199" s="239"/>
      <c r="S199" s="239"/>
      <c r="T199" s="240"/>
      <c r="AT199" s="241" t="s">
        <v>410</v>
      </c>
      <c r="AU199" s="241" t="s">
        <v>88</v>
      </c>
      <c r="AV199" s="13" t="s">
        <v>88</v>
      </c>
      <c r="AW199" s="13" t="s">
        <v>34</v>
      </c>
      <c r="AX199" s="13" t="s">
        <v>86</v>
      </c>
      <c r="AY199" s="241" t="s">
        <v>154</v>
      </c>
    </row>
    <row r="200" spans="1:65" s="2" customFormat="1" ht="24" customHeight="1">
      <c r="A200" s="35"/>
      <c r="B200" s="36"/>
      <c r="C200" s="207" t="s">
        <v>225</v>
      </c>
      <c r="D200" s="207" t="s">
        <v>155</v>
      </c>
      <c r="E200" s="208" t="s">
        <v>1011</v>
      </c>
      <c r="F200" s="209" t="s">
        <v>1012</v>
      </c>
      <c r="G200" s="210" t="s">
        <v>600</v>
      </c>
      <c r="H200" s="211">
        <v>2</v>
      </c>
      <c r="I200" s="212"/>
      <c r="J200" s="213">
        <f>ROUND(I200*H200,2)</f>
        <v>0</v>
      </c>
      <c r="K200" s="209" t="s">
        <v>405</v>
      </c>
      <c r="L200" s="40"/>
      <c r="M200" s="214" t="s">
        <v>1</v>
      </c>
      <c r="N200" s="215" t="s">
        <v>43</v>
      </c>
      <c r="O200" s="72"/>
      <c r="P200" s="216">
        <f>O200*H200</f>
        <v>0</v>
      </c>
      <c r="Q200" s="216">
        <v>0</v>
      </c>
      <c r="R200" s="216">
        <f>Q200*H200</f>
        <v>0</v>
      </c>
      <c r="S200" s="216">
        <v>0</v>
      </c>
      <c r="T200" s="217">
        <f>S200*H200</f>
        <v>0</v>
      </c>
      <c r="U200" s="35"/>
      <c r="V200" s="35"/>
      <c r="W200" s="35"/>
      <c r="X200" s="35"/>
      <c r="Y200" s="35"/>
      <c r="Z200" s="35"/>
      <c r="AA200" s="35"/>
      <c r="AB200" s="35"/>
      <c r="AC200" s="35"/>
      <c r="AD200" s="35"/>
      <c r="AE200" s="35"/>
      <c r="AR200" s="218" t="s">
        <v>159</v>
      </c>
      <c r="AT200" s="218" t="s">
        <v>155</v>
      </c>
      <c r="AU200" s="218" t="s">
        <v>88</v>
      </c>
      <c r="AY200" s="18" t="s">
        <v>154</v>
      </c>
      <c r="BE200" s="219">
        <f>IF(N200="základní",J200,0)</f>
        <v>0</v>
      </c>
      <c r="BF200" s="219">
        <f>IF(N200="snížená",J200,0)</f>
        <v>0</v>
      </c>
      <c r="BG200" s="219">
        <f>IF(N200="zákl. přenesená",J200,0)</f>
        <v>0</v>
      </c>
      <c r="BH200" s="219">
        <f>IF(N200="sníž. přenesená",J200,0)</f>
        <v>0</v>
      </c>
      <c r="BI200" s="219">
        <f>IF(N200="nulová",J200,0)</f>
        <v>0</v>
      </c>
      <c r="BJ200" s="18" t="s">
        <v>86</v>
      </c>
      <c r="BK200" s="219">
        <f>ROUND(I200*H200,2)</f>
        <v>0</v>
      </c>
      <c r="BL200" s="18" t="s">
        <v>159</v>
      </c>
      <c r="BM200" s="218" t="s">
        <v>1013</v>
      </c>
    </row>
    <row r="201" spans="1:47" s="2" customFormat="1" ht="29.25">
      <c r="A201" s="35"/>
      <c r="B201" s="36"/>
      <c r="C201" s="37"/>
      <c r="D201" s="220" t="s">
        <v>161</v>
      </c>
      <c r="E201" s="37"/>
      <c r="F201" s="221" t="s">
        <v>1014</v>
      </c>
      <c r="G201" s="37"/>
      <c r="H201" s="37"/>
      <c r="I201" s="123"/>
      <c r="J201" s="37"/>
      <c r="K201" s="37"/>
      <c r="L201" s="40"/>
      <c r="M201" s="222"/>
      <c r="N201" s="223"/>
      <c r="O201" s="72"/>
      <c r="P201" s="72"/>
      <c r="Q201" s="72"/>
      <c r="R201" s="72"/>
      <c r="S201" s="72"/>
      <c r="T201" s="73"/>
      <c r="U201" s="35"/>
      <c r="V201" s="35"/>
      <c r="W201" s="35"/>
      <c r="X201" s="35"/>
      <c r="Y201" s="35"/>
      <c r="Z201" s="35"/>
      <c r="AA201" s="35"/>
      <c r="AB201" s="35"/>
      <c r="AC201" s="35"/>
      <c r="AD201" s="35"/>
      <c r="AE201" s="35"/>
      <c r="AT201" s="18" t="s">
        <v>161</v>
      </c>
      <c r="AU201" s="18" t="s">
        <v>88</v>
      </c>
    </row>
    <row r="202" spans="1:47" s="2" customFormat="1" ht="29.25">
      <c r="A202" s="35"/>
      <c r="B202" s="36"/>
      <c r="C202" s="37"/>
      <c r="D202" s="220" t="s">
        <v>408</v>
      </c>
      <c r="E202" s="37"/>
      <c r="F202" s="230" t="s">
        <v>1004</v>
      </c>
      <c r="G202" s="37"/>
      <c r="H202" s="37"/>
      <c r="I202" s="123"/>
      <c r="J202" s="37"/>
      <c r="K202" s="37"/>
      <c r="L202" s="40"/>
      <c r="M202" s="222"/>
      <c r="N202" s="223"/>
      <c r="O202" s="72"/>
      <c r="P202" s="72"/>
      <c r="Q202" s="72"/>
      <c r="R202" s="72"/>
      <c r="S202" s="72"/>
      <c r="T202" s="73"/>
      <c r="U202" s="35"/>
      <c r="V202" s="35"/>
      <c r="W202" s="35"/>
      <c r="X202" s="35"/>
      <c r="Y202" s="35"/>
      <c r="Z202" s="35"/>
      <c r="AA202" s="35"/>
      <c r="AB202" s="35"/>
      <c r="AC202" s="35"/>
      <c r="AD202" s="35"/>
      <c r="AE202" s="35"/>
      <c r="AT202" s="18" t="s">
        <v>408</v>
      </c>
      <c r="AU202" s="18" t="s">
        <v>88</v>
      </c>
    </row>
    <row r="203" spans="1:47" s="2" customFormat="1" ht="39">
      <c r="A203" s="35"/>
      <c r="B203" s="36"/>
      <c r="C203" s="37"/>
      <c r="D203" s="220" t="s">
        <v>442</v>
      </c>
      <c r="E203" s="37"/>
      <c r="F203" s="230" t="s">
        <v>1005</v>
      </c>
      <c r="G203" s="37"/>
      <c r="H203" s="37"/>
      <c r="I203" s="123"/>
      <c r="J203" s="37"/>
      <c r="K203" s="37"/>
      <c r="L203" s="40"/>
      <c r="M203" s="222"/>
      <c r="N203" s="223"/>
      <c r="O203" s="72"/>
      <c r="P203" s="72"/>
      <c r="Q203" s="72"/>
      <c r="R203" s="72"/>
      <c r="S203" s="72"/>
      <c r="T203" s="73"/>
      <c r="U203" s="35"/>
      <c r="V203" s="35"/>
      <c r="W203" s="35"/>
      <c r="X203" s="35"/>
      <c r="Y203" s="35"/>
      <c r="Z203" s="35"/>
      <c r="AA203" s="35"/>
      <c r="AB203" s="35"/>
      <c r="AC203" s="35"/>
      <c r="AD203" s="35"/>
      <c r="AE203" s="35"/>
      <c r="AT203" s="18" t="s">
        <v>442</v>
      </c>
      <c r="AU203" s="18" t="s">
        <v>88</v>
      </c>
    </row>
    <row r="204" spans="2:51" s="13" customFormat="1" ht="11.25">
      <c r="B204" s="231"/>
      <c r="C204" s="232"/>
      <c r="D204" s="220" t="s">
        <v>410</v>
      </c>
      <c r="E204" s="233" t="s">
        <v>1</v>
      </c>
      <c r="F204" s="234" t="s">
        <v>88</v>
      </c>
      <c r="G204" s="232"/>
      <c r="H204" s="235">
        <v>2</v>
      </c>
      <c r="I204" s="236"/>
      <c r="J204" s="232"/>
      <c r="K204" s="232"/>
      <c r="L204" s="237"/>
      <c r="M204" s="238"/>
      <c r="N204" s="239"/>
      <c r="O204" s="239"/>
      <c r="P204" s="239"/>
      <c r="Q204" s="239"/>
      <c r="R204" s="239"/>
      <c r="S204" s="239"/>
      <c r="T204" s="240"/>
      <c r="AT204" s="241" t="s">
        <v>410</v>
      </c>
      <c r="AU204" s="241" t="s">
        <v>88</v>
      </c>
      <c r="AV204" s="13" t="s">
        <v>88</v>
      </c>
      <c r="AW204" s="13" t="s">
        <v>34</v>
      </c>
      <c r="AX204" s="13" t="s">
        <v>86</v>
      </c>
      <c r="AY204" s="241" t="s">
        <v>154</v>
      </c>
    </row>
    <row r="205" spans="1:65" s="2" customFormat="1" ht="24" customHeight="1">
      <c r="A205" s="35"/>
      <c r="B205" s="36"/>
      <c r="C205" s="207" t="s">
        <v>230</v>
      </c>
      <c r="D205" s="207" t="s">
        <v>155</v>
      </c>
      <c r="E205" s="208" t="s">
        <v>1015</v>
      </c>
      <c r="F205" s="209" t="s">
        <v>1016</v>
      </c>
      <c r="G205" s="210" t="s">
        <v>600</v>
      </c>
      <c r="H205" s="211">
        <v>3</v>
      </c>
      <c r="I205" s="212"/>
      <c r="J205" s="213">
        <f>ROUND(I205*H205,2)</f>
        <v>0</v>
      </c>
      <c r="K205" s="209" t="s">
        <v>405</v>
      </c>
      <c r="L205" s="40"/>
      <c r="M205" s="214" t="s">
        <v>1</v>
      </c>
      <c r="N205" s="215" t="s">
        <v>43</v>
      </c>
      <c r="O205" s="72"/>
      <c r="P205" s="216">
        <f>O205*H205</f>
        <v>0</v>
      </c>
      <c r="Q205" s="216">
        <v>0</v>
      </c>
      <c r="R205" s="216">
        <f>Q205*H205</f>
        <v>0</v>
      </c>
      <c r="S205" s="216">
        <v>0</v>
      </c>
      <c r="T205" s="217">
        <f>S205*H205</f>
        <v>0</v>
      </c>
      <c r="U205" s="35"/>
      <c r="V205" s="35"/>
      <c r="W205" s="35"/>
      <c r="X205" s="35"/>
      <c r="Y205" s="35"/>
      <c r="Z205" s="35"/>
      <c r="AA205" s="35"/>
      <c r="AB205" s="35"/>
      <c r="AC205" s="35"/>
      <c r="AD205" s="35"/>
      <c r="AE205" s="35"/>
      <c r="AR205" s="218" t="s">
        <v>159</v>
      </c>
      <c r="AT205" s="218" t="s">
        <v>155</v>
      </c>
      <c r="AU205" s="218" t="s">
        <v>88</v>
      </c>
      <c r="AY205" s="18" t="s">
        <v>154</v>
      </c>
      <c r="BE205" s="219">
        <f>IF(N205="základní",J205,0)</f>
        <v>0</v>
      </c>
      <c r="BF205" s="219">
        <f>IF(N205="snížená",J205,0)</f>
        <v>0</v>
      </c>
      <c r="BG205" s="219">
        <f>IF(N205="zákl. přenesená",J205,0)</f>
        <v>0</v>
      </c>
      <c r="BH205" s="219">
        <f>IF(N205="sníž. přenesená",J205,0)</f>
        <v>0</v>
      </c>
      <c r="BI205" s="219">
        <f>IF(N205="nulová",J205,0)</f>
        <v>0</v>
      </c>
      <c r="BJ205" s="18" t="s">
        <v>86</v>
      </c>
      <c r="BK205" s="219">
        <f>ROUND(I205*H205,2)</f>
        <v>0</v>
      </c>
      <c r="BL205" s="18" t="s">
        <v>159</v>
      </c>
      <c r="BM205" s="218" t="s">
        <v>1017</v>
      </c>
    </row>
    <row r="206" spans="1:47" s="2" customFormat="1" ht="29.25">
      <c r="A206" s="35"/>
      <c r="B206" s="36"/>
      <c r="C206" s="37"/>
      <c r="D206" s="220" t="s">
        <v>161</v>
      </c>
      <c r="E206" s="37"/>
      <c r="F206" s="221" t="s">
        <v>1018</v>
      </c>
      <c r="G206" s="37"/>
      <c r="H206" s="37"/>
      <c r="I206" s="123"/>
      <c r="J206" s="37"/>
      <c r="K206" s="37"/>
      <c r="L206" s="40"/>
      <c r="M206" s="222"/>
      <c r="N206" s="223"/>
      <c r="O206" s="72"/>
      <c r="P206" s="72"/>
      <c r="Q206" s="72"/>
      <c r="R206" s="72"/>
      <c r="S206" s="72"/>
      <c r="T206" s="73"/>
      <c r="U206" s="35"/>
      <c r="V206" s="35"/>
      <c r="W206" s="35"/>
      <c r="X206" s="35"/>
      <c r="Y206" s="35"/>
      <c r="Z206" s="35"/>
      <c r="AA206" s="35"/>
      <c r="AB206" s="35"/>
      <c r="AC206" s="35"/>
      <c r="AD206" s="35"/>
      <c r="AE206" s="35"/>
      <c r="AT206" s="18" t="s">
        <v>161</v>
      </c>
      <c r="AU206" s="18" t="s">
        <v>88</v>
      </c>
    </row>
    <row r="207" spans="1:47" s="2" customFormat="1" ht="29.25">
      <c r="A207" s="35"/>
      <c r="B207" s="36"/>
      <c r="C207" s="37"/>
      <c r="D207" s="220" t="s">
        <v>408</v>
      </c>
      <c r="E207" s="37"/>
      <c r="F207" s="230" t="s">
        <v>1004</v>
      </c>
      <c r="G207" s="37"/>
      <c r="H207" s="37"/>
      <c r="I207" s="123"/>
      <c r="J207" s="37"/>
      <c r="K207" s="37"/>
      <c r="L207" s="40"/>
      <c r="M207" s="222"/>
      <c r="N207" s="223"/>
      <c r="O207" s="72"/>
      <c r="P207" s="72"/>
      <c r="Q207" s="72"/>
      <c r="R207" s="72"/>
      <c r="S207" s="72"/>
      <c r="T207" s="73"/>
      <c r="U207" s="35"/>
      <c r="V207" s="35"/>
      <c r="W207" s="35"/>
      <c r="X207" s="35"/>
      <c r="Y207" s="35"/>
      <c r="Z207" s="35"/>
      <c r="AA207" s="35"/>
      <c r="AB207" s="35"/>
      <c r="AC207" s="35"/>
      <c r="AD207" s="35"/>
      <c r="AE207" s="35"/>
      <c r="AT207" s="18" t="s">
        <v>408</v>
      </c>
      <c r="AU207" s="18" t="s">
        <v>88</v>
      </c>
    </row>
    <row r="208" spans="1:47" s="2" customFormat="1" ht="39">
      <c r="A208" s="35"/>
      <c r="B208" s="36"/>
      <c r="C208" s="37"/>
      <c r="D208" s="220" t="s">
        <v>442</v>
      </c>
      <c r="E208" s="37"/>
      <c r="F208" s="230" t="s">
        <v>1005</v>
      </c>
      <c r="G208" s="37"/>
      <c r="H208" s="37"/>
      <c r="I208" s="123"/>
      <c r="J208" s="37"/>
      <c r="K208" s="37"/>
      <c r="L208" s="40"/>
      <c r="M208" s="222"/>
      <c r="N208" s="223"/>
      <c r="O208" s="72"/>
      <c r="P208" s="72"/>
      <c r="Q208" s="72"/>
      <c r="R208" s="72"/>
      <c r="S208" s="72"/>
      <c r="T208" s="73"/>
      <c r="U208" s="35"/>
      <c r="V208" s="35"/>
      <c r="W208" s="35"/>
      <c r="X208" s="35"/>
      <c r="Y208" s="35"/>
      <c r="Z208" s="35"/>
      <c r="AA208" s="35"/>
      <c r="AB208" s="35"/>
      <c r="AC208" s="35"/>
      <c r="AD208" s="35"/>
      <c r="AE208" s="35"/>
      <c r="AT208" s="18" t="s">
        <v>442</v>
      </c>
      <c r="AU208" s="18" t="s">
        <v>88</v>
      </c>
    </row>
    <row r="209" spans="2:51" s="13" customFormat="1" ht="11.25">
      <c r="B209" s="231"/>
      <c r="C209" s="232"/>
      <c r="D209" s="220" t="s">
        <v>410</v>
      </c>
      <c r="E209" s="233" t="s">
        <v>1</v>
      </c>
      <c r="F209" s="234" t="s">
        <v>169</v>
      </c>
      <c r="G209" s="232"/>
      <c r="H209" s="235">
        <v>3</v>
      </c>
      <c r="I209" s="236"/>
      <c r="J209" s="232"/>
      <c r="K209" s="232"/>
      <c r="L209" s="237"/>
      <c r="M209" s="238"/>
      <c r="N209" s="239"/>
      <c r="O209" s="239"/>
      <c r="P209" s="239"/>
      <c r="Q209" s="239"/>
      <c r="R209" s="239"/>
      <c r="S209" s="239"/>
      <c r="T209" s="240"/>
      <c r="AT209" s="241" t="s">
        <v>410</v>
      </c>
      <c r="AU209" s="241" t="s">
        <v>88</v>
      </c>
      <c r="AV209" s="13" t="s">
        <v>88</v>
      </c>
      <c r="AW209" s="13" t="s">
        <v>34</v>
      </c>
      <c r="AX209" s="13" t="s">
        <v>86</v>
      </c>
      <c r="AY209" s="241" t="s">
        <v>154</v>
      </c>
    </row>
    <row r="210" spans="1:65" s="2" customFormat="1" ht="24" customHeight="1">
      <c r="A210" s="35"/>
      <c r="B210" s="36"/>
      <c r="C210" s="207" t="s">
        <v>234</v>
      </c>
      <c r="D210" s="207" t="s">
        <v>155</v>
      </c>
      <c r="E210" s="208" t="s">
        <v>1019</v>
      </c>
      <c r="F210" s="209" t="s">
        <v>1020</v>
      </c>
      <c r="G210" s="210" t="s">
        <v>600</v>
      </c>
      <c r="H210" s="211">
        <v>2</v>
      </c>
      <c r="I210" s="212"/>
      <c r="J210" s="213">
        <f>ROUND(I210*H210,2)</f>
        <v>0</v>
      </c>
      <c r="K210" s="209" t="s">
        <v>405</v>
      </c>
      <c r="L210" s="40"/>
      <c r="M210" s="214" t="s">
        <v>1</v>
      </c>
      <c r="N210" s="215" t="s">
        <v>43</v>
      </c>
      <c r="O210" s="72"/>
      <c r="P210" s="216">
        <f>O210*H210</f>
        <v>0</v>
      </c>
      <c r="Q210" s="216">
        <v>0</v>
      </c>
      <c r="R210" s="216">
        <f>Q210*H210</f>
        <v>0</v>
      </c>
      <c r="S210" s="216">
        <v>0</v>
      </c>
      <c r="T210" s="217">
        <f>S210*H210</f>
        <v>0</v>
      </c>
      <c r="U210" s="35"/>
      <c r="V210" s="35"/>
      <c r="W210" s="35"/>
      <c r="X210" s="35"/>
      <c r="Y210" s="35"/>
      <c r="Z210" s="35"/>
      <c r="AA210" s="35"/>
      <c r="AB210" s="35"/>
      <c r="AC210" s="35"/>
      <c r="AD210" s="35"/>
      <c r="AE210" s="35"/>
      <c r="AR210" s="218" t="s">
        <v>159</v>
      </c>
      <c r="AT210" s="218" t="s">
        <v>155</v>
      </c>
      <c r="AU210" s="218" t="s">
        <v>88</v>
      </c>
      <c r="AY210" s="18" t="s">
        <v>154</v>
      </c>
      <c r="BE210" s="219">
        <f>IF(N210="základní",J210,0)</f>
        <v>0</v>
      </c>
      <c r="BF210" s="219">
        <f>IF(N210="snížená",J210,0)</f>
        <v>0</v>
      </c>
      <c r="BG210" s="219">
        <f>IF(N210="zákl. přenesená",J210,0)</f>
        <v>0</v>
      </c>
      <c r="BH210" s="219">
        <f>IF(N210="sníž. přenesená",J210,0)</f>
        <v>0</v>
      </c>
      <c r="BI210" s="219">
        <f>IF(N210="nulová",J210,0)</f>
        <v>0</v>
      </c>
      <c r="BJ210" s="18" t="s">
        <v>86</v>
      </c>
      <c r="BK210" s="219">
        <f>ROUND(I210*H210,2)</f>
        <v>0</v>
      </c>
      <c r="BL210" s="18" t="s">
        <v>159</v>
      </c>
      <c r="BM210" s="218" t="s">
        <v>1021</v>
      </c>
    </row>
    <row r="211" spans="1:47" s="2" customFormat="1" ht="29.25">
      <c r="A211" s="35"/>
      <c r="B211" s="36"/>
      <c r="C211" s="37"/>
      <c r="D211" s="220" t="s">
        <v>161</v>
      </c>
      <c r="E211" s="37"/>
      <c r="F211" s="221" t="s">
        <v>1022</v>
      </c>
      <c r="G211" s="37"/>
      <c r="H211" s="37"/>
      <c r="I211" s="123"/>
      <c r="J211" s="37"/>
      <c r="K211" s="37"/>
      <c r="L211" s="40"/>
      <c r="M211" s="222"/>
      <c r="N211" s="223"/>
      <c r="O211" s="72"/>
      <c r="P211" s="72"/>
      <c r="Q211" s="72"/>
      <c r="R211" s="72"/>
      <c r="S211" s="72"/>
      <c r="T211" s="73"/>
      <c r="U211" s="35"/>
      <c r="V211" s="35"/>
      <c r="W211" s="35"/>
      <c r="X211" s="35"/>
      <c r="Y211" s="35"/>
      <c r="Z211" s="35"/>
      <c r="AA211" s="35"/>
      <c r="AB211" s="35"/>
      <c r="AC211" s="35"/>
      <c r="AD211" s="35"/>
      <c r="AE211" s="35"/>
      <c r="AT211" s="18" t="s">
        <v>161</v>
      </c>
      <c r="AU211" s="18" t="s">
        <v>88</v>
      </c>
    </row>
    <row r="212" spans="1:47" s="2" customFormat="1" ht="29.25">
      <c r="A212" s="35"/>
      <c r="B212" s="36"/>
      <c r="C212" s="37"/>
      <c r="D212" s="220" t="s">
        <v>408</v>
      </c>
      <c r="E212" s="37"/>
      <c r="F212" s="230" t="s">
        <v>1004</v>
      </c>
      <c r="G212" s="37"/>
      <c r="H212" s="37"/>
      <c r="I212" s="123"/>
      <c r="J212" s="37"/>
      <c r="K212" s="37"/>
      <c r="L212" s="40"/>
      <c r="M212" s="222"/>
      <c r="N212" s="223"/>
      <c r="O212" s="72"/>
      <c r="P212" s="72"/>
      <c r="Q212" s="72"/>
      <c r="R212" s="72"/>
      <c r="S212" s="72"/>
      <c r="T212" s="73"/>
      <c r="U212" s="35"/>
      <c r="V212" s="35"/>
      <c r="W212" s="35"/>
      <c r="X212" s="35"/>
      <c r="Y212" s="35"/>
      <c r="Z212" s="35"/>
      <c r="AA212" s="35"/>
      <c r="AB212" s="35"/>
      <c r="AC212" s="35"/>
      <c r="AD212" s="35"/>
      <c r="AE212" s="35"/>
      <c r="AT212" s="18" t="s">
        <v>408</v>
      </c>
      <c r="AU212" s="18" t="s">
        <v>88</v>
      </c>
    </row>
    <row r="213" spans="1:47" s="2" customFormat="1" ht="39">
      <c r="A213" s="35"/>
      <c r="B213" s="36"/>
      <c r="C213" s="37"/>
      <c r="D213" s="220" t="s">
        <v>442</v>
      </c>
      <c r="E213" s="37"/>
      <c r="F213" s="230" t="s">
        <v>1005</v>
      </c>
      <c r="G213" s="37"/>
      <c r="H213" s="37"/>
      <c r="I213" s="123"/>
      <c r="J213" s="37"/>
      <c r="K213" s="37"/>
      <c r="L213" s="40"/>
      <c r="M213" s="222"/>
      <c r="N213" s="223"/>
      <c r="O213" s="72"/>
      <c r="P213" s="72"/>
      <c r="Q213" s="72"/>
      <c r="R213" s="72"/>
      <c r="S213" s="72"/>
      <c r="T213" s="73"/>
      <c r="U213" s="35"/>
      <c r="V213" s="35"/>
      <c r="W213" s="35"/>
      <c r="X213" s="35"/>
      <c r="Y213" s="35"/>
      <c r="Z213" s="35"/>
      <c r="AA213" s="35"/>
      <c r="AB213" s="35"/>
      <c r="AC213" s="35"/>
      <c r="AD213" s="35"/>
      <c r="AE213" s="35"/>
      <c r="AT213" s="18" t="s">
        <v>442</v>
      </c>
      <c r="AU213" s="18" t="s">
        <v>88</v>
      </c>
    </row>
    <row r="214" spans="2:51" s="13" customFormat="1" ht="11.25">
      <c r="B214" s="231"/>
      <c r="C214" s="232"/>
      <c r="D214" s="220" t="s">
        <v>410</v>
      </c>
      <c r="E214" s="233" t="s">
        <v>1</v>
      </c>
      <c r="F214" s="234" t="s">
        <v>88</v>
      </c>
      <c r="G214" s="232"/>
      <c r="H214" s="235">
        <v>2</v>
      </c>
      <c r="I214" s="236"/>
      <c r="J214" s="232"/>
      <c r="K214" s="232"/>
      <c r="L214" s="237"/>
      <c r="M214" s="238"/>
      <c r="N214" s="239"/>
      <c r="O214" s="239"/>
      <c r="P214" s="239"/>
      <c r="Q214" s="239"/>
      <c r="R214" s="239"/>
      <c r="S214" s="239"/>
      <c r="T214" s="240"/>
      <c r="AT214" s="241" t="s">
        <v>410</v>
      </c>
      <c r="AU214" s="241" t="s">
        <v>88</v>
      </c>
      <c r="AV214" s="13" t="s">
        <v>88</v>
      </c>
      <c r="AW214" s="13" t="s">
        <v>34</v>
      </c>
      <c r="AX214" s="13" t="s">
        <v>86</v>
      </c>
      <c r="AY214" s="241" t="s">
        <v>154</v>
      </c>
    </row>
    <row r="215" spans="1:65" s="2" customFormat="1" ht="24" customHeight="1">
      <c r="A215" s="35"/>
      <c r="B215" s="36"/>
      <c r="C215" s="207" t="s">
        <v>238</v>
      </c>
      <c r="D215" s="207" t="s">
        <v>155</v>
      </c>
      <c r="E215" s="208" t="s">
        <v>1023</v>
      </c>
      <c r="F215" s="209" t="s">
        <v>1024</v>
      </c>
      <c r="G215" s="210" t="s">
        <v>600</v>
      </c>
      <c r="H215" s="211">
        <v>2</v>
      </c>
      <c r="I215" s="212"/>
      <c r="J215" s="213">
        <f>ROUND(I215*H215,2)</f>
        <v>0</v>
      </c>
      <c r="K215" s="209" t="s">
        <v>405</v>
      </c>
      <c r="L215" s="40"/>
      <c r="M215" s="214" t="s">
        <v>1</v>
      </c>
      <c r="N215" s="215" t="s">
        <v>43</v>
      </c>
      <c r="O215" s="72"/>
      <c r="P215" s="216">
        <f>O215*H215</f>
        <v>0</v>
      </c>
      <c r="Q215" s="216">
        <v>0</v>
      </c>
      <c r="R215" s="216">
        <f>Q215*H215</f>
        <v>0</v>
      </c>
      <c r="S215" s="216">
        <v>0</v>
      </c>
      <c r="T215" s="217">
        <f>S215*H215</f>
        <v>0</v>
      </c>
      <c r="U215" s="35"/>
      <c r="V215" s="35"/>
      <c r="W215" s="35"/>
      <c r="X215" s="35"/>
      <c r="Y215" s="35"/>
      <c r="Z215" s="35"/>
      <c r="AA215" s="35"/>
      <c r="AB215" s="35"/>
      <c r="AC215" s="35"/>
      <c r="AD215" s="35"/>
      <c r="AE215" s="35"/>
      <c r="AR215" s="218" t="s">
        <v>159</v>
      </c>
      <c r="AT215" s="218" t="s">
        <v>155</v>
      </c>
      <c r="AU215" s="218" t="s">
        <v>88</v>
      </c>
      <c r="AY215" s="18" t="s">
        <v>154</v>
      </c>
      <c r="BE215" s="219">
        <f>IF(N215="základní",J215,0)</f>
        <v>0</v>
      </c>
      <c r="BF215" s="219">
        <f>IF(N215="snížená",J215,0)</f>
        <v>0</v>
      </c>
      <c r="BG215" s="219">
        <f>IF(N215="zákl. přenesená",J215,0)</f>
        <v>0</v>
      </c>
      <c r="BH215" s="219">
        <f>IF(N215="sníž. přenesená",J215,0)</f>
        <v>0</v>
      </c>
      <c r="BI215" s="219">
        <f>IF(N215="nulová",J215,0)</f>
        <v>0</v>
      </c>
      <c r="BJ215" s="18" t="s">
        <v>86</v>
      </c>
      <c r="BK215" s="219">
        <f>ROUND(I215*H215,2)</f>
        <v>0</v>
      </c>
      <c r="BL215" s="18" t="s">
        <v>159</v>
      </c>
      <c r="BM215" s="218" t="s">
        <v>1025</v>
      </c>
    </row>
    <row r="216" spans="1:47" s="2" customFormat="1" ht="29.25">
      <c r="A216" s="35"/>
      <c r="B216" s="36"/>
      <c r="C216" s="37"/>
      <c r="D216" s="220" t="s">
        <v>161</v>
      </c>
      <c r="E216" s="37"/>
      <c r="F216" s="221" t="s">
        <v>1026</v>
      </c>
      <c r="G216" s="37"/>
      <c r="H216" s="37"/>
      <c r="I216" s="123"/>
      <c r="J216" s="37"/>
      <c r="K216" s="37"/>
      <c r="L216" s="40"/>
      <c r="M216" s="222"/>
      <c r="N216" s="223"/>
      <c r="O216" s="72"/>
      <c r="P216" s="72"/>
      <c r="Q216" s="72"/>
      <c r="R216" s="72"/>
      <c r="S216" s="72"/>
      <c r="T216" s="73"/>
      <c r="U216" s="35"/>
      <c r="V216" s="35"/>
      <c r="W216" s="35"/>
      <c r="X216" s="35"/>
      <c r="Y216" s="35"/>
      <c r="Z216" s="35"/>
      <c r="AA216" s="35"/>
      <c r="AB216" s="35"/>
      <c r="AC216" s="35"/>
      <c r="AD216" s="35"/>
      <c r="AE216" s="35"/>
      <c r="AT216" s="18" t="s">
        <v>161</v>
      </c>
      <c r="AU216" s="18" t="s">
        <v>88</v>
      </c>
    </row>
    <row r="217" spans="1:47" s="2" customFormat="1" ht="29.25">
      <c r="A217" s="35"/>
      <c r="B217" s="36"/>
      <c r="C217" s="37"/>
      <c r="D217" s="220" t="s">
        <v>408</v>
      </c>
      <c r="E217" s="37"/>
      <c r="F217" s="230" t="s">
        <v>1004</v>
      </c>
      <c r="G217" s="37"/>
      <c r="H217" s="37"/>
      <c r="I217" s="123"/>
      <c r="J217" s="37"/>
      <c r="K217" s="37"/>
      <c r="L217" s="40"/>
      <c r="M217" s="222"/>
      <c r="N217" s="223"/>
      <c r="O217" s="72"/>
      <c r="P217" s="72"/>
      <c r="Q217" s="72"/>
      <c r="R217" s="72"/>
      <c r="S217" s="72"/>
      <c r="T217" s="73"/>
      <c r="U217" s="35"/>
      <c r="V217" s="35"/>
      <c r="W217" s="35"/>
      <c r="X217" s="35"/>
      <c r="Y217" s="35"/>
      <c r="Z217" s="35"/>
      <c r="AA217" s="35"/>
      <c r="AB217" s="35"/>
      <c r="AC217" s="35"/>
      <c r="AD217" s="35"/>
      <c r="AE217" s="35"/>
      <c r="AT217" s="18" t="s">
        <v>408</v>
      </c>
      <c r="AU217" s="18" t="s">
        <v>88</v>
      </c>
    </row>
    <row r="218" spans="1:47" s="2" customFormat="1" ht="39">
      <c r="A218" s="35"/>
      <c r="B218" s="36"/>
      <c r="C218" s="37"/>
      <c r="D218" s="220" t="s">
        <v>442</v>
      </c>
      <c r="E218" s="37"/>
      <c r="F218" s="230" t="s">
        <v>1005</v>
      </c>
      <c r="G218" s="37"/>
      <c r="H218" s="37"/>
      <c r="I218" s="123"/>
      <c r="J218" s="37"/>
      <c r="K218" s="37"/>
      <c r="L218" s="40"/>
      <c r="M218" s="222"/>
      <c r="N218" s="223"/>
      <c r="O218" s="72"/>
      <c r="P218" s="72"/>
      <c r="Q218" s="72"/>
      <c r="R218" s="72"/>
      <c r="S218" s="72"/>
      <c r="T218" s="73"/>
      <c r="U218" s="35"/>
      <c r="V218" s="35"/>
      <c r="W218" s="35"/>
      <c r="X218" s="35"/>
      <c r="Y218" s="35"/>
      <c r="Z218" s="35"/>
      <c r="AA218" s="35"/>
      <c r="AB218" s="35"/>
      <c r="AC218" s="35"/>
      <c r="AD218" s="35"/>
      <c r="AE218" s="35"/>
      <c r="AT218" s="18" t="s">
        <v>442</v>
      </c>
      <c r="AU218" s="18" t="s">
        <v>88</v>
      </c>
    </row>
    <row r="219" spans="2:51" s="13" customFormat="1" ht="11.25">
      <c r="B219" s="231"/>
      <c r="C219" s="232"/>
      <c r="D219" s="220" t="s">
        <v>410</v>
      </c>
      <c r="E219" s="233" t="s">
        <v>1</v>
      </c>
      <c r="F219" s="234" t="s">
        <v>88</v>
      </c>
      <c r="G219" s="232"/>
      <c r="H219" s="235">
        <v>2</v>
      </c>
      <c r="I219" s="236"/>
      <c r="J219" s="232"/>
      <c r="K219" s="232"/>
      <c r="L219" s="237"/>
      <c r="M219" s="238"/>
      <c r="N219" s="239"/>
      <c r="O219" s="239"/>
      <c r="P219" s="239"/>
      <c r="Q219" s="239"/>
      <c r="R219" s="239"/>
      <c r="S219" s="239"/>
      <c r="T219" s="240"/>
      <c r="AT219" s="241" t="s">
        <v>410</v>
      </c>
      <c r="AU219" s="241" t="s">
        <v>88</v>
      </c>
      <c r="AV219" s="13" t="s">
        <v>88</v>
      </c>
      <c r="AW219" s="13" t="s">
        <v>34</v>
      </c>
      <c r="AX219" s="13" t="s">
        <v>86</v>
      </c>
      <c r="AY219" s="241" t="s">
        <v>154</v>
      </c>
    </row>
    <row r="220" spans="1:65" s="2" customFormat="1" ht="16.5" customHeight="1">
      <c r="A220" s="35"/>
      <c r="B220" s="36"/>
      <c r="C220" s="207" t="s">
        <v>7</v>
      </c>
      <c r="D220" s="207" t="s">
        <v>155</v>
      </c>
      <c r="E220" s="208" t="s">
        <v>1027</v>
      </c>
      <c r="F220" s="209" t="s">
        <v>1028</v>
      </c>
      <c r="G220" s="210" t="s">
        <v>600</v>
      </c>
      <c r="H220" s="211">
        <v>5</v>
      </c>
      <c r="I220" s="212"/>
      <c r="J220" s="213">
        <f>ROUND(I220*H220,2)</f>
        <v>0</v>
      </c>
      <c r="K220" s="209" t="s">
        <v>405</v>
      </c>
      <c r="L220" s="40"/>
      <c r="M220" s="214" t="s">
        <v>1</v>
      </c>
      <c r="N220" s="215" t="s">
        <v>43</v>
      </c>
      <c r="O220" s="72"/>
      <c r="P220" s="216">
        <f>O220*H220</f>
        <v>0</v>
      </c>
      <c r="Q220" s="216">
        <v>0</v>
      </c>
      <c r="R220" s="216">
        <f>Q220*H220</f>
        <v>0</v>
      </c>
      <c r="S220" s="216">
        <v>0</v>
      </c>
      <c r="T220" s="217">
        <f>S220*H220</f>
        <v>0</v>
      </c>
      <c r="U220" s="35"/>
      <c r="V220" s="35"/>
      <c r="W220" s="35"/>
      <c r="X220" s="35"/>
      <c r="Y220" s="35"/>
      <c r="Z220" s="35"/>
      <c r="AA220" s="35"/>
      <c r="AB220" s="35"/>
      <c r="AC220" s="35"/>
      <c r="AD220" s="35"/>
      <c r="AE220" s="35"/>
      <c r="AR220" s="218" t="s">
        <v>159</v>
      </c>
      <c r="AT220" s="218" t="s">
        <v>155</v>
      </c>
      <c r="AU220" s="218" t="s">
        <v>88</v>
      </c>
      <c r="AY220" s="18" t="s">
        <v>154</v>
      </c>
      <c r="BE220" s="219">
        <f>IF(N220="základní",J220,0)</f>
        <v>0</v>
      </c>
      <c r="BF220" s="219">
        <f>IF(N220="snížená",J220,0)</f>
        <v>0</v>
      </c>
      <c r="BG220" s="219">
        <f>IF(N220="zákl. přenesená",J220,0)</f>
        <v>0</v>
      </c>
      <c r="BH220" s="219">
        <f>IF(N220="sníž. přenesená",J220,0)</f>
        <v>0</v>
      </c>
      <c r="BI220" s="219">
        <f>IF(N220="nulová",J220,0)</f>
        <v>0</v>
      </c>
      <c r="BJ220" s="18" t="s">
        <v>86</v>
      </c>
      <c r="BK220" s="219">
        <f>ROUND(I220*H220,2)</f>
        <v>0</v>
      </c>
      <c r="BL220" s="18" t="s">
        <v>159</v>
      </c>
      <c r="BM220" s="218" t="s">
        <v>1029</v>
      </c>
    </row>
    <row r="221" spans="1:47" s="2" customFormat="1" ht="29.25">
      <c r="A221" s="35"/>
      <c r="B221" s="36"/>
      <c r="C221" s="37"/>
      <c r="D221" s="220" t="s">
        <v>161</v>
      </c>
      <c r="E221" s="37"/>
      <c r="F221" s="221" t="s">
        <v>1030</v>
      </c>
      <c r="G221" s="37"/>
      <c r="H221" s="37"/>
      <c r="I221" s="123"/>
      <c r="J221" s="37"/>
      <c r="K221" s="37"/>
      <c r="L221" s="40"/>
      <c r="M221" s="222"/>
      <c r="N221" s="223"/>
      <c r="O221" s="72"/>
      <c r="P221" s="72"/>
      <c r="Q221" s="72"/>
      <c r="R221" s="72"/>
      <c r="S221" s="72"/>
      <c r="T221" s="73"/>
      <c r="U221" s="35"/>
      <c r="V221" s="35"/>
      <c r="W221" s="35"/>
      <c r="X221" s="35"/>
      <c r="Y221" s="35"/>
      <c r="Z221" s="35"/>
      <c r="AA221" s="35"/>
      <c r="AB221" s="35"/>
      <c r="AC221" s="35"/>
      <c r="AD221" s="35"/>
      <c r="AE221" s="35"/>
      <c r="AT221" s="18" t="s">
        <v>161</v>
      </c>
      <c r="AU221" s="18" t="s">
        <v>88</v>
      </c>
    </row>
    <row r="222" spans="1:47" s="2" customFormat="1" ht="29.25">
      <c r="A222" s="35"/>
      <c r="B222" s="36"/>
      <c r="C222" s="37"/>
      <c r="D222" s="220" t="s">
        <v>408</v>
      </c>
      <c r="E222" s="37"/>
      <c r="F222" s="230" t="s">
        <v>1004</v>
      </c>
      <c r="G222" s="37"/>
      <c r="H222" s="37"/>
      <c r="I222" s="123"/>
      <c r="J222" s="37"/>
      <c r="K222" s="37"/>
      <c r="L222" s="40"/>
      <c r="M222" s="222"/>
      <c r="N222" s="223"/>
      <c r="O222" s="72"/>
      <c r="P222" s="72"/>
      <c r="Q222" s="72"/>
      <c r="R222" s="72"/>
      <c r="S222" s="72"/>
      <c r="T222" s="73"/>
      <c r="U222" s="35"/>
      <c r="V222" s="35"/>
      <c r="W222" s="35"/>
      <c r="X222" s="35"/>
      <c r="Y222" s="35"/>
      <c r="Z222" s="35"/>
      <c r="AA222" s="35"/>
      <c r="AB222" s="35"/>
      <c r="AC222" s="35"/>
      <c r="AD222" s="35"/>
      <c r="AE222" s="35"/>
      <c r="AT222" s="18" t="s">
        <v>408</v>
      </c>
      <c r="AU222" s="18" t="s">
        <v>88</v>
      </c>
    </row>
    <row r="223" spans="1:47" s="2" customFormat="1" ht="39">
      <c r="A223" s="35"/>
      <c r="B223" s="36"/>
      <c r="C223" s="37"/>
      <c r="D223" s="220" t="s">
        <v>442</v>
      </c>
      <c r="E223" s="37"/>
      <c r="F223" s="230" t="s">
        <v>1005</v>
      </c>
      <c r="G223" s="37"/>
      <c r="H223" s="37"/>
      <c r="I223" s="123"/>
      <c r="J223" s="37"/>
      <c r="K223" s="37"/>
      <c r="L223" s="40"/>
      <c r="M223" s="222"/>
      <c r="N223" s="223"/>
      <c r="O223" s="72"/>
      <c r="P223" s="72"/>
      <c r="Q223" s="72"/>
      <c r="R223" s="72"/>
      <c r="S223" s="72"/>
      <c r="T223" s="73"/>
      <c r="U223" s="35"/>
      <c r="V223" s="35"/>
      <c r="W223" s="35"/>
      <c r="X223" s="35"/>
      <c r="Y223" s="35"/>
      <c r="Z223" s="35"/>
      <c r="AA223" s="35"/>
      <c r="AB223" s="35"/>
      <c r="AC223" s="35"/>
      <c r="AD223" s="35"/>
      <c r="AE223" s="35"/>
      <c r="AT223" s="18" t="s">
        <v>442</v>
      </c>
      <c r="AU223" s="18" t="s">
        <v>88</v>
      </c>
    </row>
    <row r="224" spans="2:51" s="13" customFormat="1" ht="11.25">
      <c r="B224" s="231"/>
      <c r="C224" s="232"/>
      <c r="D224" s="220" t="s">
        <v>410</v>
      </c>
      <c r="E224" s="233" t="s">
        <v>1</v>
      </c>
      <c r="F224" s="234" t="s">
        <v>1031</v>
      </c>
      <c r="G224" s="232"/>
      <c r="H224" s="235">
        <v>5</v>
      </c>
      <c r="I224" s="236"/>
      <c r="J224" s="232"/>
      <c r="K224" s="232"/>
      <c r="L224" s="237"/>
      <c r="M224" s="238"/>
      <c r="N224" s="239"/>
      <c r="O224" s="239"/>
      <c r="P224" s="239"/>
      <c r="Q224" s="239"/>
      <c r="R224" s="239"/>
      <c r="S224" s="239"/>
      <c r="T224" s="240"/>
      <c r="AT224" s="241" t="s">
        <v>410</v>
      </c>
      <c r="AU224" s="241" t="s">
        <v>88</v>
      </c>
      <c r="AV224" s="13" t="s">
        <v>88</v>
      </c>
      <c r="AW224" s="13" t="s">
        <v>34</v>
      </c>
      <c r="AX224" s="13" t="s">
        <v>86</v>
      </c>
      <c r="AY224" s="241" t="s">
        <v>154</v>
      </c>
    </row>
    <row r="225" spans="1:65" s="2" customFormat="1" ht="16.5" customHeight="1">
      <c r="A225" s="35"/>
      <c r="B225" s="36"/>
      <c r="C225" s="207" t="s">
        <v>245</v>
      </c>
      <c r="D225" s="207" t="s">
        <v>155</v>
      </c>
      <c r="E225" s="208" t="s">
        <v>1032</v>
      </c>
      <c r="F225" s="209" t="s">
        <v>1033</v>
      </c>
      <c r="G225" s="210" t="s">
        <v>600</v>
      </c>
      <c r="H225" s="211">
        <v>2</v>
      </c>
      <c r="I225" s="212"/>
      <c r="J225" s="213">
        <f>ROUND(I225*H225,2)</f>
        <v>0</v>
      </c>
      <c r="K225" s="209" t="s">
        <v>405</v>
      </c>
      <c r="L225" s="40"/>
      <c r="M225" s="214" t="s">
        <v>1</v>
      </c>
      <c r="N225" s="215" t="s">
        <v>43</v>
      </c>
      <c r="O225" s="72"/>
      <c r="P225" s="216">
        <f>O225*H225</f>
        <v>0</v>
      </c>
      <c r="Q225" s="216">
        <v>0</v>
      </c>
      <c r="R225" s="216">
        <f>Q225*H225</f>
        <v>0</v>
      </c>
      <c r="S225" s="216">
        <v>0</v>
      </c>
      <c r="T225" s="217">
        <f>S225*H225</f>
        <v>0</v>
      </c>
      <c r="U225" s="35"/>
      <c r="V225" s="35"/>
      <c r="W225" s="35"/>
      <c r="X225" s="35"/>
      <c r="Y225" s="35"/>
      <c r="Z225" s="35"/>
      <c r="AA225" s="35"/>
      <c r="AB225" s="35"/>
      <c r="AC225" s="35"/>
      <c r="AD225" s="35"/>
      <c r="AE225" s="35"/>
      <c r="AR225" s="218" t="s">
        <v>159</v>
      </c>
      <c r="AT225" s="218" t="s">
        <v>155</v>
      </c>
      <c r="AU225" s="218" t="s">
        <v>88</v>
      </c>
      <c r="AY225" s="18" t="s">
        <v>154</v>
      </c>
      <c r="BE225" s="219">
        <f>IF(N225="základní",J225,0)</f>
        <v>0</v>
      </c>
      <c r="BF225" s="219">
        <f>IF(N225="snížená",J225,0)</f>
        <v>0</v>
      </c>
      <c r="BG225" s="219">
        <f>IF(N225="zákl. přenesená",J225,0)</f>
        <v>0</v>
      </c>
      <c r="BH225" s="219">
        <f>IF(N225="sníž. přenesená",J225,0)</f>
        <v>0</v>
      </c>
      <c r="BI225" s="219">
        <f>IF(N225="nulová",J225,0)</f>
        <v>0</v>
      </c>
      <c r="BJ225" s="18" t="s">
        <v>86</v>
      </c>
      <c r="BK225" s="219">
        <f>ROUND(I225*H225,2)</f>
        <v>0</v>
      </c>
      <c r="BL225" s="18" t="s">
        <v>159</v>
      </c>
      <c r="BM225" s="218" t="s">
        <v>1034</v>
      </c>
    </row>
    <row r="226" spans="1:47" s="2" customFormat="1" ht="29.25">
      <c r="A226" s="35"/>
      <c r="B226" s="36"/>
      <c r="C226" s="37"/>
      <c r="D226" s="220" t="s">
        <v>161</v>
      </c>
      <c r="E226" s="37"/>
      <c r="F226" s="221" t="s">
        <v>1035</v>
      </c>
      <c r="G226" s="37"/>
      <c r="H226" s="37"/>
      <c r="I226" s="123"/>
      <c r="J226" s="37"/>
      <c r="K226" s="37"/>
      <c r="L226" s="40"/>
      <c r="M226" s="222"/>
      <c r="N226" s="223"/>
      <c r="O226" s="72"/>
      <c r="P226" s="72"/>
      <c r="Q226" s="72"/>
      <c r="R226" s="72"/>
      <c r="S226" s="72"/>
      <c r="T226" s="73"/>
      <c r="U226" s="35"/>
      <c r="V226" s="35"/>
      <c r="W226" s="35"/>
      <c r="X226" s="35"/>
      <c r="Y226" s="35"/>
      <c r="Z226" s="35"/>
      <c r="AA226" s="35"/>
      <c r="AB226" s="35"/>
      <c r="AC226" s="35"/>
      <c r="AD226" s="35"/>
      <c r="AE226" s="35"/>
      <c r="AT226" s="18" t="s">
        <v>161</v>
      </c>
      <c r="AU226" s="18" t="s">
        <v>88</v>
      </c>
    </row>
    <row r="227" spans="1:47" s="2" customFormat="1" ht="29.25">
      <c r="A227" s="35"/>
      <c r="B227" s="36"/>
      <c r="C227" s="37"/>
      <c r="D227" s="220" t="s">
        <v>408</v>
      </c>
      <c r="E227" s="37"/>
      <c r="F227" s="230" t="s">
        <v>1004</v>
      </c>
      <c r="G227" s="37"/>
      <c r="H227" s="37"/>
      <c r="I227" s="123"/>
      <c r="J227" s="37"/>
      <c r="K227" s="37"/>
      <c r="L227" s="40"/>
      <c r="M227" s="222"/>
      <c r="N227" s="223"/>
      <c r="O227" s="72"/>
      <c r="P227" s="72"/>
      <c r="Q227" s="72"/>
      <c r="R227" s="72"/>
      <c r="S227" s="72"/>
      <c r="T227" s="73"/>
      <c r="U227" s="35"/>
      <c r="V227" s="35"/>
      <c r="W227" s="35"/>
      <c r="X227" s="35"/>
      <c r="Y227" s="35"/>
      <c r="Z227" s="35"/>
      <c r="AA227" s="35"/>
      <c r="AB227" s="35"/>
      <c r="AC227" s="35"/>
      <c r="AD227" s="35"/>
      <c r="AE227" s="35"/>
      <c r="AT227" s="18" t="s">
        <v>408</v>
      </c>
      <c r="AU227" s="18" t="s">
        <v>88</v>
      </c>
    </row>
    <row r="228" spans="1:47" s="2" customFormat="1" ht="39">
      <c r="A228" s="35"/>
      <c r="B228" s="36"/>
      <c r="C228" s="37"/>
      <c r="D228" s="220" t="s">
        <v>442</v>
      </c>
      <c r="E228" s="37"/>
      <c r="F228" s="230" t="s">
        <v>1005</v>
      </c>
      <c r="G228" s="37"/>
      <c r="H228" s="37"/>
      <c r="I228" s="123"/>
      <c r="J228" s="37"/>
      <c r="K228" s="37"/>
      <c r="L228" s="40"/>
      <c r="M228" s="222"/>
      <c r="N228" s="223"/>
      <c r="O228" s="72"/>
      <c r="P228" s="72"/>
      <c r="Q228" s="72"/>
      <c r="R228" s="72"/>
      <c r="S228" s="72"/>
      <c r="T228" s="73"/>
      <c r="U228" s="35"/>
      <c r="V228" s="35"/>
      <c r="W228" s="35"/>
      <c r="X228" s="35"/>
      <c r="Y228" s="35"/>
      <c r="Z228" s="35"/>
      <c r="AA228" s="35"/>
      <c r="AB228" s="35"/>
      <c r="AC228" s="35"/>
      <c r="AD228" s="35"/>
      <c r="AE228" s="35"/>
      <c r="AT228" s="18" t="s">
        <v>442</v>
      </c>
      <c r="AU228" s="18" t="s">
        <v>88</v>
      </c>
    </row>
    <row r="229" spans="2:51" s="13" customFormat="1" ht="11.25">
      <c r="B229" s="231"/>
      <c r="C229" s="232"/>
      <c r="D229" s="220" t="s">
        <v>410</v>
      </c>
      <c r="E229" s="233" t="s">
        <v>1</v>
      </c>
      <c r="F229" s="234" t="s">
        <v>88</v>
      </c>
      <c r="G229" s="232"/>
      <c r="H229" s="235">
        <v>2</v>
      </c>
      <c r="I229" s="236"/>
      <c r="J229" s="232"/>
      <c r="K229" s="232"/>
      <c r="L229" s="237"/>
      <c r="M229" s="238"/>
      <c r="N229" s="239"/>
      <c r="O229" s="239"/>
      <c r="P229" s="239"/>
      <c r="Q229" s="239"/>
      <c r="R229" s="239"/>
      <c r="S229" s="239"/>
      <c r="T229" s="240"/>
      <c r="AT229" s="241" t="s">
        <v>410</v>
      </c>
      <c r="AU229" s="241" t="s">
        <v>88</v>
      </c>
      <c r="AV229" s="13" t="s">
        <v>88</v>
      </c>
      <c r="AW229" s="13" t="s">
        <v>34</v>
      </c>
      <c r="AX229" s="13" t="s">
        <v>86</v>
      </c>
      <c r="AY229" s="241" t="s">
        <v>154</v>
      </c>
    </row>
    <row r="230" spans="1:65" s="2" customFormat="1" ht="24" customHeight="1">
      <c r="A230" s="35"/>
      <c r="B230" s="36"/>
      <c r="C230" s="207" t="s">
        <v>249</v>
      </c>
      <c r="D230" s="207" t="s">
        <v>155</v>
      </c>
      <c r="E230" s="208" t="s">
        <v>1036</v>
      </c>
      <c r="F230" s="209" t="s">
        <v>1037</v>
      </c>
      <c r="G230" s="210" t="s">
        <v>471</v>
      </c>
      <c r="H230" s="211">
        <v>336</v>
      </c>
      <c r="I230" s="212"/>
      <c r="J230" s="213">
        <f>ROUND(I230*H230,2)</f>
        <v>0</v>
      </c>
      <c r="K230" s="209" t="s">
        <v>405</v>
      </c>
      <c r="L230" s="40"/>
      <c r="M230" s="214" t="s">
        <v>1</v>
      </c>
      <c r="N230" s="215" t="s">
        <v>43</v>
      </c>
      <c r="O230" s="72"/>
      <c r="P230" s="216">
        <f>O230*H230</f>
        <v>0</v>
      </c>
      <c r="Q230" s="216">
        <v>0</v>
      </c>
      <c r="R230" s="216">
        <f>Q230*H230</f>
        <v>0</v>
      </c>
      <c r="S230" s="216">
        <v>0</v>
      </c>
      <c r="T230" s="217">
        <f>S230*H230</f>
        <v>0</v>
      </c>
      <c r="U230" s="35"/>
      <c r="V230" s="35"/>
      <c r="W230" s="35"/>
      <c r="X230" s="35"/>
      <c r="Y230" s="35"/>
      <c r="Z230" s="35"/>
      <c r="AA230" s="35"/>
      <c r="AB230" s="35"/>
      <c r="AC230" s="35"/>
      <c r="AD230" s="35"/>
      <c r="AE230" s="35"/>
      <c r="AR230" s="218" t="s">
        <v>159</v>
      </c>
      <c r="AT230" s="218" t="s">
        <v>155</v>
      </c>
      <c r="AU230" s="218" t="s">
        <v>88</v>
      </c>
      <c r="AY230" s="18" t="s">
        <v>154</v>
      </c>
      <c r="BE230" s="219">
        <f>IF(N230="základní",J230,0)</f>
        <v>0</v>
      </c>
      <c r="BF230" s="219">
        <f>IF(N230="snížená",J230,0)</f>
        <v>0</v>
      </c>
      <c r="BG230" s="219">
        <f>IF(N230="zákl. přenesená",J230,0)</f>
        <v>0</v>
      </c>
      <c r="BH230" s="219">
        <f>IF(N230="sníž. přenesená",J230,0)</f>
        <v>0</v>
      </c>
      <c r="BI230" s="219">
        <f>IF(N230="nulová",J230,0)</f>
        <v>0</v>
      </c>
      <c r="BJ230" s="18" t="s">
        <v>86</v>
      </c>
      <c r="BK230" s="219">
        <f>ROUND(I230*H230,2)</f>
        <v>0</v>
      </c>
      <c r="BL230" s="18" t="s">
        <v>159</v>
      </c>
      <c r="BM230" s="218" t="s">
        <v>1038</v>
      </c>
    </row>
    <row r="231" spans="1:47" s="2" customFormat="1" ht="19.5">
      <c r="A231" s="35"/>
      <c r="B231" s="36"/>
      <c r="C231" s="37"/>
      <c r="D231" s="220" t="s">
        <v>161</v>
      </c>
      <c r="E231" s="37"/>
      <c r="F231" s="221" t="s">
        <v>1039</v>
      </c>
      <c r="G231" s="37"/>
      <c r="H231" s="37"/>
      <c r="I231" s="123"/>
      <c r="J231" s="37"/>
      <c r="K231" s="37"/>
      <c r="L231" s="40"/>
      <c r="M231" s="222"/>
      <c r="N231" s="223"/>
      <c r="O231" s="72"/>
      <c r="P231" s="72"/>
      <c r="Q231" s="72"/>
      <c r="R231" s="72"/>
      <c r="S231" s="72"/>
      <c r="T231" s="73"/>
      <c r="U231" s="35"/>
      <c r="V231" s="35"/>
      <c r="W231" s="35"/>
      <c r="X231" s="35"/>
      <c r="Y231" s="35"/>
      <c r="Z231" s="35"/>
      <c r="AA231" s="35"/>
      <c r="AB231" s="35"/>
      <c r="AC231" s="35"/>
      <c r="AD231" s="35"/>
      <c r="AE231" s="35"/>
      <c r="AT231" s="18" t="s">
        <v>161</v>
      </c>
      <c r="AU231" s="18" t="s">
        <v>88</v>
      </c>
    </row>
    <row r="232" spans="1:47" s="2" customFormat="1" ht="78">
      <c r="A232" s="35"/>
      <c r="B232" s="36"/>
      <c r="C232" s="37"/>
      <c r="D232" s="220" t="s">
        <v>408</v>
      </c>
      <c r="E232" s="37"/>
      <c r="F232" s="230" t="s">
        <v>1040</v>
      </c>
      <c r="G232" s="37"/>
      <c r="H232" s="37"/>
      <c r="I232" s="123"/>
      <c r="J232" s="37"/>
      <c r="K232" s="37"/>
      <c r="L232" s="40"/>
      <c r="M232" s="222"/>
      <c r="N232" s="223"/>
      <c r="O232" s="72"/>
      <c r="P232" s="72"/>
      <c r="Q232" s="72"/>
      <c r="R232" s="72"/>
      <c r="S232" s="72"/>
      <c r="T232" s="73"/>
      <c r="U232" s="35"/>
      <c r="V232" s="35"/>
      <c r="W232" s="35"/>
      <c r="X232" s="35"/>
      <c r="Y232" s="35"/>
      <c r="Z232" s="35"/>
      <c r="AA232" s="35"/>
      <c r="AB232" s="35"/>
      <c r="AC232" s="35"/>
      <c r="AD232" s="35"/>
      <c r="AE232" s="35"/>
      <c r="AT232" s="18" t="s">
        <v>408</v>
      </c>
      <c r="AU232" s="18" t="s">
        <v>88</v>
      </c>
    </row>
    <row r="233" spans="1:47" s="2" customFormat="1" ht="19.5">
      <c r="A233" s="35"/>
      <c r="B233" s="36"/>
      <c r="C233" s="37"/>
      <c r="D233" s="220" t="s">
        <v>442</v>
      </c>
      <c r="E233" s="37"/>
      <c r="F233" s="230" t="s">
        <v>1041</v>
      </c>
      <c r="G233" s="37"/>
      <c r="H233" s="37"/>
      <c r="I233" s="123"/>
      <c r="J233" s="37"/>
      <c r="K233" s="37"/>
      <c r="L233" s="40"/>
      <c r="M233" s="222"/>
      <c r="N233" s="223"/>
      <c r="O233" s="72"/>
      <c r="P233" s="72"/>
      <c r="Q233" s="72"/>
      <c r="R233" s="72"/>
      <c r="S233" s="72"/>
      <c r="T233" s="73"/>
      <c r="U233" s="35"/>
      <c r="V233" s="35"/>
      <c r="W233" s="35"/>
      <c r="X233" s="35"/>
      <c r="Y233" s="35"/>
      <c r="Z233" s="35"/>
      <c r="AA233" s="35"/>
      <c r="AB233" s="35"/>
      <c r="AC233" s="35"/>
      <c r="AD233" s="35"/>
      <c r="AE233" s="35"/>
      <c r="AT233" s="18" t="s">
        <v>442</v>
      </c>
      <c r="AU233" s="18" t="s">
        <v>88</v>
      </c>
    </row>
    <row r="234" spans="2:51" s="13" customFormat="1" ht="11.25">
      <c r="B234" s="231"/>
      <c r="C234" s="232"/>
      <c r="D234" s="220" t="s">
        <v>410</v>
      </c>
      <c r="E234" s="233" t="s">
        <v>1</v>
      </c>
      <c r="F234" s="234" t="s">
        <v>1042</v>
      </c>
      <c r="G234" s="232"/>
      <c r="H234" s="235">
        <v>336</v>
      </c>
      <c r="I234" s="236"/>
      <c r="J234" s="232"/>
      <c r="K234" s="232"/>
      <c r="L234" s="237"/>
      <c r="M234" s="238"/>
      <c r="N234" s="239"/>
      <c r="O234" s="239"/>
      <c r="P234" s="239"/>
      <c r="Q234" s="239"/>
      <c r="R234" s="239"/>
      <c r="S234" s="239"/>
      <c r="T234" s="240"/>
      <c r="AT234" s="241" t="s">
        <v>410</v>
      </c>
      <c r="AU234" s="241" t="s">
        <v>88</v>
      </c>
      <c r="AV234" s="13" t="s">
        <v>88</v>
      </c>
      <c r="AW234" s="13" t="s">
        <v>34</v>
      </c>
      <c r="AX234" s="13" t="s">
        <v>86</v>
      </c>
      <c r="AY234" s="241" t="s">
        <v>154</v>
      </c>
    </row>
    <row r="235" spans="1:65" s="2" customFormat="1" ht="24" customHeight="1">
      <c r="A235" s="35"/>
      <c r="B235" s="36"/>
      <c r="C235" s="207" t="s">
        <v>254</v>
      </c>
      <c r="D235" s="207" t="s">
        <v>155</v>
      </c>
      <c r="E235" s="208" t="s">
        <v>1043</v>
      </c>
      <c r="F235" s="209" t="s">
        <v>1044</v>
      </c>
      <c r="G235" s="210" t="s">
        <v>600</v>
      </c>
      <c r="H235" s="211">
        <v>3</v>
      </c>
      <c r="I235" s="212"/>
      <c r="J235" s="213">
        <f>ROUND(I235*H235,2)</f>
        <v>0</v>
      </c>
      <c r="K235" s="209" t="s">
        <v>405</v>
      </c>
      <c r="L235" s="40"/>
      <c r="M235" s="214" t="s">
        <v>1</v>
      </c>
      <c r="N235" s="215" t="s">
        <v>43</v>
      </c>
      <c r="O235" s="72"/>
      <c r="P235" s="216">
        <f>O235*H235</f>
        <v>0</v>
      </c>
      <c r="Q235" s="216">
        <v>0</v>
      </c>
      <c r="R235" s="216">
        <f>Q235*H235</f>
        <v>0</v>
      </c>
      <c r="S235" s="216">
        <v>0</v>
      </c>
      <c r="T235" s="217">
        <f>S235*H235</f>
        <v>0</v>
      </c>
      <c r="U235" s="35"/>
      <c r="V235" s="35"/>
      <c r="W235" s="35"/>
      <c r="X235" s="35"/>
      <c r="Y235" s="35"/>
      <c r="Z235" s="35"/>
      <c r="AA235" s="35"/>
      <c r="AB235" s="35"/>
      <c r="AC235" s="35"/>
      <c r="AD235" s="35"/>
      <c r="AE235" s="35"/>
      <c r="AR235" s="218" t="s">
        <v>159</v>
      </c>
      <c r="AT235" s="218" t="s">
        <v>155</v>
      </c>
      <c r="AU235" s="218" t="s">
        <v>88</v>
      </c>
      <c r="AY235" s="18" t="s">
        <v>154</v>
      </c>
      <c r="BE235" s="219">
        <f>IF(N235="základní",J235,0)</f>
        <v>0</v>
      </c>
      <c r="BF235" s="219">
        <f>IF(N235="snížená",J235,0)</f>
        <v>0</v>
      </c>
      <c r="BG235" s="219">
        <f>IF(N235="zákl. přenesená",J235,0)</f>
        <v>0</v>
      </c>
      <c r="BH235" s="219">
        <f>IF(N235="sníž. přenesená",J235,0)</f>
        <v>0</v>
      </c>
      <c r="BI235" s="219">
        <f>IF(N235="nulová",J235,0)</f>
        <v>0</v>
      </c>
      <c r="BJ235" s="18" t="s">
        <v>86</v>
      </c>
      <c r="BK235" s="219">
        <f>ROUND(I235*H235,2)</f>
        <v>0</v>
      </c>
      <c r="BL235" s="18" t="s">
        <v>159</v>
      </c>
      <c r="BM235" s="218" t="s">
        <v>1045</v>
      </c>
    </row>
    <row r="236" spans="1:47" s="2" customFormat="1" ht="39">
      <c r="A236" s="35"/>
      <c r="B236" s="36"/>
      <c r="C236" s="37"/>
      <c r="D236" s="220" t="s">
        <v>161</v>
      </c>
      <c r="E236" s="37"/>
      <c r="F236" s="221" t="s">
        <v>1046</v>
      </c>
      <c r="G236" s="37"/>
      <c r="H236" s="37"/>
      <c r="I236" s="123"/>
      <c r="J236" s="37"/>
      <c r="K236" s="37"/>
      <c r="L236" s="40"/>
      <c r="M236" s="222"/>
      <c r="N236" s="223"/>
      <c r="O236" s="72"/>
      <c r="P236" s="72"/>
      <c r="Q236" s="72"/>
      <c r="R236" s="72"/>
      <c r="S236" s="72"/>
      <c r="T236" s="73"/>
      <c r="U236" s="35"/>
      <c r="V236" s="35"/>
      <c r="W236" s="35"/>
      <c r="X236" s="35"/>
      <c r="Y236" s="35"/>
      <c r="Z236" s="35"/>
      <c r="AA236" s="35"/>
      <c r="AB236" s="35"/>
      <c r="AC236" s="35"/>
      <c r="AD236" s="35"/>
      <c r="AE236" s="35"/>
      <c r="AT236" s="18" t="s">
        <v>161</v>
      </c>
      <c r="AU236" s="18" t="s">
        <v>88</v>
      </c>
    </row>
    <row r="237" spans="1:47" s="2" customFormat="1" ht="29.25">
      <c r="A237" s="35"/>
      <c r="B237" s="36"/>
      <c r="C237" s="37"/>
      <c r="D237" s="220" t="s">
        <v>408</v>
      </c>
      <c r="E237" s="37"/>
      <c r="F237" s="230" t="s">
        <v>1004</v>
      </c>
      <c r="G237" s="37"/>
      <c r="H237" s="37"/>
      <c r="I237" s="123"/>
      <c r="J237" s="37"/>
      <c r="K237" s="37"/>
      <c r="L237" s="40"/>
      <c r="M237" s="222"/>
      <c r="N237" s="223"/>
      <c r="O237" s="72"/>
      <c r="P237" s="72"/>
      <c r="Q237" s="72"/>
      <c r="R237" s="72"/>
      <c r="S237" s="72"/>
      <c r="T237" s="73"/>
      <c r="U237" s="35"/>
      <c r="V237" s="35"/>
      <c r="W237" s="35"/>
      <c r="X237" s="35"/>
      <c r="Y237" s="35"/>
      <c r="Z237" s="35"/>
      <c r="AA237" s="35"/>
      <c r="AB237" s="35"/>
      <c r="AC237" s="35"/>
      <c r="AD237" s="35"/>
      <c r="AE237" s="35"/>
      <c r="AT237" s="18" t="s">
        <v>408</v>
      </c>
      <c r="AU237" s="18" t="s">
        <v>88</v>
      </c>
    </row>
    <row r="238" spans="2:51" s="13" customFormat="1" ht="11.25">
      <c r="B238" s="231"/>
      <c r="C238" s="232"/>
      <c r="D238" s="220" t="s">
        <v>410</v>
      </c>
      <c r="E238" s="233" t="s">
        <v>1</v>
      </c>
      <c r="F238" s="234" t="s">
        <v>169</v>
      </c>
      <c r="G238" s="232"/>
      <c r="H238" s="235">
        <v>3</v>
      </c>
      <c r="I238" s="236"/>
      <c r="J238" s="232"/>
      <c r="K238" s="232"/>
      <c r="L238" s="237"/>
      <c r="M238" s="238"/>
      <c r="N238" s="239"/>
      <c r="O238" s="239"/>
      <c r="P238" s="239"/>
      <c r="Q238" s="239"/>
      <c r="R238" s="239"/>
      <c r="S238" s="239"/>
      <c r="T238" s="240"/>
      <c r="AT238" s="241" t="s">
        <v>410</v>
      </c>
      <c r="AU238" s="241" t="s">
        <v>88</v>
      </c>
      <c r="AV238" s="13" t="s">
        <v>88</v>
      </c>
      <c r="AW238" s="13" t="s">
        <v>34</v>
      </c>
      <c r="AX238" s="13" t="s">
        <v>86</v>
      </c>
      <c r="AY238" s="241" t="s">
        <v>154</v>
      </c>
    </row>
    <row r="239" spans="1:65" s="2" customFormat="1" ht="24" customHeight="1">
      <c r="A239" s="35"/>
      <c r="B239" s="36"/>
      <c r="C239" s="207" t="s">
        <v>258</v>
      </c>
      <c r="D239" s="207" t="s">
        <v>155</v>
      </c>
      <c r="E239" s="208" t="s">
        <v>1047</v>
      </c>
      <c r="F239" s="209" t="s">
        <v>1048</v>
      </c>
      <c r="G239" s="210" t="s">
        <v>600</v>
      </c>
      <c r="H239" s="211">
        <v>2</v>
      </c>
      <c r="I239" s="212"/>
      <c r="J239" s="213">
        <f>ROUND(I239*H239,2)</f>
        <v>0</v>
      </c>
      <c r="K239" s="209" t="s">
        <v>405</v>
      </c>
      <c r="L239" s="40"/>
      <c r="M239" s="214" t="s">
        <v>1</v>
      </c>
      <c r="N239" s="215" t="s">
        <v>43</v>
      </c>
      <c r="O239" s="72"/>
      <c r="P239" s="216">
        <f>O239*H239</f>
        <v>0</v>
      </c>
      <c r="Q239" s="216">
        <v>0</v>
      </c>
      <c r="R239" s="216">
        <f>Q239*H239</f>
        <v>0</v>
      </c>
      <c r="S239" s="216">
        <v>0</v>
      </c>
      <c r="T239" s="217">
        <f>S239*H239</f>
        <v>0</v>
      </c>
      <c r="U239" s="35"/>
      <c r="V239" s="35"/>
      <c r="W239" s="35"/>
      <c r="X239" s="35"/>
      <c r="Y239" s="35"/>
      <c r="Z239" s="35"/>
      <c r="AA239" s="35"/>
      <c r="AB239" s="35"/>
      <c r="AC239" s="35"/>
      <c r="AD239" s="35"/>
      <c r="AE239" s="35"/>
      <c r="AR239" s="218" t="s">
        <v>159</v>
      </c>
      <c r="AT239" s="218" t="s">
        <v>155</v>
      </c>
      <c r="AU239" s="218" t="s">
        <v>88</v>
      </c>
      <c r="AY239" s="18" t="s">
        <v>154</v>
      </c>
      <c r="BE239" s="219">
        <f>IF(N239="základní",J239,0)</f>
        <v>0</v>
      </c>
      <c r="BF239" s="219">
        <f>IF(N239="snížená",J239,0)</f>
        <v>0</v>
      </c>
      <c r="BG239" s="219">
        <f>IF(N239="zákl. přenesená",J239,0)</f>
        <v>0</v>
      </c>
      <c r="BH239" s="219">
        <f>IF(N239="sníž. přenesená",J239,0)</f>
        <v>0</v>
      </c>
      <c r="BI239" s="219">
        <f>IF(N239="nulová",J239,0)</f>
        <v>0</v>
      </c>
      <c r="BJ239" s="18" t="s">
        <v>86</v>
      </c>
      <c r="BK239" s="219">
        <f>ROUND(I239*H239,2)</f>
        <v>0</v>
      </c>
      <c r="BL239" s="18" t="s">
        <v>159</v>
      </c>
      <c r="BM239" s="218" t="s">
        <v>1049</v>
      </c>
    </row>
    <row r="240" spans="1:47" s="2" customFormat="1" ht="39">
      <c r="A240" s="35"/>
      <c r="B240" s="36"/>
      <c r="C240" s="37"/>
      <c r="D240" s="220" t="s">
        <v>161</v>
      </c>
      <c r="E240" s="37"/>
      <c r="F240" s="221" t="s">
        <v>1050</v>
      </c>
      <c r="G240" s="37"/>
      <c r="H240" s="37"/>
      <c r="I240" s="123"/>
      <c r="J240" s="37"/>
      <c r="K240" s="37"/>
      <c r="L240" s="40"/>
      <c r="M240" s="222"/>
      <c r="N240" s="223"/>
      <c r="O240" s="72"/>
      <c r="P240" s="72"/>
      <c r="Q240" s="72"/>
      <c r="R240" s="72"/>
      <c r="S240" s="72"/>
      <c r="T240" s="73"/>
      <c r="U240" s="35"/>
      <c r="V240" s="35"/>
      <c r="W240" s="35"/>
      <c r="X240" s="35"/>
      <c r="Y240" s="35"/>
      <c r="Z240" s="35"/>
      <c r="AA240" s="35"/>
      <c r="AB240" s="35"/>
      <c r="AC240" s="35"/>
      <c r="AD240" s="35"/>
      <c r="AE240" s="35"/>
      <c r="AT240" s="18" t="s">
        <v>161</v>
      </c>
      <c r="AU240" s="18" t="s">
        <v>88</v>
      </c>
    </row>
    <row r="241" spans="1:47" s="2" customFormat="1" ht="29.25">
      <c r="A241" s="35"/>
      <c r="B241" s="36"/>
      <c r="C241" s="37"/>
      <c r="D241" s="220" t="s">
        <v>408</v>
      </c>
      <c r="E241" s="37"/>
      <c r="F241" s="230" t="s">
        <v>1004</v>
      </c>
      <c r="G241" s="37"/>
      <c r="H241" s="37"/>
      <c r="I241" s="123"/>
      <c r="J241" s="37"/>
      <c r="K241" s="37"/>
      <c r="L241" s="40"/>
      <c r="M241" s="222"/>
      <c r="N241" s="223"/>
      <c r="O241" s="72"/>
      <c r="P241" s="72"/>
      <c r="Q241" s="72"/>
      <c r="R241" s="72"/>
      <c r="S241" s="72"/>
      <c r="T241" s="73"/>
      <c r="U241" s="35"/>
      <c r="V241" s="35"/>
      <c r="W241" s="35"/>
      <c r="X241" s="35"/>
      <c r="Y241" s="35"/>
      <c r="Z241" s="35"/>
      <c r="AA241" s="35"/>
      <c r="AB241" s="35"/>
      <c r="AC241" s="35"/>
      <c r="AD241" s="35"/>
      <c r="AE241" s="35"/>
      <c r="AT241" s="18" t="s">
        <v>408</v>
      </c>
      <c r="AU241" s="18" t="s">
        <v>88</v>
      </c>
    </row>
    <row r="242" spans="2:51" s="13" customFormat="1" ht="11.25">
      <c r="B242" s="231"/>
      <c r="C242" s="232"/>
      <c r="D242" s="220" t="s">
        <v>410</v>
      </c>
      <c r="E242" s="233" t="s">
        <v>1</v>
      </c>
      <c r="F242" s="234" t="s">
        <v>88</v>
      </c>
      <c r="G242" s="232"/>
      <c r="H242" s="235">
        <v>2</v>
      </c>
      <c r="I242" s="236"/>
      <c r="J242" s="232"/>
      <c r="K242" s="232"/>
      <c r="L242" s="237"/>
      <c r="M242" s="238"/>
      <c r="N242" s="239"/>
      <c r="O242" s="239"/>
      <c r="P242" s="239"/>
      <c r="Q242" s="239"/>
      <c r="R242" s="239"/>
      <c r="S242" s="239"/>
      <c r="T242" s="240"/>
      <c r="AT242" s="241" t="s">
        <v>410</v>
      </c>
      <c r="AU242" s="241" t="s">
        <v>88</v>
      </c>
      <c r="AV242" s="13" t="s">
        <v>88</v>
      </c>
      <c r="AW242" s="13" t="s">
        <v>34</v>
      </c>
      <c r="AX242" s="13" t="s">
        <v>86</v>
      </c>
      <c r="AY242" s="241" t="s">
        <v>154</v>
      </c>
    </row>
    <row r="243" spans="1:65" s="2" customFormat="1" ht="24" customHeight="1">
      <c r="A243" s="35"/>
      <c r="B243" s="36"/>
      <c r="C243" s="207" t="s">
        <v>262</v>
      </c>
      <c r="D243" s="207" t="s">
        <v>155</v>
      </c>
      <c r="E243" s="208" t="s">
        <v>1051</v>
      </c>
      <c r="F243" s="209" t="s">
        <v>1052</v>
      </c>
      <c r="G243" s="210" t="s">
        <v>600</v>
      </c>
      <c r="H243" s="211">
        <v>2</v>
      </c>
      <c r="I243" s="212"/>
      <c r="J243" s="213">
        <f>ROUND(I243*H243,2)</f>
        <v>0</v>
      </c>
      <c r="K243" s="209" t="s">
        <v>405</v>
      </c>
      <c r="L243" s="40"/>
      <c r="M243" s="214" t="s">
        <v>1</v>
      </c>
      <c r="N243" s="215" t="s">
        <v>43</v>
      </c>
      <c r="O243" s="72"/>
      <c r="P243" s="216">
        <f>O243*H243</f>
        <v>0</v>
      </c>
      <c r="Q243" s="216">
        <v>0</v>
      </c>
      <c r="R243" s="216">
        <f>Q243*H243</f>
        <v>0</v>
      </c>
      <c r="S243" s="216">
        <v>0</v>
      </c>
      <c r="T243" s="217">
        <f>S243*H243</f>
        <v>0</v>
      </c>
      <c r="U243" s="35"/>
      <c r="V243" s="35"/>
      <c r="W243" s="35"/>
      <c r="X243" s="35"/>
      <c r="Y243" s="35"/>
      <c r="Z243" s="35"/>
      <c r="AA243" s="35"/>
      <c r="AB243" s="35"/>
      <c r="AC243" s="35"/>
      <c r="AD243" s="35"/>
      <c r="AE243" s="35"/>
      <c r="AR243" s="218" t="s">
        <v>159</v>
      </c>
      <c r="AT243" s="218" t="s">
        <v>155</v>
      </c>
      <c r="AU243" s="218" t="s">
        <v>88</v>
      </c>
      <c r="AY243" s="18" t="s">
        <v>154</v>
      </c>
      <c r="BE243" s="219">
        <f>IF(N243="základní",J243,0)</f>
        <v>0</v>
      </c>
      <c r="BF243" s="219">
        <f>IF(N243="snížená",J243,0)</f>
        <v>0</v>
      </c>
      <c r="BG243" s="219">
        <f>IF(N243="zákl. přenesená",J243,0)</f>
        <v>0</v>
      </c>
      <c r="BH243" s="219">
        <f>IF(N243="sníž. přenesená",J243,0)</f>
        <v>0</v>
      </c>
      <c r="BI243" s="219">
        <f>IF(N243="nulová",J243,0)</f>
        <v>0</v>
      </c>
      <c r="BJ243" s="18" t="s">
        <v>86</v>
      </c>
      <c r="BK243" s="219">
        <f>ROUND(I243*H243,2)</f>
        <v>0</v>
      </c>
      <c r="BL243" s="18" t="s">
        <v>159</v>
      </c>
      <c r="BM243" s="218" t="s">
        <v>1053</v>
      </c>
    </row>
    <row r="244" spans="1:47" s="2" customFormat="1" ht="39">
      <c r="A244" s="35"/>
      <c r="B244" s="36"/>
      <c r="C244" s="37"/>
      <c r="D244" s="220" t="s">
        <v>161</v>
      </c>
      <c r="E244" s="37"/>
      <c r="F244" s="221" t="s">
        <v>1054</v>
      </c>
      <c r="G244" s="37"/>
      <c r="H244" s="37"/>
      <c r="I244" s="123"/>
      <c r="J244" s="37"/>
      <c r="K244" s="37"/>
      <c r="L244" s="40"/>
      <c r="M244" s="222"/>
      <c r="N244" s="223"/>
      <c r="O244" s="72"/>
      <c r="P244" s="72"/>
      <c r="Q244" s="72"/>
      <c r="R244" s="72"/>
      <c r="S244" s="72"/>
      <c r="T244" s="73"/>
      <c r="U244" s="35"/>
      <c r="V244" s="35"/>
      <c r="W244" s="35"/>
      <c r="X244" s="35"/>
      <c r="Y244" s="35"/>
      <c r="Z244" s="35"/>
      <c r="AA244" s="35"/>
      <c r="AB244" s="35"/>
      <c r="AC244" s="35"/>
      <c r="AD244" s="35"/>
      <c r="AE244" s="35"/>
      <c r="AT244" s="18" t="s">
        <v>161</v>
      </c>
      <c r="AU244" s="18" t="s">
        <v>88</v>
      </c>
    </row>
    <row r="245" spans="1:47" s="2" customFormat="1" ht="29.25">
      <c r="A245" s="35"/>
      <c r="B245" s="36"/>
      <c r="C245" s="37"/>
      <c r="D245" s="220" t="s">
        <v>408</v>
      </c>
      <c r="E245" s="37"/>
      <c r="F245" s="230" t="s">
        <v>1004</v>
      </c>
      <c r="G245" s="37"/>
      <c r="H245" s="37"/>
      <c r="I245" s="123"/>
      <c r="J245" s="37"/>
      <c r="K245" s="37"/>
      <c r="L245" s="40"/>
      <c r="M245" s="222"/>
      <c r="N245" s="223"/>
      <c r="O245" s="72"/>
      <c r="P245" s="72"/>
      <c r="Q245" s="72"/>
      <c r="R245" s="72"/>
      <c r="S245" s="72"/>
      <c r="T245" s="73"/>
      <c r="U245" s="35"/>
      <c r="V245" s="35"/>
      <c r="W245" s="35"/>
      <c r="X245" s="35"/>
      <c r="Y245" s="35"/>
      <c r="Z245" s="35"/>
      <c r="AA245" s="35"/>
      <c r="AB245" s="35"/>
      <c r="AC245" s="35"/>
      <c r="AD245" s="35"/>
      <c r="AE245" s="35"/>
      <c r="AT245" s="18" t="s">
        <v>408</v>
      </c>
      <c r="AU245" s="18" t="s">
        <v>88</v>
      </c>
    </row>
    <row r="246" spans="2:51" s="13" customFormat="1" ht="11.25">
      <c r="B246" s="231"/>
      <c r="C246" s="232"/>
      <c r="D246" s="220" t="s">
        <v>410</v>
      </c>
      <c r="E246" s="233" t="s">
        <v>1</v>
      </c>
      <c r="F246" s="234" t="s">
        <v>88</v>
      </c>
      <c r="G246" s="232"/>
      <c r="H246" s="235">
        <v>2</v>
      </c>
      <c r="I246" s="236"/>
      <c r="J246" s="232"/>
      <c r="K246" s="232"/>
      <c r="L246" s="237"/>
      <c r="M246" s="238"/>
      <c r="N246" s="239"/>
      <c r="O246" s="239"/>
      <c r="P246" s="239"/>
      <c r="Q246" s="239"/>
      <c r="R246" s="239"/>
      <c r="S246" s="239"/>
      <c r="T246" s="240"/>
      <c r="AT246" s="241" t="s">
        <v>410</v>
      </c>
      <c r="AU246" s="241" t="s">
        <v>88</v>
      </c>
      <c r="AV246" s="13" t="s">
        <v>88</v>
      </c>
      <c r="AW246" s="13" t="s">
        <v>34</v>
      </c>
      <c r="AX246" s="13" t="s">
        <v>86</v>
      </c>
      <c r="AY246" s="241" t="s">
        <v>154</v>
      </c>
    </row>
    <row r="247" spans="1:65" s="2" customFormat="1" ht="24" customHeight="1">
      <c r="A247" s="35"/>
      <c r="B247" s="36"/>
      <c r="C247" s="207" t="s">
        <v>267</v>
      </c>
      <c r="D247" s="207" t="s">
        <v>155</v>
      </c>
      <c r="E247" s="208" t="s">
        <v>1055</v>
      </c>
      <c r="F247" s="209" t="s">
        <v>1056</v>
      </c>
      <c r="G247" s="210" t="s">
        <v>600</v>
      </c>
      <c r="H247" s="211">
        <v>3</v>
      </c>
      <c r="I247" s="212"/>
      <c r="J247" s="213">
        <f>ROUND(I247*H247,2)</f>
        <v>0</v>
      </c>
      <c r="K247" s="209" t="s">
        <v>405</v>
      </c>
      <c r="L247" s="40"/>
      <c r="M247" s="214" t="s">
        <v>1</v>
      </c>
      <c r="N247" s="215" t="s">
        <v>43</v>
      </c>
      <c r="O247" s="72"/>
      <c r="P247" s="216">
        <f>O247*H247</f>
        <v>0</v>
      </c>
      <c r="Q247" s="216">
        <v>0</v>
      </c>
      <c r="R247" s="216">
        <f>Q247*H247</f>
        <v>0</v>
      </c>
      <c r="S247" s="216">
        <v>0</v>
      </c>
      <c r="T247" s="217">
        <f>S247*H247</f>
        <v>0</v>
      </c>
      <c r="U247" s="35"/>
      <c r="V247" s="35"/>
      <c r="W247" s="35"/>
      <c r="X247" s="35"/>
      <c r="Y247" s="35"/>
      <c r="Z247" s="35"/>
      <c r="AA247" s="35"/>
      <c r="AB247" s="35"/>
      <c r="AC247" s="35"/>
      <c r="AD247" s="35"/>
      <c r="AE247" s="35"/>
      <c r="AR247" s="218" t="s">
        <v>159</v>
      </c>
      <c r="AT247" s="218" t="s">
        <v>155</v>
      </c>
      <c r="AU247" s="218" t="s">
        <v>88</v>
      </c>
      <c r="AY247" s="18" t="s">
        <v>154</v>
      </c>
      <c r="BE247" s="219">
        <f>IF(N247="základní",J247,0)</f>
        <v>0</v>
      </c>
      <c r="BF247" s="219">
        <f>IF(N247="snížená",J247,0)</f>
        <v>0</v>
      </c>
      <c r="BG247" s="219">
        <f>IF(N247="zákl. přenesená",J247,0)</f>
        <v>0</v>
      </c>
      <c r="BH247" s="219">
        <f>IF(N247="sníž. přenesená",J247,0)</f>
        <v>0</v>
      </c>
      <c r="BI247" s="219">
        <f>IF(N247="nulová",J247,0)</f>
        <v>0</v>
      </c>
      <c r="BJ247" s="18" t="s">
        <v>86</v>
      </c>
      <c r="BK247" s="219">
        <f>ROUND(I247*H247,2)</f>
        <v>0</v>
      </c>
      <c r="BL247" s="18" t="s">
        <v>159</v>
      </c>
      <c r="BM247" s="218" t="s">
        <v>1057</v>
      </c>
    </row>
    <row r="248" spans="1:47" s="2" customFormat="1" ht="39">
      <c r="A248" s="35"/>
      <c r="B248" s="36"/>
      <c r="C248" s="37"/>
      <c r="D248" s="220" t="s">
        <v>161</v>
      </c>
      <c r="E248" s="37"/>
      <c r="F248" s="221" t="s">
        <v>1058</v>
      </c>
      <c r="G248" s="37"/>
      <c r="H248" s="37"/>
      <c r="I248" s="123"/>
      <c r="J248" s="37"/>
      <c r="K248" s="37"/>
      <c r="L248" s="40"/>
      <c r="M248" s="222"/>
      <c r="N248" s="223"/>
      <c r="O248" s="72"/>
      <c r="P248" s="72"/>
      <c r="Q248" s="72"/>
      <c r="R248" s="72"/>
      <c r="S248" s="72"/>
      <c r="T248" s="73"/>
      <c r="U248" s="35"/>
      <c r="V248" s="35"/>
      <c r="W248" s="35"/>
      <c r="X248" s="35"/>
      <c r="Y248" s="35"/>
      <c r="Z248" s="35"/>
      <c r="AA248" s="35"/>
      <c r="AB248" s="35"/>
      <c r="AC248" s="35"/>
      <c r="AD248" s="35"/>
      <c r="AE248" s="35"/>
      <c r="AT248" s="18" t="s">
        <v>161</v>
      </c>
      <c r="AU248" s="18" t="s">
        <v>88</v>
      </c>
    </row>
    <row r="249" spans="1:47" s="2" customFormat="1" ht="29.25">
      <c r="A249" s="35"/>
      <c r="B249" s="36"/>
      <c r="C249" s="37"/>
      <c r="D249" s="220" t="s">
        <v>408</v>
      </c>
      <c r="E249" s="37"/>
      <c r="F249" s="230" t="s">
        <v>1004</v>
      </c>
      <c r="G249" s="37"/>
      <c r="H249" s="37"/>
      <c r="I249" s="123"/>
      <c r="J249" s="37"/>
      <c r="K249" s="37"/>
      <c r="L249" s="40"/>
      <c r="M249" s="222"/>
      <c r="N249" s="223"/>
      <c r="O249" s="72"/>
      <c r="P249" s="72"/>
      <c r="Q249" s="72"/>
      <c r="R249" s="72"/>
      <c r="S249" s="72"/>
      <c r="T249" s="73"/>
      <c r="U249" s="35"/>
      <c r="V249" s="35"/>
      <c r="W249" s="35"/>
      <c r="X249" s="35"/>
      <c r="Y249" s="35"/>
      <c r="Z249" s="35"/>
      <c r="AA249" s="35"/>
      <c r="AB249" s="35"/>
      <c r="AC249" s="35"/>
      <c r="AD249" s="35"/>
      <c r="AE249" s="35"/>
      <c r="AT249" s="18" t="s">
        <v>408</v>
      </c>
      <c r="AU249" s="18" t="s">
        <v>88</v>
      </c>
    </row>
    <row r="250" spans="2:51" s="13" customFormat="1" ht="11.25">
      <c r="B250" s="231"/>
      <c r="C250" s="232"/>
      <c r="D250" s="220" t="s">
        <v>410</v>
      </c>
      <c r="E250" s="233" t="s">
        <v>1</v>
      </c>
      <c r="F250" s="234" t="s">
        <v>169</v>
      </c>
      <c r="G250" s="232"/>
      <c r="H250" s="235">
        <v>3</v>
      </c>
      <c r="I250" s="236"/>
      <c r="J250" s="232"/>
      <c r="K250" s="232"/>
      <c r="L250" s="237"/>
      <c r="M250" s="238"/>
      <c r="N250" s="239"/>
      <c r="O250" s="239"/>
      <c r="P250" s="239"/>
      <c r="Q250" s="239"/>
      <c r="R250" s="239"/>
      <c r="S250" s="239"/>
      <c r="T250" s="240"/>
      <c r="AT250" s="241" t="s">
        <v>410</v>
      </c>
      <c r="AU250" s="241" t="s">
        <v>88</v>
      </c>
      <c r="AV250" s="13" t="s">
        <v>88</v>
      </c>
      <c r="AW250" s="13" t="s">
        <v>34</v>
      </c>
      <c r="AX250" s="13" t="s">
        <v>86</v>
      </c>
      <c r="AY250" s="241" t="s">
        <v>154</v>
      </c>
    </row>
    <row r="251" spans="1:65" s="2" customFormat="1" ht="24" customHeight="1">
      <c r="A251" s="35"/>
      <c r="B251" s="36"/>
      <c r="C251" s="207" t="s">
        <v>271</v>
      </c>
      <c r="D251" s="207" t="s">
        <v>155</v>
      </c>
      <c r="E251" s="208" t="s">
        <v>1059</v>
      </c>
      <c r="F251" s="209" t="s">
        <v>1060</v>
      </c>
      <c r="G251" s="210" t="s">
        <v>600</v>
      </c>
      <c r="H251" s="211">
        <v>2</v>
      </c>
      <c r="I251" s="212"/>
      <c r="J251" s="213">
        <f>ROUND(I251*H251,2)</f>
        <v>0</v>
      </c>
      <c r="K251" s="209" t="s">
        <v>405</v>
      </c>
      <c r="L251" s="40"/>
      <c r="M251" s="214" t="s">
        <v>1</v>
      </c>
      <c r="N251" s="215" t="s">
        <v>43</v>
      </c>
      <c r="O251" s="72"/>
      <c r="P251" s="216">
        <f>O251*H251</f>
        <v>0</v>
      </c>
      <c r="Q251" s="216">
        <v>0</v>
      </c>
      <c r="R251" s="216">
        <f>Q251*H251</f>
        <v>0</v>
      </c>
      <c r="S251" s="216">
        <v>0</v>
      </c>
      <c r="T251" s="217">
        <f>S251*H251</f>
        <v>0</v>
      </c>
      <c r="U251" s="35"/>
      <c r="V251" s="35"/>
      <c r="W251" s="35"/>
      <c r="X251" s="35"/>
      <c r="Y251" s="35"/>
      <c r="Z251" s="35"/>
      <c r="AA251" s="35"/>
      <c r="AB251" s="35"/>
      <c r="AC251" s="35"/>
      <c r="AD251" s="35"/>
      <c r="AE251" s="35"/>
      <c r="AR251" s="218" t="s">
        <v>159</v>
      </c>
      <c r="AT251" s="218" t="s">
        <v>155</v>
      </c>
      <c r="AU251" s="218" t="s">
        <v>88</v>
      </c>
      <c r="AY251" s="18" t="s">
        <v>154</v>
      </c>
      <c r="BE251" s="219">
        <f>IF(N251="základní",J251,0)</f>
        <v>0</v>
      </c>
      <c r="BF251" s="219">
        <f>IF(N251="snížená",J251,0)</f>
        <v>0</v>
      </c>
      <c r="BG251" s="219">
        <f>IF(N251="zákl. přenesená",J251,0)</f>
        <v>0</v>
      </c>
      <c r="BH251" s="219">
        <f>IF(N251="sníž. přenesená",J251,0)</f>
        <v>0</v>
      </c>
      <c r="BI251" s="219">
        <f>IF(N251="nulová",J251,0)</f>
        <v>0</v>
      </c>
      <c r="BJ251" s="18" t="s">
        <v>86</v>
      </c>
      <c r="BK251" s="219">
        <f>ROUND(I251*H251,2)</f>
        <v>0</v>
      </c>
      <c r="BL251" s="18" t="s">
        <v>159</v>
      </c>
      <c r="BM251" s="218" t="s">
        <v>1061</v>
      </c>
    </row>
    <row r="252" spans="1:47" s="2" customFormat="1" ht="39">
      <c r="A252" s="35"/>
      <c r="B252" s="36"/>
      <c r="C252" s="37"/>
      <c r="D252" s="220" t="s">
        <v>161</v>
      </c>
      <c r="E252" s="37"/>
      <c r="F252" s="221" t="s">
        <v>1062</v>
      </c>
      <c r="G252" s="37"/>
      <c r="H252" s="37"/>
      <c r="I252" s="123"/>
      <c r="J252" s="37"/>
      <c r="K252" s="37"/>
      <c r="L252" s="40"/>
      <c r="M252" s="222"/>
      <c r="N252" s="223"/>
      <c r="O252" s="72"/>
      <c r="P252" s="72"/>
      <c r="Q252" s="72"/>
      <c r="R252" s="72"/>
      <c r="S252" s="72"/>
      <c r="T252" s="73"/>
      <c r="U252" s="35"/>
      <c r="V252" s="35"/>
      <c r="W252" s="35"/>
      <c r="X252" s="35"/>
      <c r="Y252" s="35"/>
      <c r="Z252" s="35"/>
      <c r="AA252" s="35"/>
      <c r="AB252" s="35"/>
      <c r="AC252" s="35"/>
      <c r="AD252" s="35"/>
      <c r="AE252" s="35"/>
      <c r="AT252" s="18" t="s">
        <v>161</v>
      </c>
      <c r="AU252" s="18" t="s">
        <v>88</v>
      </c>
    </row>
    <row r="253" spans="1:47" s="2" customFormat="1" ht="29.25">
      <c r="A253" s="35"/>
      <c r="B253" s="36"/>
      <c r="C253" s="37"/>
      <c r="D253" s="220" t="s">
        <v>408</v>
      </c>
      <c r="E253" s="37"/>
      <c r="F253" s="230" t="s">
        <v>1004</v>
      </c>
      <c r="G253" s="37"/>
      <c r="H253" s="37"/>
      <c r="I253" s="123"/>
      <c r="J253" s="37"/>
      <c r="K253" s="37"/>
      <c r="L253" s="40"/>
      <c r="M253" s="222"/>
      <c r="N253" s="223"/>
      <c r="O253" s="72"/>
      <c r="P253" s="72"/>
      <c r="Q253" s="72"/>
      <c r="R253" s="72"/>
      <c r="S253" s="72"/>
      <c r="T253" s="73"/>
      <c r="U253" s="35"/>
      <c r="V253" s="35"/>
      <c r="W253" s="35"/>
      <c r="X253" s="35"/>
      <c r="Y253" s="35"/>
      <c r="Z253" s="35"/>
      <c r="AA253" s="35"/>
      <c r="AB253" s="35"/>
      <c r="AC253" s="35"/>
      <c r="AD253" s="35"/>
      <c r="AE253" s="35"/>
      <c r="AT253" s="18" t="s">
        <v>408</v>
      </c>
      <c r="AU253" s="18" t="s">
        <v>88</v>
      </c>
    </row>
    <row r="254" spans="2:51" s="13" customFormat="1" ht="11.25">
      <c r="B254" s="231"/>
      <c r="C254" s="232"/>
      <c r="D254" s="220" t="s">
        <v>410</v>
      </c>
      <c r="E254" s="233" t="s">
        <v>1</v>
      </c>
      <c r="F254" s="234" t="s">
        <v>88</v>
      </c>
      <c r="G254" s="232"/>
      <c r="H254" s="235">
        <v>2</v>
      </c>
      <c r="I254" s="236"/>
      <c r="J254" s="232"/>
      <c r="K254" s="232"/>
      <c r="L254" s="237"/>
      <c r="M254" s="238"/>
      <c r="N254" s="239"/>
      <c r="O254" s="239"/>
      <c r="P254" s="239"/>
      <c r="Q254" s="239"/>
      <c r="R254" s="239"/>
      <c r="S254" s="239"/>
      <c r="T254" s="240"/>
      <c r="AT254" s="241" t="s">
        <v>410</v>
      </c>
      <c r="AU254" s="241" t="s">
        <v>88</v>
      </c>
      <c r="AV254" s="13" t="s">
        <v>88</v>
      </c>
      <c r="AW254" s="13" t="s">
        <v>34</v>
      </c>
      <c r="AX254" s="13" t="s">
        <v>86</v>
      </c>
      <c r="AY254" s="241" t="s">
        <v>154</v>
      </c>
    </row>
    <row r="255" spans="1:65" s="2" customFormat="1" ht="24" customHeight="1">
      <c r="A255" s="35"/>
      <c r="B255" s="36"/>
      <c r="C255" s="207" t="s">
        <v>275</v>
      </c>
      <c r="D255" s="207" t="s">
        <v>155</v>
      </c>
      <c r="E255" s="208" t="s">
        <v>1063</v>
      </c>
      <c r="F255" s="209" t="s">
        <v>1064</v>
      </c>
      <c r="G255" s="210" t="s">
        <v>600</v>
      </c>
      <c r="H255" s="211">
        <v>2</v>
      </c>
      <c r="I255" s="212"/>
      <c r="J255" s="213">
        <f>ROUND(I255*H255,2)</f>
        <v>0</v>
      </c>
      <c r="K255" s="209" t="s">
        <v>405</v>
      </c>
      <c r="L255" s="40"/>
      <c r="M255" s="214" t="s">
        <v>1</v>
      </c>
      <c r="N255" s="215" t="s">
        <v>43</v>
      </c>
      <c r="O255" s="72"/>
      <c r="P255" s="216">
        <f>O255*H255</f>
        <v>0</v>
      </c>
      <c r="Q255" s="216">
        <v>0</v>
      </c>
      <c r="R255" s="216">
        <f>Q255*H255</f>
        <v>0</v>
      </c>
      <c r="S255" s="216">
        <v>0</v>
      </c>
      <c r="T255" s="217">
        <f>S255*H255</f>
        <v>0</v>
      </c>
      <c r="U255" s="35"/>
      <c r="V255" s="35"/>
      <c r="W255" s="35"/>
      <c r="X255" s="35"/>
      <c r="Y255" s="35"/>
      <c r="Z255" s="35"/>
      <c r="AA255" s="35"/>
      <c r="AB255" s="35"/>
      <c r="AC255" s="35"/>
      <c r="AD255" s="35"/>
      <c r="AE255" s="35"/>
      <c r="AR255" s="218" t="s">
        <v>159</v>
      </c>
      <c r="AT255" s="218" t="s">
        <v>155</v>
      </c>
      <c r="AU255" s="218" t="s">
        <v>88</v>
      </c>
      <c r="AY255" s="18" t="s">
        <v>154</v>
      </c>
      <c r="BE255" s="219">
        <f>IF(N255="základní",J255,0)</f>
        <v>0</v>
      </c>
      <c r="BF255" s="219">
        <f>IF(N255="snížená",J255,0)</f>
        <v>0</v>
      </c>
      <c r="BG255" s="219">
        <f>IF(N255="zákl. přenesená",J255,0)</f>
        <v>0</v>
      </c>
      <c r="BH255" s="219">
        <f>IF(N255="sníž. přenesená",J255,0)</f>
        <v>0</v>
      </c>
      <c r="BI255" s="219">
        <f>IF(N255="nulová",J255,0)</f>
        <v>0</v>
      </c>
      <c r="BJ255" s="18" t="s">
        <v>86</v>
      </c>
      <c r="BK255" s="219">
        <f>ROUND(I255*H255,2)</f>
        <v>0</v>
      </c>
      <c r="BL255" s="18" t="s">
        <v>159</v>
      </c>
      <c r="BM255" s="218" t="s">
        <v>1065</v>
      </c>
    </row>
    <row r="256" spans="1:47" s="2" customFormat="1" ht="39">
      <c r="A256" s="35"/>
      <c r="B256" s="36"/>
      <c r="C256" s="37"/>
      <c r="D256" s="220" t="s">
        <v>161</v>
      </c>
      <c r="E256" s="37"/>
      <c r="F256" s="221" t="s">
        <v>1066</v>
      </c>
      <c r="G256" s="37"/>
      <c r="H256" s="37"/>
      <c r="I256" s="123"/>
      <c r="J256" s="37"/>
      <c r="K256" s="37"/>
      <c r="L256" s="40"/>
      <c r="M256" s="222"/>
      <c r="N256" s="223"/>
      <c r="O256" s="72"/>
      <c r="P256" s="72"/>
      <c r="Q256" s="72"/>
      <c r="R256" s="72"/>
      <c r="S256" s="72"/>
      <c r="T256" s="73"/>
      <c r="U256" s="35"/>
      <c r="V256" s="35"/>
      <c r="W256" s="35"/>
      <c r="X256" s="35"/>
      <c r="Y256" s="35"/>
      <c r="Z256" s="35"/>
      <c r="AA256" s="35"/>
      <c r="AB256" s="35"/>
      <c r="AC256" s="35"/>
      <c r="AD256" s="35"/>
      <c r="AE256" s="35"/>
      <c r="AT256" s="18" t="s">
        <v>161</v>
      </c>
      <c r="AU256" s="18" t="s">
        <v>88</v>
      </c>
    </row>
    <row r="257" spans="1:47" s="2" customFormat="1" ht="29.25">
      <c r="A257" s="35"/>
      <c r="B257" s="36"/>
      <c r="C257" s="37"/>
      <c r="D257" s="220" t="s">
        <v>408</v>
      </c>
      <c r="E257" s="37"/>
      <c r="F257" s="230" t="s">
        <v>1004</v>
      </c>
      <c r="G257" s="37"/>
      <c r="H257" s="37"/>
      <c r="I257" s="123"/>
      <c r="J257" s="37"/>
      <c r="K257" s="37"/>
      <c r="L257" s="40"/>
      <c r="M257" s="222"/>
      <c r="N257" s="223"/>
      <c r="O257" s="72"/>
      <c r="P257" s="72"/>
      <c r="Q257" s="72"/>
      <c r="R257" s="72"/>
      <c r="S257" s="72"/>
      <c r="T257" s="73"/>
      <c r="U257" s="35"/>
      <c r="V257" s="35"/>
      <c r="W257" s="35"/>
      <c r="X257" s="35"/>
      <c r="Y257" s="35"/>
      <c r="Z257" s="35"/>
      <c r="AA257" s="35"/>
      <c r="AB257" s="35"/>
      <c r="AC257" s="35"/>
      <c r="AD257" s="35"/>
      <c r="AE257" s="35"/>
      <c r="AT257" s="18" t="s">
        <v>408</v>
      </c>
      <c r="AU257" s="18" t="s">
        <v>88</v>
      </c>
    </row>
    <row r="258" spans="2:51" s="13" customFormat="1" ht="11.25">
      <c r="B258" s="231"/>
      <c r="C258" s="232"/>
      <c r="D258" s="220" t="s">
        <v>410</v>
      </c>
      <c r="E258" s="233" t="s">
        <v>1</v>
      </c>
      <c r="F258" s="234" t="s">
        <v>88</v>
      </c>
      <c r="G258" s="232"/>
      <c r="H258" s="235">
        <v>2</v>
      </c>
      <c r="I258" s="236"/>
      <c r="J258" s="232"/>
      <c r="K258" s="232"/>
      <c r="L258" s="237"/>
      <c r="M258" s="238"/>
      <c r="N258" s="239"/>
      <c r="O258" s="239"/>
      <c r="P258" s="239"/>
      <c r="Q258" s="239"/>
      <c r="R258" s="239"/>
      <c r="S258" s="239"/>
      <c r="T258" s="240"/>
      <c r="AT258" s="241" t="s">
        <v>410</v>
      </c>
      <c r="AU258" s="241" t="s">
        <v>88</v>
      </c>
      <c r="AV258" s="13" t="s">
        <v>88</v>
      </c>
      <c r="AW258" s="13" t="s">
        <v>34</v>
      </c>
      <c r="AX258" s="13" t="s">
        <v>86</v>
      </c>
      <c r="AY258" s="241" t="s">
        <v>154</v>
      </c>
    </row>
    <row r="259" spans="1:65" s="2" customFormat="1" ht="24" customHeight="1">
      <c r="A259" s="35"/>
      <c r="B259" s="36"/>
      <c r="C259" s="207" t="s">
        <v>279</v>
      </c>
      <c r="D259" s="207" t="s">
        <v>155</v>
      </c>
      <c r="E259" s="208" t="s">
        <v>1067</v>
      </c>
      <c r="F259" s="209" t="s">
        <v>1068</v>
      </c>
      <c r="G259" s="210" t="s">
        <v>600</v>
      </c>
      <c r="H259" s="211">
        <v>5</v>
      </c>
      <c r="I259" s="212"/>
      <c r="J259" s="213">
        <f>ROUND(I259*H259,2)</f>
        <v>0</v>
      </c>
      <c r="K259" s="209" t="s">
        <v>405</v>
      </c>
      <c r="L259" s="40"/>
      <c r="M259" s="214" t="s">
        <v>1</v>
      </c>
      <c r="N259" s="215" t="s">
        <v>43</v>
      </c>
      <c r="O259" s="72"/>
      <c r="P259" s="216">
        <f>O259*H259</f>
        <v>0</v>
      </c>
      <c r="Q259" s="216">
        <v>0</v>
      </c>
      <c r="R259" s="216">
        <f>Q259*H259</f>
        <v>0</v>
      </c>
      <c r="S259" s="216">
        <v>0</v>
      </c>
      <c r="T259" s="217">
        <f>S259*H259</f>
        <v>0</v>
      </c>
      <c r="U259" s="35"/>
      <c r="V259" s="35"/>
      <c r="W259" s="35"/>
      <c r="X259" s="35"/>
      <c r="Y259" s="35"/>
      <c r="Z259" s="35"/>
      <c r="AA259" s="35"/>
      <c r="AB259" s="35"/>
      <c r="AC259" s="35"/>
      <c r="AD259" s="35"/>
      <c r="AE259" s="35"/>
      <c r="AR259" s="218" t="s">
        <v>159</v>
      </c>
      <c r="AT259" s="218" t="s">
        <v>155</v>
      </c>
      <c r="AU259" s="218" t="s">
        <v>88</v>
      </c>
      <c r="AY259" s="18" t="s">
        <v>154</v>
      </c>
      <c r="BE259" s="219">
        <f>IF(N259="základní",J259,0)</f>
        <v>0</v>
      </c>
      <c r="BF259" s="219">
        <f>IF(N259="snížená",J259,0)</f>
        <v>0</v>
      </c>
      <c r="BG259" s="219">
        <f>IF(N259="zákl. přenesená",J259,0)</f>
        <v>0</v>
      </c>
      <c r="BH259" s="219">
        <f>IF(N259="sníž. přenesená",J259,0)</f>
        <v>0</v>
      </c>
      <c r="BI259" s="219">
        <f>IF(N259="nulová",J259,0)</f>
        <v>0</v>
      </c>
      <c r="BJ259" s="18" t="s">
        <v>86</v>
      </c>
      <c r="BK259" s="219">
        <f>ROUND(I259*H259,2)</f>
        <v>0</v>
      </c>
      <c r="BL259" s="18" t="s">
        <v>159</v>
      </c>
      <c r="BM259" s="218" t="s">
        <v>1069</v>
      </c>
    </row>
    <row r="260" spans="1:47" s="2" customFormat="1" ht="39">
      <c r="A260" s="35"/>
      <c r="B260" s="36"/>
      <c r="C260" s="37"/>
      <c r="D260" s="220" t="s">
        <v>161</v>
      </c>
      <c r="E260" s="37"/>
      <c r="F260" s="221" t="s">
        <v>1070</v>
      </c>
      <c r="G260" s="37"/>
      <c r="H260" s="37"/>
      <c r="I260" s="123"/>
      <c r="J260" s="37"/>
      <c r="K260" s="37"/>
      <c r="L260" s="40"/>
      <c r="M260" s="222"/>
      <c r="N260" s="223"/>
      <c r="O260" s="72"/>
      <c r="P260" s="72"/>
      <c r="Q260" s="72"/>
      <c r="R260" s="72"/>
      <c r="S260" s="72"/>
      <c r="T260" s="73"/>
      <c r="U260" s="35"/>
      <c r="V260" s="35"/>
      <c r="W260" s="35"/>
      <c r="X260" s="35"/>
      <c r="Y260" s="35"/>
      <c r="Z260" s="35"/>
      <c r="AA260" s="35"/>
      <c r="AB260" s="35"/>
      <c r="AC260" s="35"/>
      <c r="AD260" s="35"/>
      <c r="AE260" s="35"/>
      <c r="AT260" s="18" t="s">
        <v>161</v>
      </c>
      <c r="AU260" s="18" t="s">
        <v>88</v>
      </c>
    </row>
    <row r="261" spans="1:47" s="2" customFormat="1" ht="29.25">
      <c r="A261" s="35"/>
      <c r="B261" s="36"/>
      <c r="C261" s="37"/>
      <c r="D261" s="220" t="s">
        <v>408</v>
      </c>
      <c r="E261" s="37"/>
      <c r="F261" s="230" t="s">
        <v>1004</v>
      </c>
      <c r="G261" s="37"/>
      <c r="H261" s="37"/>
      <c r="I261" s="123"/>
      <c r="J261" s="37"/>
      <c r="K261" s="37"/>
      <c r="L261" s="40"/>
      <c r="M261" s="222"/>
      <c r="N261" s="223"/>
      <c r="O261" s="72"/>
      <c r="P261" s="72"/>
      <c r="Q261" s="72"/>
      <c r="R261" s="72"/>
      <c r="S261" s="72"/>
      <c r="T261" s="73"/>
      <c r="U261" s="35"/>
      <c r="V261" s="35"/>
      <c r="W261" s="35"/>
      <c r="X261" s="35"/>
      <c r="Y261" s="35"/>
      <c r="Z261" s="35"/>
      <c r="AA261" s="35"/>
      <c r="AB261" s="35"/>
      <c r="AC261" s="35"/>
      <c r="AD261" s="35"/>
      <c r="AE261" s="35"/>
      <c r="AT261" s="18" t="s">
        <v>408</v>
      </c>
      <c r="AU261" s="18" t="s">
        <v>88</v>
      </c>
    </row>
    <row r="262" spans="2:51" s="13" customFormat="1" ht="11.25">
      <c r="B262" s="231"/>
      <c r="C262" s="232"/>
      <c r="D262" s="220" t="s">
        <v>410</v>
      </c>
      <c r="E262" s="233" t="s">
        <v>1</v>
      </c>
      <c r="F262" s="234" t="s">
        <v>176</v>
      </c>
      <c r="G262" s="232"/>
      <c r="H262" s="235">
        <v>5</v>
      </c>
      <c r="I262" s="236"/>
      <c r="J262" s="232"/>
      <c r="K262" s="232"/>
      <c r="L262" s="237"/>
      <c r="M262" s="238"/>
      <c r="N262" s="239"/>
      <c r="O262" s="239"/>
      <c r="P262" s="239"/>
      <c r="Q262" s="239"/>
      <c r="R262" s="239"/>
      <c r="S262" s="239"/>
      <c r="T262" s="240"/>
      <c r="AT262" s="241" t="s">
        <v>410</v>
      </c>
      <c r="AU262" s="241" t="s">
        <v>88</v>
      </c>
      <c r="AV262" s="13" t="s">
        <v>88</v>
      </c>
      <c r="AW262" s="13" t="s">
        <v>34</v>
      </c>
      <c r="AX262" s="13" t="s">
        <v>86</v>
      </c>
      <c r="AY262" s="241" t="s">
        <v>154</v>
      </c>
    </row>
    <row r="263" spans="1:65" s="2" customFormat="1" ht="24" customHeight="1">
      <c r="A263" s="35"/>
      <c r="B263" s="36"/>
      <c r="C263" s="207" t="s">
        <v>283</v>
      </c>
      <c r="D263" s="207" t="s">
        <v>155</v>
      </c>
      <c r="E263" s="208" t="s">
        <v>1071</v>
      </c>
      <c r="F263" s="209" t="s">
        <v>1072</v>
      </c>
      <c r="G263" s="210" t="s">
        <v>600</v>
      </c>
      <c r="H263" s="211">
        <v>2</v>
      </c>
      <c r="I263" s="212"/>
      <c r="J263" s="213">
        <f>ROUND(I263*H263,2)</f>
        <v>0</v>
      </c>
      <c r="K263" s="209" t="s">
        <v>405</v>
      </c>
      <c r="L263" s="40"/>
      <c r="M263" s="214" t="s">
        <v>1</v>
      </c>
      <c r="N263" s="215" t="s">
        <v>43</v>
      </c>
      <c r="O263" s="72"/>
      <c r="P263" s="216">
        <f>O263*H263</f>
        <v>0</v>
      </c>
      <c r="Q263" s="216">
        <v>0</v>
      </c>
      <c r="R263" s="216">
        <f>Q263*H263</f>
        <v>0</v>
      </c>
      <c r="S263" s="216">
        <v>0</v>
      </c>
      <c r="T263" s="217">
        <f>S263*H263</f>
        <v>0</v>
      </c>
      <c r="U263" s="35"/>
      <c r="V263" s="35"/>
      <c r="W263" s="35"/>
      <c r="X263" s="35"/>
      <c r="Y263" s="35"/>
      <c r="Z263" s="35"/>
      <c r="AA263" s="35"/>
      <c r="AB263" s="35"/>
      <c r="AC263" s="35"/>
      <c r="AD263" s="35"/>
      <c r="AE263" s="35"/>
      <c r="AR263" s="218" t="s">
        <v>159</v>
      </c>
      <c r="AT263" s="218" t="s">
        <v>155</v>
      </c>
      <c r="AU263" s="218" t="s">
        <v>88</v>
      </c>
      <c r="AY263" s="18" t="s">
        <v>154</v>
      </c>
      <c r="BE263" s="219">
        <f>IF(N263="základní",J263,0)</f>
        <v>0</v>
      </c>
      <c r="BF263" s="219">
        <f>IF(N263="snížená",J263,0)</f>
        <v>0</v>
      </c>
      <c r="BG263" s="219">
        <f>IF(N263="zákl. přenesená",J263,0)</f>
        <v>0</v>
      </c>
      <c r="BH263" s="219">
        <f>IF(N263="sníž. přenesená",J263,0)</f>
        <v>0</v>
      </c>
      <c r="BI263" s="219">
        <f>IF(N263="nulová",J263,0)</f>
        <v>0</v>
      </c>
      <c r="BJ263" s="18" t="s">
        <v>86</v>
      </c>
      <c r="BK263" s="219">
        <f>ROUND(I263*H263,2)</f>
        <v>0</v>
      </c>
      <c r="BL263" s="18" t="s">
        <v>159</v>
      </c>
      <c r="BM263" s="218" t="s">
        <v>1073</v>
      </c>
    </row>
    <row r="264" spans="1:47" s="2" customFormat="1" ht="39">
      <c r="A264" s="35"/>
      <c r="B264" s="36"/>
      <c r="C264" s="37"/>
      <c r="D264" s="220" t="s">
        <v>161</v>
      </c>
      <c r="E264" s="37"/>
      <c r="F264" s="221" t="s">
        <v>1074</v>
      </c>
      <c r="G264" s="37"/>
      <c r="H264" s="37"/>
      <c r="I264" s="123"/>
      <c r="J264" s="37"/>
      <c r="K264" s="37"/>
      <c r="L264" s="40"/>
      <c r="M264" s="222"/>
      <c r="N264" s="223"/>
      <c r="O264" s="72"/>
      <c r="P264" s="72"/>
      <c r="Q264" s="72"/>
      <c r="R264" s="72"/>
      <c r="S264" s="72"/>
      <c r="T264" s="73"/>
      <c r="U264" s="35"/>
      <c r="V264" s="35"/>
      <c r="W264" s="35"/>
      <c r="X264" s="35"/>
      <c r="Y264" s="35"/>
      <c r="Z264" s="35"/>
      <c r="AA264" s="35"/>
      <c r="AB264" s="35"/>
      <c r="AC264" s="35"/>
      <c r="AD264" s="35"/>
      <c r="AE264" s="35"/>
      <c r="AT264" s="18" t="s">
        <v>161</v>
      </c>
      <c r="AU264" s="18" t="s">
        <v>88</v>
      </c>
    </row>
    <row r="265" spans="1:47" s="2" customFormat="1" ht="29.25">
      <c r="A265" s="35"/>
      <c r="B265" s="36"/>
      <c r="C265" s="37"/>
      <c r="D265" s="220" t="s">
        <v>408</v>
      </c>
      <c r="E265" s="37"/>
      <c r="F265" s="230" t="s">
        <v>1004</v>
      </c>
      <c r="G265" s="37"/>
      <c r="H265" s="37"/>
      <c r="I265" s="123"/>
      <c r="J265" s="37"/>
      <c r="K265" s="37"/>
      <c r="L265" s="40"/>
      <c r="M265" s="222"/>
      <c r="N265" s="223"/>
      <c r="O265" s="72"/>
      <c r="P265" s="72"/>
      <c r="Q265" s="72"/>
      <c r="R265" s="72"/>
      <c r="S265" s="72"/>
      <c r="T265" s="73"/>
      <c r="U265" s="35"/>
      <c r="V265" s="35"/>
      <c r="W265" s="35"/>
      <c r="X265" s="35"/>
      <c r="Y265" s="35"/>
      <c r="Z265" s="35"/>
      <c r="AA265" s="35"/>
      <c r="AB265" s="35"/>
      <c r="AC265" s="35"/>
      <c r="AD265" s="35"/>
      <c r="AE265" s="35"/>
      <c r="AT265" s="18" t="s">
        <v>408</v>
      </c>
      <c r="AU265" s="18" t="s">
        <v>88</v>
      </c>
    </row>
    <row r="266" spans="2:51" s="13" customFormat="1" ht="11.25">
      <c r="B266" s="231"/>
      <c r="C266" s="232"/>
      <c r="D266" s="220" t="s">
        <v>410</v>
      </c>
      <c r="E266" s="233" t="s">
        <v>1</v>
      </c>
      <c r="F266" s="234" t="s">
        <v>88</v>
      </c>
      <c r="G266" s="232"/>
      <c r="H266" s="235">
        <v>2</v>
      </c>
      <c r="I266" s="236"/>
      <c r="J266" s="232"/>
      <c r="K266" s="232"/>
      <c r="L266" s="237"/>
      <c r="M266" s="238"/>
      <c r="N266" s="239"/>
      <c r="O266" s="239"/>
      <c r="P266" s="239"/>
      <c r="Q266" s="239"/>
      <c r="R266" s="239"/>
      <c r="S266" s="239"/>
      <c r="T266" s="240"/>
      <c r="AT266" s="241" t="s">
        <v>410</v>
      </c>
      <c r="AU266" s="241" t="s">
        <v>88</v>
      </c>
      <c r="AV266" s="13" t="s">
        <v>88</v>
      </c>
      <c r="AW266" s="13" t="s">
        <v>34</v>
      </c>
      <c r="AX266" s="13" t="s">
        <v>86</v>
      </c>
      <c r="AY266" s="241" t="s">
        <v>154</v>
      </c>
    </row>
    <row r="267" spans="1:65" s="2" customFormat="1" ht="24" customHeight="1">
      <c r="A267" s="35"/>
      <c r="B267" s="36"/>
      <c r="C267" s="207" t="s">
        <v>287</v>
      </c>
      <c r="D267" s="207" t="s">
        <v>155</v>
      </c>
      <c r="E267" s="208" t="s">
        <v>434</v>
      </c>
      <c r="F267" s="209" t="s">
        <v>435</v>
      </c>
      <c r="G267" s="210" t="s">
        <v>404</v>
      </c>
      <c r="H267" s="211">
        <v>312.286</v>
      </c>
      <c r="I267" s="212"/>
      <c r="J267" s="213">
        <f>ROUND(I267*H267,2)</f>
        <v>0</v>
      </c>
      <c r="K267" s="209" t="s">
        <v>405</v>
      </c>
      <c r="L267" s="40"/>
      <c r="M267" s="214" t="s">
        <v>1</v>
      </c>
      <c r="N267" s="215" t="s">
        <v>43</v>
      </c>
      <c r="O267" s="72"/>
      <c r="P267" s="216">
        <f>O267*H267</f>
        <v>0</v>
      </c>
      <c r="Q267" s="216">
        <v>0</v>
      </c>
      <c r="R267" s="216">
        <f>Q267*H267</f>
        <v>0</v>
      </c>
      <c r="S267" s="216">
        <v>0</v>
      </c>
      <c r="T267" s="217">
        <f>S267*H267</f>
        <v>0</v>
      </c>
      <c r="U267" s="35"/>
      <c r="V267" s="35"/>
      <c r="W267" s="35"/>
      <c r="X267" s="35"/>
      <c r="Y267" s="35"/>
      <c r="Z267" s="35"/>
      <c r="AA267" s="35"/>
      <c r="AB267" s="35"/>
      <c r="AC267" s="35"/>
      <c r="AD267" s="35"/>
      <c r="AE267" s="35"/>
      <c r="AR267" s="218" t="s">
        <v>159</v>
      </c>
      <c r="AT267" s="218" t="s">
        <v>155</v>
      </c>
      <c r="AU267" s="218" t="s">
        <v>88</v>
      </c>
      <c r="AY267" s="18" t="s">
        <v>154</v>
      </c>
      <c r="BE267" s="219">
        <f>IF(N267="základní",J267,0)</f>
        <v>0</v>
      </c>
      <c r="BF267" s="219">
        <f>IF(N267="snížená",J267,0)</f>
        <v>0</v>
      </c>
      <c r="BG267" s="219">
        <f>IF(N267="zákl. přenesená",J267,0)</f>
        <v>0</v>
      </c>
      <c r="BH267" s="219">
        <f>IF(N267="sníž. přenesená",J267,0)</f>
        <v>0</v>
      </c>
      <c r="BI267" s="219">
        <f>IF(N267="nulová",J267,0)</f>
        <v>0</v>
      </c>
      <c r="BJ267" s="18" t="s">
        <v>86</v>
      </c>
      <c r="BK267" s="219">
        <f>ROUND(I267*H267,2)</f>
        <v>0</v>
      </c>
      <c r="BL267" s="18" t="s">
        <v>159</v>
      </c>
      <c r="BM267" s="218" t="s">
        <v>1075</v>
      </c>
    </row>
    <row r="268" spans="1:47" s="2" customFormat="1" ht="39">
      <c r="A268" s="35"/>
      <c r="B268" s="36"/>
      <c r="C268" s="37"/>
      <c r="D268" s="220" t="s">
        <v>161</v>
      </c>
      <c r="E268" s="37"/>
      <c r="F268" s="221" t="s">
        <v>437</v>
      </c>
      <c r="G268" s="37"/>
      <c r="H268" s="37"/>
      <c r="I268" s="123"/>
      <c r="J268" s="37"/>
      <c r="K268" s="37"/>
      <c r="L268" s="40"/>
      <c r="M268" s="222"/>
      <c r="N268" s="223"/>
      <c r="O268" s="72"/>
      <c r="P268" s="72"/>
      <c r="Q268" s="72"/>
      <c r="R268" s="72"/>
      <c r="S268" s="72"/>
      <c r="T268" s="73"/>
      <c r="U268" s="35"/>
      <c r="V268" s="35"/>
      <c r="W268" s="35"/>
      <c r="X268" s="35"/>
      <c r="Y268" s="35"/>
      <c r="Z268" s="35"/>
      <c r="AA268" s="35"/>
      <c r="AB268" s="35"/>
      <c r="AC268" s="35"/>
      <c r="AD268" s="35"/>
      <c r="AE268" s="35"/>
      <c r="AT268" s="18" t="s">
        <v>161</v>
      </c>
      <c r="AU268" s="18" t="s">
        <v>88</v>
      </c>
    </row>
    <row r="269" spans="1:47" s="2" customFormat="1" ht="195">
      <c r="A269" s="35"/>
      <c r="B269" s="36"/>
      <c r="C269" s="37"/>
      <c r="D269" s="220" t="s">
        <v>408</v>
      </c>
      <c r="E269" s="37"/>
      <c r="F269" s="230" t="s">
        <v>426</v>
      </c>
      <c r="G269" s="37"/>
      <c r="H269" s="37"/>
      <c r="I269" s="123"/>
      <c r="J269" s="37"/>
      <c r="K269" s="37"/>
      <c r="L269" s="40"/>
      <c r="M269" s="222"/>
      <c r="N269" s="223"/>
      <c r="O269" s="72"/>
      <c r="P269" s="72"/>
      <c r="Q269" s="72"/>
      <c r="R269" s="72"/>
      <c r="S269" s="72"/>
      <c r="T269" s="73"/>
      <c r="U269" s="35"/>
      <c r="V269" s="35"/>
      <c r="W269" s="35"/>
      <c r="X269" s="35"/>
      <c r="Y269" s="35"/>
      <c r="Z269" s="35"/>
      <c r="AA269" s="35"/>
      <c r="AB269" s="35"/>
      <c r="AC269" s="35"/>
      <c r="AD269" s="35"/>
      <c r="AE269" s="35"/>
      <c r="AT269" s="18" t="s">
        <v>408</v>
      </c>
      <c r="AU269" s="18" t="s">
        <v>88</v>
      </c>
    </row>
    <row r="270" spans="2:51" s="13" customFormat="1" ht="11.25">
      <c r="B270" s="231"/>
      <c r="C270" s="232"/>
      <c r="D270" s="220" t="s">
        <v>410</v>
      </c>
      <c r="E270" s="233" t="s">
        <v>1</v>
      </c>
      <c r="F270" s="234" t="s">
        <v>1076</v>
      </c>
      <c r="G270" s="232"/>
      <c r="H270" s="235">
        <v>312.286</v>
      </c>
      <c r="I270" s="236"/>
      <c r="J270" s="232"/>
      <c r="K270" s="232"/>
      <c r="L270" s="237"/>
      <c r="M270" s="238"/>
      <c r="N270" s="239"/>
      <c r="O270" s="239"/>
      <c r="P270" s="239"/>
      <c r="Q270" s="239"/>
      <c r="R270" s="239"/>
      <c r="S270" s="239"/>
      <c r="T270" s="240"/>
      <c r="AT270" s="241" t="s">
        <v>410</v>
      </c>
      <c r="AU270" s="241" t="s">
        <v>88</v>
      </c>
      <c r="AV270" s="13" t="s">
        <v>88</v>
      </c>
      <c r="AW270" s="13" t="s">
        <v>34</v>
      </c>
      <c r="AX270" s="13" t="s">
        <v>86</v>
      </c>
      <c r="AY270" s="241" t="s">
        <v>154</v>
      </c>
    </row>
    <row r="271" spans="1:65" s="2" customFormat="1" ht="24" customHeight="1">
      <c r="A271" s="35"/>
      <c r="B271" s="36"/>
      <c r="C271" s="207" t="s">
        <v>291</v>
      </c>
      <c r="D271" s="207" t="s">
        <v>155</v>
      </c>
      <c r="E271" s="208" t="s">
        <v>438</v>
      </c>
      <c r="F271" s="209" t="s">
        <v>439</v>
      </c>
      <c r="G271" s="210" t="s">
        <v>404</v>
      </c>
      <c r="H271" s="211">
        <v>9368.58</v>
      </c>
      <c r="I271" s="212"/>
      <c r="J271" s="213">
        <f>ROUND(I271*H271,2)</f>
        <v>0</v>
      </c>
      <c r="K271" s="209" t="s">
        <v>405</v>
      </c>
      <c r="L271" s="40"/>
      <c r="M271" s="214" t="s">
        <v>1</v>
      </c>
      <c r="N271" s="215" t="s">
        <v>43</v>
      </c>
      <c r="O271" s="72"/>
      <c r="P271" s="216">
        <f>O271*H271</f>
        <v>0</v>
      </c>
      <c r="Q271" s="216">
        <v>0</v>
      </c>
      <c r="R271" s="216">
        <f>Q271*H271</f>
        <v>0</v>
      </c>
      <c r="S271" s="216">
        <v>0</v>
      </c>
      <c r="T271" s="217">
        <f>S271*H271</f>
        <v>0</v>
      </c>
      <c r="U271" s="35"/>
      <c r="V271" s="35"/>
      <c r="W271" s="35"/>
      <c r="X271" s="35"/>
      <c r="Y271" s="35"/>
      <c r="Z271" s="35"/>
      <c r="AA271" s="35"/>
      <c r="AB271" s="35"/>
      <c r="AC271" s="35"/>
      <c r="AD271" s="35"/>
      <c r="AE271" s="35"/>
      <c r="AR271" s="218" t="s">
        <v>159</v>
      </c>
      <c r="AT271" s="218" t="s">
        <v>155</v>
      </c>
      <c r="AU271" s="218" t="s">
        <v>88</v>
      </c>
      <c r="AY271" s="18" t="s">
        <v>154</v>
      </c>
      <c r="BE271" s="219">
        <f>IF(N271="základní",J271,0)</f>
        <v>0</v>
      </c>
      <c r="BF271" s="219">
        <f>IF(N271="snížená",J271,0)</f>
        <v>0</v>
      </c>
      <c r="BG271" s="219">
        <f>IF(N271="zákl. přenesená",J271,0)</f>
        <v>0</v>
      </c>
      <c r="BH271" s="219">
        <f>IF(N271="sníž. přenesená",J271,0)</f>
        <v>0</v>
      </c>
      <c r="BI271" s="219">
        <f>IF(N271="nulová",J271,0)</f>
        <v>0</v>
      </c>
      <c r="BJ271" s="18" t="s">
        <v>86</v>
      </c>
      <c r="BK271" s="219">
        <f>ROUND(I271*H271,2)</f>
        <v>0</v>
      </c>
      <c r="BL271" s="18" t="s">
        <v>159</v>
      </c>
      <c r="BM271" s="218" t="s">
        <v>1077</v>
      </c>
    </row>
    <row r="272" spans="1:47" s="2" customFormat="1" ht="39">
      <c r="A272" s="35"/>
      <c r="B272" s="36"/>
      <c r="C272" s="37"/>
      <c r="D272" s="220" t="s">
        <v>161</v>
      </c>
      <c r="E272" s="37"/>
      <c r="F272" s="221" t="s">
        <v>441</v>
      </c>
      <c r="G272" s="37"/>
      <c r="H272" s="37"/>
      <c r="I272" s="123"/>
      <c r="J272" s="37"/>
      <c r="K272" s="37"/>
      <c r="L272" s="40"/>
      <c r="M272" s="222"/>
      <c r="N272" s="223"/>
      <c r="O272" s="72"/>
      <c r="P272" s="72"/>
      <c r="Q272" s="72"/>
      <c r="R272" s="72"/>
      <c r="S272" s="72"/>
      <c r="T272" s="73"/>
      <c r="U272" s="35"/>
      <c r="V272" s="35"/>
      <c r="W272" s="35"/>
      <c r="X272" s="35"/>
      <c r="Y272" s="35"/>
      <c r="Z272" s="35"/>
      <c r="AA272" s="35"/>
      <c r="AB272" s="35"/>
      <c r="AC272" s="35"/>
      <c r="AD272" s="35"/>
      <c r="AE272" s="35"/>
      <c r="AT272" s="18" t="s">
        <v>161</v>
      </c>
      <c r="AU272" s="18" t="s">
        <v>88</v>
      </c>
    </row>
    <row r="273" spans="1:47" s="2" customFormat="1" ht="195">
      <c r="A273" s="35"/>
      <c r="B273" s="36"/>
      <c r="C273" s="37"/>
      <c r="D273" s="220" t="s">
        <v>408</v>
      </c>
      <c r="E273" s="37"/>
      <c r="F273" s="230" t="s">
        <v>426</v>
      </c>
      <c r="G273" s="37"/>
      <c r="H273" s="37"/>
      <c r="I273" s="123"/>
      <c r="J273" s="37"/>
      <c r="K273" s="37"/>
      <c r="L273" s="40"/>
      <c r="M273" s="222"/>
      <c r="N273" s="223"/>
      <c r="O273" s="72"/>
      <c r="P273" s="72"/>
      <c r="Q273" s="72"/>
      <c r="R273" s="72"/>
      <c r="S273" s="72"/>
      <c r="T273" s="73"/>
      <c r="U273" s="35"/>
      <c r="V273" s="35"/>
      <c r="W273" s="35"/>
      <c r="X273" s="35"/>
      <c r="Y273" s="35"/>
      <c r="Z273" s="35"/>
      <c r="AA273" s="35"/>
      <c r="AB273" s="35"/>
      <c r="AC273" s="35"/>
      <c r="AD273" s="35"/>
      <c r="AE273" s="35"/>
      <c r="AT273" s="18" t="s">
        <v>408</v>
      </c>
      <c r="AU273" s="18" t="s">
        <v>88</v>
      </c>
    </row>
    <row r="274" spans="1:47" s="2" customFormat="1" ht="29.25">
      <c r="A274" s="35"/>
      <c r="B274" s="36"/>
      <c r="C274" s="37"/>
      <c r="D274" s="220" t="s">
        <v>442</v>
      </c>
      <c r="E274" s="37"/>
      <c r="F274" s="230" t="s">
        <v>443</v>
      </c>
      <c r="G274" s="37"/>
      <c r="H274" s="37"/>
      <c r="I274" s="123"/>
      <c r="J274" s="37"/>
      <c r="K274" s="37"/>
      <c r="L274" s="40"/>
      <c r="M274" s="222"/>
      <c r="N274" s="223"/>
      <c r="O274" s="72"/>
      <c r="P274" s="72"/>
      <c r="Q274" s="72"/>
      <c r="R274" s="72"/>
      <c r="S274" s="72"/>
      <c r="T274" s="73"/>
      <c r="U274" s="35"/>
      <c r="V274" s="35"/>
      <c r="W274" s="35"/>
      <c r="X274" s="35"/>
      <c r="Y274" s="35"/>
      <c r="Z274" s="35"/>
      <c r="AA274" s="35"/>
      <c r="AB274" s="35"/>
      <c r="AC274" s="35"/>
      <c r="AD274" s="35"/>
      <c r="AE274" s="35"/>
      <c r="AT274" s="18" t="s">
        <v>442</v>
      </c>
      <c r="AU274" s="18" t="s">
        <v>88</v>
      </c>
    </row>
    <row r="275" spans="2:51" s="13" customFormat="1" ht="11.25">
      <c r="B275" s="231"/>
      <c r="C275" s="232"/>
      <c r="D275" s="220" t="s">
        <v>410</v>
      </c>
      <c r="E275" s="233" t="s">
        <v>1</v>
      </c>
      <c r="F275" s="234" t="s">
        <v>1078</v>
      </c>
      <c r="G275" s="232"/>
      <c r="H275" s="235">
        <v>9368.58</v>
      </c>
      <c r="I275" s="236"/>
      <c r="J275" s="232"/>
      <c r="K275" s="232"/>
      <c r="L275" s="237"/>
      <c r="M275" s="238"/>
      <c r="N275" s="239"/>
      <c r="O275" s="239"/>
      <c r="P275" s="239"/>
      <c r="Q275" s="239"/>
      <c r="R275" s="239"/>
      <c r="S275" s="239"/>
      <c r="T275" s="240"/>
      <c r="AT275" s="241" t="s">
        <v>410</v>
      </c>
      <c r="AU275" s="241" t="s">
        <v>88</v>
      </c>
      <c r="AV275" s="13" t="s">
        <v>88</v>
      </c>
      <c r="AW275" s="13" t="s">
        <v>34</v>
      </c>
      <c r="AX275" s="13" t="s">
        <v>86</v>
      </c>
      <c r="AY275" s="241" t="s">
        <v>154</v>
      </c>
    </row>
    <row r="276" spans="1:65" s="2" customFormat="1" ht="16.5" customHeight="1">
      <c r="A276" s="35"/>
      <c r="B276" s="36"/>
      <c r="C276" s="207" t="s">
        <v>295</v>
      </c>
      <c r="D276" s="207" t="s">
        <v>155</v>
      </c>
      <c r="E276" s="208" t="s">
        <v>445</v>
      </c>
      <c r="F276" s="209" t="s">
        <v>446</v>
      </c>
      <c r="G276" s="210" t="s">
        <v>404</v>
      </c>
      <c r="H276" s="211">
        <v>128.644</v>
      </c>
      <c r="I276" s="212"/>
      <c r="J276" s="213">
        <f>ROUND(I276*H276,2)</f>
        <v>0</v>
      </c>
      <c r="K276" s="209" t="s">
        <v>405</v>
      </c>
      <c r="L276" s="40"/>
      <c r="M276" s="214" t="s">
        <v>1</v>
      </c>
      <c r="N276" s="215" t="s">
        <v>43</v>
      </c>
      <c r="O276" s="72"/>
      <c r="P276" s="216">
        <f>O276*H276</f>
        <v>0</v>
      </c>
      <c r="Q276" s="216">
        <v>0</v>
      </c>
      <c r="R276" s="216">
        <f>Q276*H276</f>
        <v>0</v>
      </c>
      <c r="S276" s="216">
        <v>0</v>
      </c>
      <c r="T276" s="217">
        <f>S276*H276</f>
        <v>0</v>
      </c>
      <c r="U276" s="35"/>
      <c r="V276" s="35"/>
      <c r="W276" s="35"/>
      <c r="X276" s="35"/>
      <c r="Y276" s="35"/>
      <c r="Z276" s="35"/>
      <c r="AA276" s="35"/>
      <c r="AB276" s="35"/>
      <c r="AC276" s="35"/>
      <c r="AD276" s="35"/>
      <c r="AE276" s="35"/>
      <c r="AR276" s="218" t="s">
        <v>159</v>
      </c>
      <c r="AT276" s="218" t="s">
        <v>155</v>
      </c>
      <c r="AU276" s="218" t="s">
        <v>88</v>
      </c>
      <c r="AY276" s="18" t="s">
        <v>154</v>
      </c>
      <c r="BE276" s="219">
        <f>IF(N276="základní",J276,0)</f>
        <v>0</v>
      </c>
      <c r="BF276" s="219">
        <f>IF(N276="snížená",J276,0)</f>
        <v>0</v>
      </c>
      <c r="BG276" s="219">
        <f>IF(N276="zákl. přenesená",J276,0)</f>
        <v>0</v>
      </c>
      <c r="BH276" s="219">
        <f>IF(N276="sníž. přenesená",J276,0)</f>
        <v>0</v>
      </c>
      <c r="BI276" s="219">
        <f>IF(N276="nulová",J276,0)</f>
        <v>0</v>
      </c>
      <c r="BJ276" s="18" t="s">
        <v>86</v>
      </c>
      <c r="BK276" s="219">
        <f>ROUND(I276*H276,2)</f>
        <v>0</v>
      </c>
      <c r="BL276" s="18" t="s">
        <v>159</v>
      </c>
      <c r="BM276" s="218" t="s">
        <v>1079</v>
      </c>
    </row>
    <row r="277" spans="1:47" s="2" customFormat="1" ht="19.5">
      <c r="A277" s="35"/>
      <c r="B277" s="36"/>
      <c r="C277" s="37"/>
      <c r="D277" s="220" t="s">
        <v>161</v>
      </c>
      <c r="E277" s="37"/>
      <c r="F277" s="221" t="s">
        <v>448</v>
      </c>
      <c r="G277" s="37"/>
      <c r="H277" s="37"/>
      <c r="I277" s="123"/>
      <c r="J277" s="37"/>
      <c r="K277" s="37"/>
      <c r="L277" s="40"/>
      <c r="M277" s="222"/>
      <c r="N277" s="223"/>
      <c r="O277" s="72"/>
      <c r="P277" s="72"/>
      <c r="Q277" s="72"/>
      <c r="R277" s="72"/>
      <c r="S277" s="72"/>
      <c r="T277" s="73"/>
      <c r="U277" s="35"/>
      <c r="V277" s="35"/>
      <c r="W277" s="35"/>
      <c r="X277" s="35"/>
      <c r="Y277" s="35"/>
      <c r="Z277" s="35"/>
      <c r="AA277" s="35"/>
      <c r="AB277" s="35"/>
      <c r="AC277" s="35"/>
      <c r="AD277" s="35"/>
      <c r="AE277" s="35"/>
      <c r="AT277" s="18" t="s">
        <v>161</v>
      </c>
      <c r="AU277" s="18" t="s">
        <v>88</v>
      </c>
    </row>
    <row r="278" spans="1:47" s="2" customFormat="1" ht="146.25">
      <c r="A278" s="35"/>
      <c r="B278" s="36"/>
      <c r="C278" s="37"/>
      <c r="D278" s="220" t="s">
        <v>408</v>
      </c>
      <c r="E278" s="37"/>
      <c r="F278" s="230" t="s">
        <v>449</v>
      </c>
      <c r="G278" s="37"/>
      <c r="H278" s="37"/>
      <c r="I278" s="123"/>
      <c r="J278" s="37"/>
      <c r="K278" s="37"/>
      <c r="L278" s="40"/>
      <c r="M278" s="222"/>
      <c r="N278" s="223"/>
      <c r="O278" s="72"/>
      <c r="P278" s="72"/>
      <c r="Q278" s="72"/>
      <c r="R278" s="72"/>
      <c r="S278" s="72"/>
      <c r="T278" s="73"/>
      <c r="U278" s="35"/>
      <c r="V278" s="35"/>
      <c r="W278" s="35"/>
      <c r="X278" s="35"/>
      <c r="Y278" s="35"/>
      <c r="Z278" s="35"/>
      <c r="AA278" s="35"/>
      <c r="AB278" s="35"/>
      <c r="AC278" s="35"/>
      <c r="AD278" s="35"/>
      <c r="AE278" s="35"/>
      <c r="AT278" s="18" t="s">
        <v>408</v>
      </c>
      <c r="AU278" s="18" t="s">
        <v>88</v>
      </c>
    </row>
    <row r="279" spans="2:51" s="13" customFormat="1" ht="11.25">
      <c r="B279" s="231"/>
      <c r="C279" s="232"/>
      <c r="D279" s="220" t="s">
        <v>410</v>
      </c>
      <c r="E279" s="233" t="s">
        <v>1</v>
      </c>
      <c r="F279" s="234" t="s">
        <v>1080</v>
      </c>
      <c r="G279" s="232"/>
      <c r="H279" s="235">
        <v>9.53</v>
      </c>
      <c r="I279" s="236"/>
      <c r="J279" s="232"/>
      <c r="K279" s="232"/>
      <c r="L279" s="237"/>
      <c r="M279" s="238"/>
      <c r="N279" s="239"/>
      <c r="O279" s="239"/>
      <c r="P279" s="239"/>
      <c r="Q279" s="239"/>
      <c r="R279" s="239"/>
      <c r="S279" s="239"/>
      <c r="T279" s="240"/>
      <c r="AT279" s="241" t="s">
        <v>410</v>
      </c>
      <c r="AU279" s="241" t="s">
        <v>88</v>
      </c>
      <c r="AV279" s="13" t="s">
        <v>88</v>
      </c>
      <c r="AW279" s="13" t="s">
        <v>34</v>
      </c>
      <c r="AX279" s="13" t="s">
        <v>78</v>
      </c>
      <c r="AY279" s="241" t="s">
        <v>154</v>
      </c>
    </row>
    <row r="280" spans="2:51" s="13" customFormat="1" ht="11.25">
      <c r="B280" s="231"/>
      <c r="C280" s="232"/>
      <c r="D280" s="220" t="s">
        <v>410</v>
      </c>
      <c r="E280" s="233" t="s">
        <v>1</v>
      </c>
      <c r="F280" s="234" t="s">
        <v>1081</v>
      </c>
      <c r="G280" s="232"/>
      <c r="H280" s="235">
        <v>119.114</v>
      </c>
      <c r="I280" s="236"/>
      <c r="J280" s="232"/>
      <c r="K280" s="232"/>
      <c r="L280" s="237"/>
      <c r="M280" s="238"/>
      <c r="N280" s="239"/>
      <c r="O280" s="239"/>
      <c r="P280" s="239"/>
      <c r="Q280" s="239"/>
      <c r="R280" s="239"/>
      <c r="S280" s="239"/>
      <c r="T280" s="240"/>
      <c r="AT280" s="241" t="s">
        <v>410</v>
      </c>
      <c r="AU280" s="241" t="s">
        <v>88</v>
      </c>
      <c r="AV280" s="13" t="s">
        <v>88</v>
      </c>
      <c r="AW280" s="13" t="s">
        <v>34</v>
      </c>
      <c r="AX280" s="13" t="s">
        <v>78</v>
      </c>
      <c r="AY280" s="241" t="s">
        <v>154</v>
      </c>
    </row>
    <row r="281" spans="2:51" s="14" customFormat="1" ht="11.25">
      <c r="B281" s="242"/>
      <c r="C281" s="243"/>
      <c r="D281" s="220" t="s">
        <v>410</v>
      </c>
      <c r="E281" s="244" t="s">
        <v>1</v>
      </c>
      <c r="F281" s="245" t="s">
        <v>433</v>
      </c>
      <c r="G281" s="243"/>
      <c r="H281" s="246">
        <v>128.644</v>
      </c>
      <c r="I281" s="247"/>
      <c r="J281" s="243"/>
      <c r="K281" s="243"/>
      <c r="L281" s="248"/>
      <c r="M281" s="249"/>
      <c r="N281" s="250"/>
      <c r="O281" s="250"/>
      <c r="P281" s="250"/>
      <c r="Q281" s="250"/>
      <c r="R281" s="250"/>
      <c r="S281" s="250"/>
      <c r="T281" s="251"/>
      <c r="AT281" s="252" t="s">
        <v>410</v>
      </c>
      <c r="AU281" s="252" t="s">
        <v>88</v>
      </c>
      <c r="AV281" s="14" t="s">
        <v>159</v>
      </c>
      <c r="AW281" s="14" t="s">
        <v>34</v>
      </c>
      <c r="AX281" s="14" t="s">
        <v>86</v>
      </c>
      <c r="AY281" s="252" t="s">
        <v>154</v>
      </c>
    </row>
    <row r="282" spans="1:65" s="2" customFormat="1" ht="24" customHeight="1">
      <c r="A282" s="35"/>
      <c r="B282" s="36"/>
      <c r="C282" s="207" t="s">
        <v>299</v>
      </c>
      <c r="D282" s="207" t="s">
        <v>155</v>
      </c>
      <c r="E282" s="208" t="s">
        <v>451</v>
      </c>
      <c r="F282" s="209" t="s">
        <v>452</v>
      </c>
      <c r="G282" s="210" t="s">
        <v>404</v>
      </c>
      <c r="H282" s="211">
        <v>9.53</v>
      </c>
      <c r="I282" s="212"/>
      <c r="J282" s="213">
        <f>ROUND(I282*H282,2)</f>
        <v>0</v>
      </c>
      <c r="K282" s="209" t="s">
        <v>405</v>
      </c>
      <c r="L282" s="40"/>
      <c r="M282" s="214" t="s">
        <v>1</v>
      </c>
      <c r="N282" s="215" t="s">
        <v>43</v>
      </c>
      <c r="O282" s="72"/>
      <c r="P282" s="216">
        <f>O282*H282</f>
        <v>0</v>
      </c>
      <c r="Q282" s="216">
        <v>0</v>
      </c>
      <c r="R282" s="216">
        <f>Q282*H282</f>
        <v>0</v>
      </c>
      <c r="S282" s="216">
        <v>0</v>
      </c>
      <c r="T282" s="217">
        <f>S282*H282</f>
        <v>0</v>
      </c>
      <c r="U282" s="35"/>
      <c r="V282" s="35"/>
      <c r="W282" s="35"/>
      <c r="X282" s="35"/>
      <c r="Y282" s="35"/>
      <c r="Z282" s="35"/>
      <c r="AA282" s="35"/>
      <c r="AB282" s="35"/>
      <c r="AC282" s="35"/>
      <c r="AD282" s="35"/>
      <c r="AE282" s="35"/>
      <c r="AR282" s="218" t="s">
        <v>159</v>
      </c>
      <c r="AT282" s="218" t="s">
        <v>155</v>
      </c>
      <c r="AU282" s="218" t="s">
        <v>88</v>
      </c>
      <c r="AY282" s="18" t="s">
        <v>154</v>
      </c>
      <c r="BE282" s="219">
        <f>IF(N282="základní",J282,0)</f>
        <v>0</v>
      </c>
      <c r="BF282" s="219">
        <f>IF(N282="snížená",J282,0)</f>
        <v>0</v>
      </c>
      <c r="BG282" s="219">
        <f>IF(N282="zákl. přenesená",J282,0)</f>
        <v>0</v>
      </c>
      <c r="BH282" s="219">
        <f>IF(N282="sníž. přenesená",J282,0)</f>
        <v>0</v>
      </c>
      <c r="BI282" s="219">
        <f>IF(N282="nulová",J282,0)</f>
        <v>0</v>
      </c>
      <c r="BJ282" s="18" t="s">
        <v>86</v>
      </c>
      <c r="BK282" s="219">
        <f>ROUND(I282*H282,2)</f>
        <v>0</v>
      </c>
      <c r="BL282" s="18" t="s">
        <v>159</v>
      </c>
      <c r="BM282" s="218" t="s">
        <v>1082</v>
      </c>
    </row>
    <row r="283" spans="1:47" s="2" customFormat="1" ht="39">
      <c r="A283" s="35"/>
      <c r="B283" s="36"/>
      <c r="C283" s="37"/>
      <c r="D283" s="220" t="s">
        <v>161</v>
      </c>
      <c r="E283" s="37"/>
      <c r="F283" s="221" t="s">
        <v>454</v>
      </c>
      <c r="G283" s="37"/>
      <c r="H283" s="37"/>
      <c r="I283" s="123"/>
      <c r="J283" s="37"/>
      <c r="K283" s="37"/>
      <c r="L283" s="40"/>
      <c r="M283" s="222"/>
      <c r="N283" s="223"/>
      <c r="O283" s="72"/>
      <c r="P283" s="72"/>
      <c r="Q283" s="72"/>
      <c r="R283" s="72"/>
      <c r="S283" s="72"/>
      <c r="T283" s="73"/>
      <c r="U283" s="35"/>
      <c r="V283" s="35"/>
      <c r="W283" s="35"/>
      <c r="X283" s="35"/>
      <c r="Y283" s="35"/>
      <c r="Z283" s="35"/>
      <c r="AA283" s="35"/>
      <c r="AB283" s="35"/>
      <c r="AC283" s="35"/>
      <c r="AD283" s="35"/>
      <c r="AE283" s="35"/>
      <c r="AT283" s="18" t="s">
        <v>161</v>
      </c>
      <c r="AU283" s="18" t="s">
        <v>88</v>
      </c>
    </row>
    <row r="284" spans="1:47" s="2" customFormat="1" ht="409.5">
      <c r="A284" s="35"/>
      <c r="B284" s="36"/>
      <c r="C284" s="37"/>
      <c r="D284" s="220" t="s">
        <v>408</v>
      </c>
      <c r="E284" s="37"/>
      <c r="F284" s="253" t="s">
        <v>455</v>
      </c>
      <c r="G284" s="37"/>
      <c r="H284" s="37"/>
      <c r="I284" s="123"/>
      <c r="J284" s="37"/>
      <c r="K284" s="37"/>
      <c r="L284" s="40"/>
      <c r="M284" s="222"/>
      <c r="N284" s="223"/>
      <c r="O284" s="72"/>
      <c r="P284" s="72"/>
      <c r="Q284" s="72"/>
      <c r="R284" s="72"/>
      <c r="S284" s="72"/>
      <c r="T284" s="73"/>
      <c r="U284" s="35"/>
      <c r="V284" s="35"/>
      <c r="W284" s="35"/>
      <c r="X284" s="35"/>
      <c r="Y284" s="35"/>
      <c r="Z284" s="35"/>
      <c r="AA284" s="35"/>
      <c r="AB284" s="35"/>
      <c r="AC284" s="35"/>
      <c r="AD284" s="35"/>
      <c r="AE284" s="35"/>
      <c r="AT284" s="18" t="s">
        <v>408</v>
      </c>
      <c r="AU284" s="18" t="s">
        <v>88</v>
      </c>
    </row>
    <row r="285" spans="2:51" s="13" customFormat="1" ht="11.25">
      <c r="B285" s="231"/>
      <c r="C285" s="232"/>
      <c r="D285" s="220" t="s">
        <v>410</v>
      </c>
      <c r="E285" s="233" t="s">
        <v>1</v>
      </c>
      <c r="F285" s="234" t="s">
        <v>1080</v>
      </c>
      <c r="G285" s="232"/>
      <c r="H285" s="235">
        <v>9.53</v>
      </c>
      <c r="I285" s="236"/>
      <c r="J285" s="232"/>
      <c r="K285" s="232"/>
      <c r="L285" s="237"/>
      <c r="M285" s="238"/>
      <c r="N285" s="239"/>
      <c r="O285" s="239"/>
      <c r="P285" s="239"/>
      <c r="Q285" s="239"/>
      <c r="R285" s="239"/>
      <c r="S285" s="239"/>
      <c r="T285" s="240"/>
      <c r="AT285" s="241" t="s">
        <v>410</v>
      </c>
      <c r="AU285" s="241" t="s">
        <v>88</v>
      </c>
      <c r="AV285" s="13" t="s">
        <v>88</v>
      </c>
      <c r="AW285" s="13" t="s">
        <v>34</v>
      </c>
      <c r="AX285" s="13" t="s">
        <v>86</v>
      </c>
      <c r="AY285" s="241" t="s">
        <v>154</v>
      </c>
    </row>
    <row r="286" spans="1:65" s="2" customFormat="1" ht="16.5" customHeight="1">
      <c r="A286" s="35"/>
      <c r="B286" s="36"/>
      <c r="C286" s="207" t="s">
        <v>303</v>
      </c>
      <c r="D286" s="207" t="s">
        <v>155</v>
      </c>
      <c r="E286" s="208" t="s">
        <v>456</v>
      </c>
      <c r="F286" s="209" t="s">
        <v>457</v>
      </c>
      <c r="G286" s="210" t="s">
        <v>404</v>
      </c>
      <c r="H286" s="211">
        <v>67.01</v>
      </c>
      <c r="I286" s="212"/>
      <c r="J286" s="213">
        <f>ROUND(I286*H286,2)</f>
        <v>0</v>
      </c>
      <c r="K286" s="209" t="s">
        <v>405</v>
      </c>
      <c r="L286" s="40"/>
      <c r="M286" s="214" t="s">
        <v>1</v>
      </c>
      <c r="N286" s="215" t="s">
        <v>43</v>
      </c>
      <c r="O286" s="72"/>
      <c r="P286" s="216">
        <f>O286*H286</f>
        <v>0</v>
      </c>
      <c r="Q286" s="216">
        <v>0</v>
      </c>
      <c r="R286" s="216">
        <f>Q286*H286</f>
        <v>0</v>
      </c>
      <c r="S286" s="216">
        <v>0</v>
      </c>
      <c r="T286" s="217">
        <f>S286*H286</f>
        <v>0</v>
      </c>
      <c r="U286" s="35"/>
      <c r="V286" s="35"/>
      <c r="W286" s="35"/>
      <c r="X286" s="35"/>
      <c r="Y286" s="35"/>
      <c r="Z286" s="35"/>
      <c r="AA286" s="35"/>
      <c r="AB286" s="35"/>
      <c r="AC286" s="35"/>
      <c r="AD286" s="35"/>
      <c r="AE286" s="35"/>
      <c r="AR286" s="218" t="s">
        <v>159</v>
      </c>
      <c r="AT286" s="218" t="s">
        <v>155</v>
      </c>
      <c r="AU286" s="218" t="s">
        <v>88</v>
      </c>
      <c r="AY286" s="18" t="s">
        <v>154</v>
      </c>
      <c r="BE286" s="219">
        <f>IF(N286="základní",J286,0)</f>
        <v>0</v>
      </c>
      <c r="BF286" s="219">
        <f>IF(N286="snížená",J286,0)</f>
        <v>0</v>
      </c>
      <c r="BG286" s="219">
        <f>IF(N286="zákl. přenesená",J286,0)</f>
        <v>0</v>
      </c>
      <c r="BH286" s="219">
        <f>IF(N286="sníž. přenesená",J286,0)</f>
        <v>0</v>
      </c>
      <c r="BI286" s="219">
        <f>IF(N286="nulová",J286,0)</f>
        <v>0</v>
      </c>
      <c r="BJ286" s="18" t="s">
        <v>86</v>
      </c>
      <c r="BK286" s="219">
        <f>ROUND(I286*H286,2)</f>
        <v>0</v>
      </c>
      <c r="BL286" s="18" t="s">
        <v>159</v>
      </c>
      <c r="BM286" s="218" t="s">
        <v>1083</v>
      </c>
    </row>
    <row r="287" spans="1:47" s="2" customFormat="1" ht="11.25">
      <c r="A287" s="35"/>
      <c r="B287" s="36"/>
      <c r="C287" s="37"/>
      <c r="D287" s="220" t="s">
        <v>161</v>
      </c>
      <c r="E287" s="37"/>
      <c r="F287" s="221" t="s">
        <v>459</v>
      </c>
      <c r="G287" s="37"/>
      <c r="H287" s="37"/>
      <c r="I287" s="123"/>
      <c r="J287" s="37"/>
      <c r="K287" s="37"/>
      <c r="L287" s="40"/>
      <c r="M287" s="222"/>
      <c r="N287" s="223"/>
      <c r="O287" s="72"/>
      <c r="P287" s="72"/>
      <c r="Q287" s="72"/>
      <c r="R287" s="72"/>
      <c r="S287" s="72"/>
      <c r="T287" s="73"/>
      <c r="U287" s="35"/>
      <c r="V287" s="35"/>
      <c r="W287" s="35"/>
      <c r="X287" s="35"/>
      <c r="Y287" s="35"/>
      <c r="Z287" s="35"/>
      <c r="AA287" s="35"/>
      <c r="AB287" s="35"/>
      <c r="AC287" s="35"/>
      <c r="AD287" s="35"/>
      <c r="AE287" s="35"/>
      <c r="AT287" s="18" t="s">
        <v>161</v>
      </c>
      <c r="AU287" s="18" t="s">
        <v>88</v>
      </c>
    </row>
    <row r="288" spans="1:47" s="2" customFormat="1" ht="282.75">
      <c r="A288" s="35"/>
      <c r="B288" s="36"/>
      <c r="C288" s="37"/>
      <c r="D288" s="220" t="s">
        <v>408</v>
      </c>
      <c r="E288" s="37"/>
      <c r="F288" s="230" t="s">
        <v>460</v>
      </c>
      <c r="G288" s="37"/>
      <c r="H288" s="37"/>
      <c r="I288" s="123"/>
      <c r="J288" s="37"/>
      <c r="K288" s="37"/>
      <c r="L288" s="40"/>
      <c r="M288" s="222"/>
      <c r="N288" s="223"/>
      <c r="O288" s="72"/>
      <c r="P288" s="72"/>
      <c r="Q288" s="72"/>
      <c r="R288" s="72"/>
      <c r="S288" s="72"/>
      <c r="T288" s="73"/>
      <c r="U288" s="35"/>
      <c r="V288" s="35"/>
      <c r="W288" s="35"/>
      <c r="X288" s="35"/>
      <c r="Y288" s="35"/>
      <c r="Z288" s="35"/>
      <c r="AA288" s="35"/>
      <c r="AB288" s="35"/>
      <c r="AC288" s="35"/>
      <c r="AD288" s="35"/>
      <c r="AE288" s="35"/>
      <c r="AT288" s="18" t="s">
        <v>408</v>
      </c>
      <c r="AU288" s="18" t="s">
        <v>88</v>
      </c>
    </row>
    <row r="289" spans="2:51" s="13" customFormat="1" ht="11.25">
      <c r="B289" s="231"/>
      <c r="C289" s="232"/>
      <c r="D289" s="220" t="s">
        <v>410</v>
      </c>
      <c r="E289" s="233" t="s">
        <v>1</v>
      </c>
      <c r="F289" s="234" t="s">
        <v>1084</v>
      </c>
      <c r="G289" s="232"/>
      <c r="H289" s="235">
        <v>67.01</v>
      </c>
      <c r="I289" s="236"/>
      <c r="J289" s="232"/>
      <c r="K289" s="232"/>
      <c r="L289" s="237"/>
      <c r="M289" s="238"/>
      <c r="N289" s="239"/>
      <c r="O289" s="239"/>
      <c r="P289" s="239"/>
      <c r="Q289" s="239"/>
      <c r="R289" s="239"/>
      <c r="S289" s="239"/>
      <c r="T289" s="240"/>
      <c r="AT289" s="241" t="s">
        <v>410</v>
      </c>
      <c r="AU289" s="241" t="s">
        <v>88</v>
      </c>
      <c r="AV289" s="13" t="s">
        <v>88</v>
      </c>
      <c r="AW289" s="13" t="s">
        <v>34</v>
      </c>
      <c r="AX289" s="13" t="s">
        <v>86</v>
      </c>
      <c r="AY289" s="241" t="s">
        <v>154</v>
      </c>
    </row>
    <row r="290" spans="1:65" s="2" customFormat="1" ht="24" customHeight="1">
      <c r="A290" s="35"/>
      <c r="B290" s="36"/>
      <c r="C290" s="207" t="s">
        <v>307</v>
      </c>
      <c r="D290" s="207" t="s">
        <v>155</v>
      </c>
      <c r="E290" s="208" t="s">
        <v>462</v>
      </c>
      <c r="F290" s="209" t="s">
        <v>463</v>
      </c>
      <c r="G290" s="210" t="s">
        <v>464</v>
      </c>
      <c r="H290" s="211">
        <v>562.115</v>
      </c>
      <c r="I290" s="212"/>
      <c r="J290" s="213">
        <f>ROUND(I290*H290,2)</f>
        <v>0</v>
      </c>
      <c r="K290" s="209" t="s">
        <v>405</v>
      </c>
      <c r="L290" s="40"/>
      <c r="M290" s="214" t="s">
        <v>1</v>
      </c>
      <c r="N290" s="215" t="s">
        <v>43</v>
      </c>
      <c r="O290" s="72"/>
      <c r="P290" s="216">
        <f>O290*H290</f>
        <v>0</v>
      </c>
      <c r="Q290" s="216">
        <v>0</v>
      </c>
      <c r="R290" s="216">
        <f>Q290*H290</f>
        <v>0</v>
      </c>
      <c r="S290" s="216">
        <v>0</v>
      </c>
      <c r="T290" s="217">
        <f>S290*H290</f>
        <v>0</v>
      </c>
      <c r="U290" s="35"/>
      <c r="V290" s="35"/>
      <c r="W290" s="35"/>
      <c r="X290" s="35"/>
      <c r="Y290" s="35"/>
      <c r="Z290" s="35"/>
      <c r="AA290" s="35"/>
      <c r="AB290" s="35"/>
      <c r="AC290" s="35"/>
      <c r="AD290" s="35"/>
      <c r="AE290" s="35"/>
      <c r="AR290" s="218" t="s">
        <v>159</v>
      </c>
      <c r="AT290" s="218" t="s">
        <v>155</v>
      </c>
      <c r="AU290" s="218" t="s">
        <v>88</v>
      </c>
      <c r="AY290" s="18" t="s">
        <v>154</v>
      </c>
      <c r="BE290" s="219">
        <f>IF(N290="základní",J290,0)</f>
        <v>0</v>
      </c>
      <c r="BF290" s="219">
        <f>IF(N290="snížená",J290,0)</f>
        <v>0</v>
      </c>
      <c r="BG290" s="219">
        <f>IF(N290="zákl. přenesená",J290,0)</f>
        <v>0</v>
      </c>
      <c r="BH290" s="219">
        <f>IF(N290="sníž. přenesená",J290,0)</f>
        <v>0</v>
      </c>
      <c r="BI290" s="219">
        <f>IF(N290="nulová",J290,0)</f>
        <v>0</v>
      </c>
      <c r="BJ290" s="18" t="s">
        <v>86</v>
      </c>
      <c r="BK290" s="219">
        <f>ROUND(I290*H290,2)</f>
        <v>0</v>
      </c>
      <c r="BL290" s="18" t="s">
        <v>159</v>
      </c>
      <c r="BM290" s="218" t="s">
        <v>1085</v>
      </c>
    </row>
    <row r="291" spans="1:47" s="2" customFormat="1" ht="29.25">
      <c r="A291" s="35"/>
      <c r="B291" s="36"/>
      <c r="C291" s="37"/>
      <c r="D291" s="220" t="s">
        <v>161</v>
      </c>
      <c r="E291" s="37"/>
      <c r="F291" s="221" t="s">
        <v>466</v>
      </c>
      <c r="G291" s="37"/>
      <c r="H291" s="37"/>
      <c r="I291" s="123"/>
      <c r="J291" s="37"/>
      <c r="K291" s="37"/>
      <c r="L291" s="40"/>
      <c r="M291" s="222"/>
      <c r="N291" s="223"/>
      <c r="O291" s="72"/>
      <c r="P291" s="72"/>
      <c r="Q291" s="72"/>
      <c r="R291" s="72"/>
      <c r="S291" s="72"/>
      <c r="T291" s="73"/>
      <c r="U291" s="35"/>
      <c r="V291" s="35"/>
      <c r="W291" s="35"/>
      <c r="X291" s="35"/>
      <c r="Y291" s="35"/>
      <c r="Z291" s="35"/>
      <c r="AA291" s="35"/>
      <c r="AB291" s="35"/>
      <c r="AC291" s="35"/>
      <c r="AD291" s="35"/>
      <c r="AE291" s="35"/>
      <c r="AT291" s="18" t="s">
        <v>161</v>
      </c>
      <c r="AU291" s="18" t="s">
        <v>88</v>
      </c>
    </row>
    <row r="292" spans="1:47" s="2" customFormat="1" ht="29.25">
      <c r="A292" s="35"/>
      <c r="B292" s="36"/>
      <c r="C292" s="37"/>
      <c r="D292" s="220" t="s">
        <v>408</v>
      </c>
      <c r="E292" s="37"/>
      <c r="F292" s="230" t="s">
        <v>467</v>
      </c>
      <c r="G292" s="37"/>
      <c r="H292" s="37"/>
      <c r="I292" s="123"/>
      <c r="J292" s="37"/>
      <c r="K292" s="37"/>
      <c r="L292" s="40"/>
      <c r="M292" s="222"/>
      <c r="N292" s="223"/>
      <c r="O292" s="72"/>
      <c r="P292" s="72"/>
      <c r="Q292" s="72"/>
      <c r="R292" s="72"/>
      <c r="S292" s="72"/>
      <c r="T292" s="73"/>
      <c r="U292" s="35"/>
      <c r="V292" s="35"/>
      <c r="W292" s="35"/>
      <c r="X292" s="35"/>
      <c r="Y292" s="35"/>
      <c r="Z292" s="35"/>
      <c r="AA292" s="35"/>
      <c r="AB292" s="35"/>
      <c r="AC292" s="35"/>
      <c r="AD292" s="35"/>
      <c r="AE292" s="35"/>
      <c r="AT292" s="18" t="s">
        <v>408</v>
      </c>
      <c r="AU292" s="18" t="s">
        <v>88</v>
      </c>
    </row>
    <row r="293" spans="2:51" s="13" customFormat="1" ht="11.25">
      <c r="B293" s="231"/>
      <c r="C293" s="232"/>
      <c r="D293" s="220" t="s">
        <v>410</v>
      </c>
      <c r="E293" s="233" t="s">
        <v>1</v>
      </c>
      <c r="F293" s="234" t="s">
        <v>1086</v>
      </c>
      <c r="G293" s="232"/>
      <c r="H293" s="235">
        <v>312.286</v>
      </c>
      <c r="I293" s="236"/>
      <c r="J293" s="232"/>
      <c r="K293" s="232"/>
      <c r="L293" s="237"/>
      <c r="M293" s="238"/>
      <c r="N293" s="239"/>
      <c r="O293" s="239"/>
      <c r="P293" s="239"/>
      <c r="Q293" s="239"/>
      <c r="R293" s="239"/>
      <c r="S293" s="239"/>
      <c r="T293" s="240"/>
      <c r="AT293" s="241" t="s">
        <v>410</v>
      </c>
      <c r="AU293" s="241" t="s">
        <v>88</v>
      </c>
      <c r="AV293" s="13" t="s">
        <v>88</v>
      </c>
      <c r="AW293" s="13" t="s">
        <v>34</v>
      </c>
      <c r="AX293" s="13" t="s">
        <v>86</v>
      </c>
      <c r="AY293" s="241" t="s">
        <v>154</v>
      </c>
    </row>
    <row r="294" spans="2:51" s="13" customFormat="1" ht="11.25">
      <c r="B294" s="231"/>
      <c r="C294" s="232"/>
      <c r="D294" s="220" t="s">
        <v>410</v>
      </c>
      <c r="E294" s="232"/>
      <c r="F294" s="234" t="s">
        <v>1087</v>
      </c>
      <c r="G294" s="232"/>
      <c r="H294" s="235">
        <v>562.115</v>
      </c>
      <c r="I294" s="236"/>
      <c r="J294" s="232"/>
      <c r="K294" s="232"/>
      <c r="L294" s="237"/>
      <c r="M294" s="238"/>
      <c r="N294" s="239"/>
      <c r="O294" s="239"/>
      <c r="P294" s="239"/>
      <c r="Q294" s="239"/>
      <c r="R294" s="239"/>
      <c r="S294" s="239"/>
      <c r="T294" s="240"/>
      <c r="AT294" s="241" t="s">
        <v>410</v>
      </c>
      <c r="AU294" s="241" t="s">
        <v>88</v>
      </c>
      <c r="AV294" s="13" t="s">
        <v>88</v>
      </c>
      <c r="AW294" s="13" t="s">
        <v>4</v>
      </c>
      <c r="AX294" s="13" t="s">
        <v>86</v>
      </c>
      <c r="AY294" s="241" t="s">
        <v>154</v>
      </c>
    </row>
    <row r="295" spans="1:65" s="2" customFormat="1" ht="24" customHeight="1">
      <c r="A295" s="35"/>
      <c r="B295" s="36"/>
      <c r="C295" s="207" t="s">
        <v>311</v>
      </c>
      <c r="D295" s="207" t="s">
        <v>155</v>
      </c>
      <c r="E295" s="208" t="s">
        <v>1088</v>
      </c>
      <c r="F295" s="209" t="s">
        <v>1089</v>
      </c>
      <c r="G295" s="210" t="s">
        <v>471</v>
      </c>
      <c r="H295" s="211">
        <v>1026.58</v>
      </c>
      <c r="I295" s="212"/>
      <c r="J295" s="213">
        <f>ROUND(I295*H295,2)</f>
        <v>0</v>
      </c>
      <c r="K295" s="209" t="s">
        <v>405</v>
      </c>
      <c r="L295" s="40"/>
      <c r="M295" s="214" t="s">
        <v>1</v>
      </c>
      <c r="N295" s="215" t="s">
        <v>43</v>
      </c>
      <c r="O295" s="72"/>
      <c r="P295" s="216">
        <f>O295*H295</f>
        <v>0</v>
      </c>
      <c r="Q295" s="216">
        <v>0</v>
      </c>
      <c r="R295" s="216">
        <f>Q295*H295</f>
        <v>0</v>
      </c>
      <c r="S295" s="216">
        <v>0</v>
      </c>
      <c r="T295" s="217">
        <f>S295*H295</f>
        <v>0</v>
      </c>
      <c r="U295" s="35"/>
      <c r="V295" s="35"/>
      <c r="W295" s="35"/>
      <c r="X295" s="35"/>
      <c r="Y295" s="35"/>
      <c r="Z295" s="35"/>
      <c r="AA295" s="35"/>
      <c r="AB295" s="35"/>
      <c r="AC295" s="35"/>
      <c r="AD295" s="35"/>
      <c r="AE295" s="35"/>
      <c r="AR295" s="218" t="s">
        <v>159</v>
      </c>
      <c r="AT295" s="218" t="s">
        <v>155</v>
      </c>
      <c r="AU295" s="218" t="s">
        <v>88</v>
      </c>
      <c r="AY295" s="18" t="s">
        <v>154</v>
      </c>
      <c r="BE295" s="219">
        <f>IF(N295="základní",J295,0)</f>
        <v>0</v>
      </c>
      <c r="BF295" s="219">
        <f>IF(N295="snížená",J295,0)</f>
        <v>0</v>
      </c>
      <c r="BG295" s="219">
        <f>IF(N295="zákl. přenesená",J295,0)</f>
        <v>0</v>
      </c>
      <c r="BH295" s="219">
        <f>IF(N295="sníž. přenesená",J295,0)</f>
        <v>0</v>
      </c>
      <c r="BI295" s="219">
        <f>IF(N295="nulová",J295,0)</f>
        <v>0</v>
      </c>
      <c r="BJ295" s="18" t="s">
        <v>86</v>
      </c>
      <c r="BK295" s="219">
        <f>ROUND(I295*H295,2)</f>
        <v>0</v>
      </c>
      <c r="BL295" s="18" t="s">
        <v>159</v>
      </c>
      <c r="BM295" s="218" t="s">
        <v>1090</v>
      </c>
    </row>
    <row r="296" spans="1:47" s="2" customFormat="1" ht="29.25">
      <c r="A296" s="35"/>
      <c r="B296" s="36"/>
      <c r="C296" s="37"/>
      <c r="D296" s="220" t="s">
        <v>161</v>
      </c>
      <c r="E296" s="37"/>
      <c r="F296" s="221" t="s">
        <v>1091</v>
      </c>
      <c r="G296" s="37"/>
      <c r="H296" s="37"/>
      <c r="I296" s="123"/>
      <c r="J296" s="37"/>
      <c r="K296" s="37"/>
      <c r="L296" s="40"/>
      <c r="M296" s="222"/>
      <c r="N296" s="223"/>
      <c r="O296" s="72"/>
      <c r="P296" s="72"/>
      <c r="Q296" s="72"/>
      <c r="R296" s="72"/>
      <c r="S296" s="72"/>
      <c r="T296" s="73"/>
      <c r="U296" s="35"/>
      <c r="V296" s="35"/>
      <c r="W296" s="35"/>
      <c r="X296" s="35"/>
      <c r="Y296" s="35"/>
      <c r="Z296" s="35"/>
      <c r="AA296" s="35"/>
      <c r="AB296" s="35"/>
      <c r="AC296" s="35"/>
      <c r="AD296" s="35"/>
      <c r="AE296" s="35"/>
      <c r="AT296" s="18" t="s">
        <v>161</v>
      </c>
      <c r="AU296" s="18" t="s">
        <v>88</v>
      </c>
    </row>
    <row r="297" spans="1:47" s="2" customFormat="1" ht="97.5">
      <c r="A297" s="35"/>
      <c r="B297" s="36"/>
      <c r="C297" s="37"/>
      <c r="D297" s="220" t="s">
        <v>408</v>
      </c>
      <c r="E297" s="37"/>
      <c r="F297" s="230" t="s">
        <v>1092</v>
      </c>
      <c r="G297" s="37"/>
      <c r="H297" s="37"/>
      <c r="I297" s="123"/>
      <c r="J297" s="37"/>
      <c r="K297" s="37"/>
      <c r="L297" s="40"/>
      <c r="M297" s="222"/>
      <c r="N297" s="223"/>
      <c r="O297" s="72"/>
      <c r="P297" s="72"/>
      <c r="Q297" s="72"/>
      <c r="R297" s="72"/>
      <c r="S297" s="72"/>
      <c r="T297" s="73"/>
      <c r="U297" s="35"/>
      <c r="V297" s="35"/>
      <c r="W297" s="35"/>
      <c r="X297" s="35"/>
      <c r="Y297" s="35"/>
      <c r="Z297" s="35"/>
      <c r="AA297" s="35"/>
      <c r="AB297" s="35"/>
      <c r="AC297" s="35"/>
      <c r="AD297" s="35"/>
      <c r="AE297" s="35"/>
      <c r="AT297" s="18" t="s">
        <v>408</v>
      </c>
      <c r="AU297" s="18" t="s">
        <v>88</v>
      </c>
    </row>
    <row r="298" spans="2:51" s="13" customFormat="1" ht="11.25">
      <c r="B298" s="231"/>
      <c r="C298" s="232"/>
      <c r="D298" s="220" t="s">
        <v>410</v>
      </c>
      <c r="E298" s="233" t="s">
        <v>1</v>
      </c>
      <c r="F298" s="234" t="s">
        <v>1093</v>
      </c>
      <c r="G298" s="232"/>
      <c r="H298" s="235">
        <v>1026.58</v>
      </c>
      <c r="I298" s="236"/>
      <c r="J298" s="232"/>
      <c r="K298" s="232"/>
      <c r="L298" s="237"/>
      <c r="M298" s="238"/>
      <c r="N298" s="239"/>
      <c r="O298" s="239"/>
      <c r="P298" s="239"/>
      <c r="Q298" s="239"/>
      <c r="R298" s="239"/>
      <c r="S298" s="239"/>
      <c r="T298" s="240"/>
      <c r="AT298" s="241" t="s">
        <v>410</v>
      </c>
      <c r="AU298" s="241" t="s">
        <v>88</v>
      </c>
      <c r="AV298" s="13" t="s">
        <v>88</v>
      </c>
      <c r="AW298" s="13" t="s">
        <v>34</v>
      </c>
      <c r="AX298" s="13" t="s">
        <v>86</v>
      </c>
      <c r="AY298" s="241" t="s">
        <v>154</v>
      </c>
    </row>
    <row r="299" spans="1:65" s="2" customFormat="1" ht="24" customHeight="1">
      <c r="A299" s="35"/>
      <c r="B299" s="36"/>
      <c r="C299" s="207" t="s">
        <v>316</v>
      </c>
      <c r="D299" s="207" t="s">
        <v>155</v>
      </c>
      <c r="E299" s="208" t="s">
        <v>1094</v>
      </c>
      <c r="F299" s="209" t="s">
        <v>1095</v>
      </c>
      <c r="G299" s="210" t="s">
        <v>471</v>
      </c>
      <c r="H299" s="211">
        <v>1026.58</v>
      </c>
      <c r="I299" s="212"/>
      <c r="J299" s="213">
        <f>ROUND(I299*H299,2)</f>
        <v>0</v>
      </c>
      <c r="K299" s="209" t="s">
        <v>405</v>
      </c>
      <c r="L299" s="40"/>
      <c r="M299" s="214" t="s">
        <v>1</v>
      </c>
      <c r="N299" s="215" t="s">
        <v>43</v>
      </c>
      <c r="O299" s="72"/>
      <c r="P299" s="216">
        <f>O299*H299</f>
        <v>0</v>
      </c>
      <c r="Q299" s="216">
        <v>0</v>
      </c>
      <c r="R299" s="216">
        <f>Q299*H299</f>
        <v>0</v>
      </c>
      <c r="S299" s="216">
        <v>0</v>
      </c>
      <c r="T299" s="217">
        <f>S299*H299</f>
        <v>0</v>
      </c>
      <c r="U299" s="35"/>
      <c r="V299" s="35"/>
      <c r="W299" s="35"/>
      <c r="X299" s="35"/>
      <c r="Y299" s="35"/>
      <c r="Z299" s="35"/>
      <c r="AA299" s="35"/>
      <c r="AB299" s="35"/>
      <c r="AC299" s="35"/>
      <c r="AD299" s="35"/>
      <c r="AE299" s="35"/>
      <c r="AR299" s="218" t="s">
        <v>159</v>
      </c>
      <c r="AT299" s="218" t="s">
        <v>155</v>
      </c>
      <c r="AU299" s="218" t="s">
        <v>88</v>
      </c>
      <c r="AY299" s="18" t="s">
        <v>154</v>
      </c>
      <c r="BE299" s="219">
        <f>IF(N299="základní",J299,0)</f>
        <v>0</v>
      </c>
      <c r="BF299" s="219">
        <f>IF(N299="snížená",J299,0)</f>
        <v>0</v>
      </c>
      <c r="BG299" s="219">
        <f>IF(N299="zákl. přenesená",J299,0)</f>
        <v>0</v>
      </c>
      <c r="BH299" s="219">
        <f>IF(N299="sníž. přenesená",J299,0)</f>
        <v>0</v>
      </c>
      <c r="BI299" s="219">
        <f>IF(N299="nulová",J299,0)</f>
        <v>0</v>
      </c>
      <c r="BJ299" s="18" t="s">
        <v>86</v>
      </c>
      <c r="BK299" s="219">
        <f>ROUND(I299*H299,2)</f>
        <v>0</v>
      </c>
      <c r="BL299" s="18" t="s">
        <v>159</v>
      </c>
      <c r="BM299" s="218" t="s">
        <v>1096</v>
      </c>
    </row>
    <row r="300" spans="1:47" s="2" customFormat="1" ht="19.5">
      <c r="A300" s="35"/>
      <c r="B300" s="36"/>
      <c r="C300" s="37"/>
      <c r="D300" s="220" t="s">
        <v>161</v>
      </c>
      <c r="E300" s="37"/>
      <c r="F300" s="221" t="s">
        <v>1097</v>
      </c>
      <c r="G300" s="37"/>
      <c r="H300" s="37"/>
      <c r="I300" s="123"/>
      <c r="J300" s="37"/>
      <c r="K300" s="37"/>
      <c r="L300" s="40"/>
      <c r="M300" s="222"/>
      <c r="N300" s="223"/>
      <c r="O300" s="72"/>
      <c r="P300" s="72"/>
      <c r="Q300" s="72"/>
      <c r="R300" s="72"/>
      <c r="S300" s="72"/>
      <c r="T300" s="73"/>
      <c r="U300" s="35"/>
      <c r="V300" s="35"/>
      <c r="W300" s="35"/>
      <c r="X300" s="35"/>
      <c r="Y300" s="35"/>
      <c r="Z300" s="35"/>
      <c r="AA300" s="35"/>
      <c r="AB300" s="35"/>
      <c r="AC300" s="35"/>
      <c r="AD300" s="35"/>
      <c r="AE300" s="35"/>
      <c r="AT300" s="18" t="s">
        <v>161</v>
      </c>
      <c r="AU300" s="18" t="s">
        <v>88</v>
      </c>
    </row>
    <row r="301" spans="1:47" s="2" customFormat="1" ht="117">
      <c r="A301" s="35"/>
      <c r="B301" s="36"/>
      <c r="C301" s="37"/>
      <c r="D301" s="220" t="s">
        <v>408</v>
      </c>
      <c r="E301" s="37"/>
      <c r="F301" s="230" t="s">
        <v>1098</v>
      </c>
      <c r="G301" s="37"/>
      <c r="H301" s="37"/>
      <c r="I301" s="123"/>
      <c r="J301" s="37"/>
      <c r="K301" s="37"/>
      <c r="L301" s="40"/>
      <c r="M301" s="222"/>
      <c r="N301" s="223"/>
      <c r="O301" s="72"/>
      <c r="P301" s="72"/>
      <c r="Q301" s="72"/>
      <c r="R301" s="72"/>
      <c r="S301" s="72"/>
      <c r="T301" s="73"/>
      <c r="U301" s="35"/>
      <c r="V301" s="35"/>
      <c r="W301" s="35"/>
      <c r="X301" s="35"/>
      <c r="Y301" s="35"/>
      <c r="Z301" s="35"/>
      <c r="AA301" s="35"/>
      <c r="AB301" s="35"/>
      <c r="AC301" s="35"/>
      <c r="AD301" s="35"/>
      <c r="AE301" s="35"/>
      <c r="AT301" s="18" t="s">
        <v>408</v>
      </c>
      <c r="AU301" s="18" t="s">
        <v>88</v>
      </c>
    </row>
    <row r="302" spans="2:51" s="13" customFormat="1" ht="11.25">
      <c r="B302" s="231"/>
      <c r="C302" s="232"/>
      <c r="D302" s="220" t="s">
        <v>410</v>
      </c>
      <c r="E302" s="233" t="s">
        <v>1</v>
      </c>
      <c r="F302" s="234" t="s">
        <v>1093</v>
      </c>
      <c r="G302" s="232"/>
      <c r="H302" s="235">
        <v>1026.58</v>
      </c>
      <c r="I302" s="236"/>
      <c r="J302" s="232"/>
      <c r="K302" s="232"/>
      <c r="L302" s="237"/>
      <c r="M302" s="238"/>
      <c r="N302" s="239"/>
      <c r="O302" s="239"/>
      <c r="P302" s="239"/>
      <c r="Q302" s="239"/>
      <c r="R302" s="239"/>
      <c r="S302" s="239"/>
      <c r="T302" s="240"/>
      <c r="AT302" s="241" t="s">
        <v>410</v>
      </c>
      <c r="AU302" s="241" t="s">
        <v>88</v>
      </c>
      <c r="AV302" s="13" t="s">
        <v>88</v>
      </c>
      <c r="AW302" s="13" t="s">
        <v>34</v>
      </c>
      <c r="AX302" s="13" t="s">
        <v>86</v>
      </c>
      <c r="AY302" s="241" t="s">
        <v>154</v>
      </c>
    </row>
    <row r="303" spans="1:65" s="2" customFormat="1" ht="16.5" customHeight="1">
      <c r="A303" s="35"/>
      <c r="B303" s="36"/>
      <c r="C303" s="254" t="s">
        <v>321</v>
      </c>
      <c r="D303" s="254" t="s">
        <v>179</v>
      </c>
      <c r="E303" s="255" t="s">
        <v>1099</v>
      </c>
      <c r="F303" s="256" t="s">
        <v>1100</v>
      </c>
      <c r="G303" s="257" t="s">
        <v>464</v>
      </c>
      <c r="H303" s="258">
        <v>62.771</v>
      </c>
      <c r="I303" s="259"/>
      <c r="J303" s="260">
        <f>ROUND(I303*H303,2)</f>
        <v>0</v>
      </c>
      <c r="K303" s="256" t="s">
        <v>405</v>
      </c>
      <c r="L303" s="261"/>
      <c r="M303" s="262" t="s">
        <v>1</v>
      </c>
      <c r="N303" s="263" t="s">
        <v>43</v>
      </c>
      <c r="O303" s="72"/>
      <c r="P303" s="216">
        <f>O303*H303</f>
        <v>0</v>
      </c>
      <c r="Q303" s="216">
        <v>1</v>
      </c>
      <c r="R303" s="216">
        <f>Q303*H303</f>
        <v>62.771</v>
      </c>
      <c r="S303" s="216">
        <v>0</v>
      </c>
      <c r="T303" s="217">
        <f>S303*H303</f>
        <v>0</v>
      </c>
      <c r="U303" s="35"/>
      <c r="V303" s="35"/>
      <c r="W303" s="35"/>
      <c r="X303" s="35"/>
      <c r="Y303" s="35"/>
      <c r="Z303" s="35"/>
      <c r="AA303" s="35"/>
      <c r="AB303" s="35"/>
      <c r="AC303" s="35"/>
      <c r="AD303" s="35"/>
      <c r="AE303" s="35"/>
      <c r="AR303" s="218" t="s">
        <v>190</v>
      </c>
      <c r="AT303" s="218" t="s">
        <v>179</v>
      </c>
      <c r="AU303" s="218" t="s">
        <v>88</v>
      </c>
      <c r="AY303" s="18" t="s">
        <v>154</v>
      </c>
      <c r="BE303" s="219">
        <f>IF(N303="základní",J303,0)</f>
        <v>0</v>
      </c>
      <c r="BF303" s="219">
        <f>IF(N303="snížená",J303,0)</f>
        <v>0</v>
      </c>
      <c r="BG303" s="219">
        <f>IF(N303="zákl. přenesená",J303,0)</f>
        <v>0</v>
      </c>
      <c r="BH303" s="219">
        <f>IF(N303="sníž. přenesená",J303,0)</f>
        <v>0</v>
      </c>
      <c r="BI303" s="219">
        <f>IF(N303="nulová",J303,0)</f>
        <v>0</v>
      </c>
      <c r="BJ303" s="18" t="s">
        <v>86</v>
      </c>
      <c r="BK303" s="219">
        <f>ROUND(I303*H303,2)</f>
        <v>0</v>
      </c>
      <c r="BL303" s="18" t="s">
        <v>159</v>
      </c>
      <c r="BM303" s="218" t="s">
        <v>1101</v>
      </c>
    </row>
    <row r="304" spans="1:47" s="2" customFormat="1" ht="11.25">
      <c r="A304" s="35"/>
      <c r="B304" s="36"/>
      <c r="C304" s="37"/>
      <c r="D304" s="220" t="s">
        <v>161</v>
      </c>
      <c r="E304" s="37"/>
      <c r="F304" s="221" t="s">
        <v>1100</v>
      </c>
      <c r="G304" s="37"/>
      <c r="H304" s="37"/>
      <c r="I304" s="123"/>
      <c r="J304" s="37"/>
      <c r="K304" s="37"/>
      <c r="L304" s="40"/>
      <c r="M304" s="222"/>
      <c r="N304" s="223"/>
      <c r="O304" s="72"/>
      <c r="P304" s="72"/>
      <c r="Q304" s="72"/>
      <c r="R304" s="72"/>
      <c r="S304" s="72"/>
      <c r="T304" s="73"/>
      <c r="U304" s="35"/>
      <c r="V304" s="35"/>
      <c r="W304" s="35"/>
      <c r="X304" s="35"/>
      <c r="Y304" s="35"/>
      <c r="Z304" s="35"/>
      <c r="AA304" s="35"/>
      <c r="AB304" s="35"/>
      <c r="AC304" s="35"/>
      <c r="AD304" s="35"/>
      <c r="AE304" s="35"/>
      <c r="AT304" s="18" t="s">
        <v>161</v>
      </c>
      <c r="AU304" s="18" t="s">
        <v>88</v>
      </c>
    </row>
    <row r="305" spans="2:51" s="13" customFormat="1" ht="11.25">
      <c r="B305" s="231"/>
      <c r="C305" s="232"/>
      <c r="D305" s="220" t="s">
        <v>410</v>
      </c>
      <c r="E305" s="233" t="s">
        <v>1</v>
      </c>
      <c r="F305" s="234" t="s">
        <v>1102</v>
      </c>
      <c r="G305" s="232"/>
      <c r="H305" s="235">
        <v>153.987</v>
      </c>
      <c r="I305" s="236"/>
      <c r="J305" s="232"/>
      <c r="K305" s="232"/>
      <c r="L305" s="237"/>
      <c r="M305" s="238"/>
      <c r="N305" s="239"/>
      <c r="O305" s="239"/>
      <c r="P305" s="239"/>
      <c r="Q305" s="239"/>
      <c r="R305" s="239"/>
      <c r="S305" s="239"/>
      <c r="T305" s="240"/>
      <c r="AT305" s="241" t="s">
        <v>410</v>
      </c>
      <c r="AU305" s="241" t="s">
        <v>88</v>
      </c>
      <c r="AV305" s="13" t="s">
        <v>88</v>
      </c>
      <c r="AW305" s="13" t="s">
        <v>34</v>
      </c>
      <c r="AX305" s="13" t="s">
        <v>78</v>
      </c>
      <c r="AY305" s="241" t="s">
        <v>154</v>
      </c>
    </row>
    <row r="306" spans="2:51" s="13" customFormat="1" ht="11.25">
      <c r="B306" s="231"/>
      <c r="C306" s="232"/>
      <c r="D306" s="220" t="s">
        <v>410</v>
      </c>
      <c r="E306" s="233" t="s">
        <v>1</v>
      </c>
      <c r="F306" s="234" t="s">
        <v>1103</v>
      </c>
      <c r="G306" s="232"/>
      <c r="H306" s="235">
        <v>-119.114</v>
      </c>
      <c r="I306" s="236"/>
      <c r="J306" s="232"/>
      <c r="K306" s="232"/>
      <c r="L306" s="237"/>
      <c r="M306" s="238"/>
      <c r="N306" s="239"/>
      <c r="O306" s="239"/>
      <c r="P306" s="239"/>
      <c r="Q306" s="239"/>
      <c r="R306" s="239"/>
      <c r="S306" s="239"/>
      <c r="T306" s="240"/>
      <c r="AT306" s="241" t="s">
        <v>410</v>
      </c>
      <c r="AU306" s="241" t="s">
        <v>88</v>
      </c>
      <c r="AV306" s="13" t="s">
        <v>88</v>
      </c>
      <c r="AW306" s="13" t="s">
        <v>34</v>
      </c>
      <c r="AX306" s="13" t="s">
        <v>78</v>
      </c>
      <c r="AY306" s="241" t="s">
        <v>154</v>
      </c>
    </row>
    <row r="307" spans="2:51" s="14" customFormat="1" ht="11.25">
      <c r="B307" s="242"/>
      <c r="C307" s="243"/>
      <c r="D307" s="220" t="s">
        <v>410</v>
      </c>
      <c r="E307" s="244" t="s">
        <v>1</v>
      </c>
      <c r="F307" s="245" t="s">
        <v>433</v>
      </c>
      <c r="G307" s="243"/>
      <c r="H307" s="246">
        <v>34.87299999999999</v>
      </c>
      <c r="I307" s="247"/>
      <c r="J307" s="243"/>
      <c r="K307" s="243"/>
      <c r="L307" s="248"/>
      <c r="M307" s="249"/>
      <c r="N307" s="250"/>
      <c r="O307" s="250"/>
      <c r="P307" s="250"/>
      <c r="Q307" s="250"/>
      <c r="R307" s="250"/>
      <c r="S307" s="250"/>
      <c r="T307" s="251"/>
      <c r="AT307" s="252" t="s">
        <v>410</v>
      </c>
      <c r="AU307" s="252" t="s">
        <v>88</v>
      </c>
      <c r="AV307" s="14" t="s">
        <v>159</v>
      </c>
      <c r="AW307" s="14" t="s">
        <v>34</v>
      </c>
      <c r="AX307" s="14" t="s">
        <v>86</v>
      </c>
      <c r="AY307" s="252" t="s">
        <v>154</v>
      </c>
    </row>
    <row r="308" spans="2:51" s="13" customFormat="1" ht="11.25">
      <c r="B308" s="231"/>
      <c r="C308" s="232"/>
      <c r="D308" s="220" t="s">
        <v>410</v>
      </c>
      <c r="E308" s="232"/>
      <c r="F308" s="234" t="s">
        <v>1104</v>
      </c>
      <c r="G308" s="232"/>
      <c r="H308" s="235">
        <v>62.771</v>
      </c>
      <c r="I308" s="236"/>
      <c r="J308" s="232"/>
      <c r="K308" s="232"/>
      <c r="L308" s="237"/>
      <c r="M308" s="238"/>
      <c r="N308" s="239"/>
      <c r="O308" s="239"/>
      <c r="P308" s="239"/>
      <c r="Q308" s="239"/>
      <c r="R308" s="239"/>
      <c r="S308" s="239"/>
      <c r="T308" s="240"/>
      <c r="AT308" s="241" t="s">
        <v>410</v>
      </c>
      <c r="AU308" s="241" t="s">
        <v>88</v>
      </c>
      <c r="AV308" s="13" t="s">
        <v>88</v>
      </c>
      <c r="AW308" s="13" t="s">
        <v>4</v>
      </c>
      <c r="AX308" s="13" t="s">
        <v>86</v>
      </c>
      <c r="AY308" s="241" t="s">
        <v>154</v>
      </c>
    </row>
    <row r="309" spans="1:65" s="2" customFormat="1" ht="24" customHeight="1">
      <c r="A309" s="35"/>
      <c r="B309" s="36"/>
      <c r="C309" s="207" t="s">
        <v>326</v>
      </c>
      <c r="D309" s="207" t="s">
        <v>155</v>
      </c>
      <c r="E309" s="208" t="s">
        <v>1105</v>
      </c>
      <c r="F309" s="209" t="s">
        <v>1106</v>
      </c>
      <c r="G309" s="210" t="s">
        <v>471</v>
      </c>
      <c r="H309" s="211">
        <v>1026.58</v>
      </c>
      <c r="I309" s="212"/>
      <c r="J309" s="213">
        <f>ROUND(I309*H309,2)</f>
        <v>0</v>
      </c>
      <c r="K309" s="209" t="s">
        <v>405</v>
      </c>
      <c r="L309" s="40"/>
      <c r="M309" s="214" t="s">
        <v>1</v>
      </c>
      <c r="N309" s="215" t="s">
        <v>43</v>
      </c>
      <c r="O309" s="72"/>
      <c r="P309" s="216">
        <f>O309*H309</f>
        <v>0</v>
      </c>
      <c r="Q309" s="216">
        <v>0</v>
      </c>
      <c r="R309" s="216">
        <f>Q309*H309</f>
        <v>0</v>
      </c>
      <c r="S309" s="216">
        <v>0</v>
      </c>
      <c r="T309" s="217">
        <f>S309*H309</f>
        <v>0</v>
      </c>
      <c r="U309" s="35"/>
      <c r="V309" s="35"/>
      <c r="W309" s="35"/>
      <c r="X309" s="35"/>
      <c r="Y309" s="35"/>
      <c r="Z309" s="35"/>
      <c r="AA309" s="35"/>
      <c r="AB309" s="35"/>
      <c r="AC309" s="35"/>
      <c r="AD309" s="35"/>
      <c r="AE309" s="35"/>
      <c r="AR309" s="218" t="s">
        <v>159</v>
      </c>
      <c r="AT309" s="218" t="s">
        <v>155</v>
      </c>
      <c r="AU309" s="218" t="s">
        <v>88</v>
      </c>
      <c r="AY309" s="18" t="s">
        <v>154</v>
      </c>
      <c r="BE309" s="219">
        <f>IF(N309="základní",J309,0)</f>
        <v>0</v>
      </c>
      <c r="BF309" s="219">
        <f>IF(N309="snížená",J309,0)</f>
        <v>0</v>
      </c>
      <c r="BG309" s="219">
        <f>IF(N309="zákl. přenesená",J309,0)</f>
        <v>0</v>
      </c>
      <c r="BH309" s="219">
        <f>IF(N309="sníž. přenesená",J309,0)</f>
        <v>0</v>
      </c>
      <c r="BI309" s="219">
        <f>IF(N309="nulová",J309,0)</f>
        <v>0</v>
      </c>
      <c r="BJ309" s="18" t="s">
        <v>86</v>
      </c>
      <c r="BK309" s="219">
        <f>ROUND(I309*H309,2)</f>
        <v>0</v>
      </c>
      <c r="BL309" s="18" t="s">
        <v>159</v>
      </c>
      <c r="BM309" s="218" t="s">
        <v>1107</v>
      </c>
    </row>
    <row r="310" spans="1:47" s="2" customFormat="1" ht="19.5">
      <c r="A310" s="35"/>
      <c r="B310" s="36"/>
      <c r="C310" s="37"/>
      <c r="D310" s="220" t="s">
        <v>161</v>
      </c>
      <c r="E310" s="37"/>
      <c r="F310" s="221" t="s">
        <v>1108</v>
      </c>
      <c r="G310" s="37"/>
      <c r="H310" s="37"/>
      <c r="I310" s="123"/>
      <c r="J310" s="37"/>
      <c r="K310" s="37"/>
      <c r="L310" s="40"/>
      <c r="M310" s="222"/>
      <c r="N310" s="223"/>
      <c r="O310" s="72"/>
      <c r="P310" s="72"/>
      <c r="Q310" s="72"/>
      <c r="R310" s="72"/>
      <c r="S310" s="72"/>
      <c r="T310" s="73"/>
      <c r="U310" s="35"/>
      <c r="V310" s="35"/>
      <c r="W310" s="35"/>
      <c r="X310" s="35"/>
      <c r="Y310" s="35"/>
      <c r="Z310" s="35"/>
      <c r="AA310" s="35"/>
      <c r="AB310" s="35"/>
      <c r="AC310" s="35"/>
      <c r="AD310" s="35"/>
      <c r="AE310" s="35"/>
      <c r="AT310" s="18" t="s">
        <v>161</v>
      </c>
      <c r="AU310" s="18" t="s">
        <v>88</v>
      </c>
    </row>
    <row r="311" spans="1:47" s="2" customFormat="1" ht="117">
      <c r="A311" s="35"/>
      <c r="B311" s="36"/>
      <c r="C311" s="37"/>
      <c r="D311" s="220" t="s">
        <v>408</v>
      </c>
      <c r="E311" s="37"/>
      <c r="F311" s="230" t="s">
        <v>1109</v>
      </c>
      <c r="G311" s="37"/>
      <c r="H311" s="37"/>
      <c r="I311" s="123"/>
      <c r="J311" s="37"/>
      <c r="K311" s="37"/>
      <c r="L311" s="40"/>
      <c r="M311" s="222"/>
      <c r="N311" s="223"/>
      <c r="O311" s="72"/>
      <c r="P311" s="72"/>
      <c r="Q311" s="72"/>
      <c r="R311" s="72"/>
      <c r="S311" s="72"/>
      <c r="T311" s="73"/>
      <c r="U311" s="35"/>
      <c r="V311" s="35"/>
      <c r="W311" s="35"/>
      <c r="X311" s="35"/>
      <c r="Y311" s="35"/>
      <c r="Z311" s="35"/>
      <c r="AA311" s="35"/>
      <c r="AB311" s="35"/>
      <c r="AC311" s="35"/>
      <c r="AD311" s="35"/>
      <c r="AE311" s="35"/>
      <c r="AT311" s="18" t="s">
        <v>408</v>
      </c>
      <c r="AU311" s="18" t="s">
        <v>88</v>
      </c>
    </row>
    <row r="312" spans="2:51" s="13" customFormat="1" ht="11.25">
      <c r="B312" s="231"/>
      <c r="C312" s="232"/>
      <c r="D312" s="220" t="s">
        <v>410</v>
      </c>
      <c r="E312" s="233" t="s">
        <v>1</v>
      </c>
      <c r="F312" s="234" t="s">
        <v>1093</v>
      </c>
      <c r="G312" s="232"/>
      <c r="H312" s="235">
        <v>1026.58</v>
      </c>
      <c r="I312" s="236"/>
      <c r="J312" s="232"/>
      <c r="K312" s="232"/>
      <c r="L312" s="237"/>
      <c r="M312" s="238"/>
      <c r="N312" s="239"/>
      <c r="O312" s="239"/>
      <c r="P312" s="239"/>
      <c r="Q312" s="239"/>
      <c r="R312" s="239"/>
      <c r="S312" s="239"/>
      <c r="T312" s="240"/>
      <c r="AT312" s="241" t="s">
        <v>410</v>
      </c>
      <c r="AU312" s="241" t="s">
        <v>88</v>
      </c>
      <c r="AV312" s="13" t="s">
        <v>88</v>
      </c>
      <c r="AW312" s="13" t="s">
        <v>34</v>
      </c>
      <c r="AX312" s="13" t="s">
        <v>86</v>
      </c>
      <c r="AY312" s="241" t="s">
        <v>154</v>
      </c>
    </row>
    <row r="313" spans="1:65" s="2" customFormat="1" ht="16.5" customHeight="1">
      <c r="A313" s="35"/>
      <c r="B313" s="36"/>
      <c r="C313" s="254" t="s">
        <v>330</v>
      </c>
      <c r="D313" s="254" t="s">
        <v>179</v>
      </c>
      <c r="E313" s="255" t="s">
        <v>1110</v>
      </c>
      <c r="F313" s="256" t="s">
        <v>1111</v>
      </c>
      <c r="G313" s="257" t="s">
        <v>1112</v>
      </c>
      <c r="H313" s="258">
        <v>30.797</v>
      </c>
      <c r="I313" s="259"/>
      <c r="J313" s="260">
        <f>ROUND(I313*H313,2)</f>
        <v>0</v>
      </c>
      <c r="K313" s="256" t="s">
        <v>405</v>
      </c>
      <c r="L313" s="261"/>
      <c r="M313" s="262" t="s">
        <v>1</v>
      </c>
      <c r="N313" s="263" t="s">
        <v>43</v>
      </c>
      <c r="O313" s="72"/>
      <c r="P313" s="216">
        <f>O313*H313</f>
        <v>0</v>
      </c>
      <c r="Q313" s="216">
        <v>0.001</v>
      </c>
      <c r="R313" s="216">
        <f>Q313*H313</f>
        <v>0.030797</v>
      </c>
      <c r="S313" s="216">
        <v>0</v>
      </c>
      <c r="T313" s="217">
        <f>S313*H313</f>
        <v>0</v>
      </c>
      <c r="U313" s="35"/>
      <c r="V313" s="35"/>
      <c r="W313" s="35"/>
      <c r="X313" s="35"/>
      <c r="Y313" s="35"/>
      <c r="Z313" s="35"/>
      <c r="AA313" s="35"/>
      <c r="AB313" s="35"/>
      <c r="AC313" s="35"/>
      <c r="AD313" s="35"/>
      <c r="AE313" s="35"/>
      <c r="AR313" s="218" t="s">
        <v>190</v>
      </c>
      <c r="AT313" s="218" t="s">
        <v>179</v>
      </c>
      <c r="AU313" s="218" t="s">
        <v>88</v>
      </c>
      <c r="AY313" s="18" t="s">
        <v>154</v>
      </c>
      <c r="BE313" s="219">
        <f>IF(N313="základní",J313,0)</f>
        <v>0</v>
      </c>
      <c r="BF313" s="219">
        <f>IF(N313="snížená",J313,0)</f>
        <v>0</v>
      </c>
      <c r="BG313" s="219">
        <f>IF(N313="zákl. přenesená",J313,0)</f>
        <v>0</v>
      </c>
      <c r="BH313" s="219">
        <f>IF(N313="sníž. přenesená",J313,0)</f>
        <v>0</v>
      </c>
      <c r="BI313" s="219">
        <f>IF(N313="nulová",J313,0)</f>
        <v>0</v>
      </c>
      <c r="BJ313" s="18" t="s">
        <v>86</v>
      </c>
      <c r="BK313" s="219">
        <f>ROUND(I313*H313,2)</f>
        <v>0</v>
      </c>
      <c r="BL313" s="18" t="s">
        <v>159</v>
      </c>
      <c r="BM313" s="218" t="s">
        <v>1113</v>
      </c>
    </row>
    <row r="314" spans="1:47" s="2" customFormat="1" ht="11.25">
      <c r="A314" s="35"/>
      <c r="B314" s="36"/>
      <c r="C314" s="37"/>
      <c r="D314" s="220" t="s">
        <v>161</v>
      </c>
      <c r="E314" s="37"/>
      <c r="F314" s="221" t="s">
        <v>1111</v>
      </c>
      <c r="G314" s="37"/>
      <c r="H314" s="37"/>
      <c r="I314" s="123"/>
      <c r="J314" s="37"/>
      <c r="K314" s="37"/>
      <c r="L314" s="40"/>
      <c r="M314" s="222"/>
      <c r="N314" s="223"/>
      <c r="O314" s="72"/>
      <c r="P314" s="72"/>
      <c r="Q314" s="72"/>
      <c r="R314" s="72"/>
      <c r="S314" s="72"/>
      <c r="T314" s="73"/>
      <c r="U314" s="35"/>
      <c r="V314" s="35"/>
      <c r="W314" s="35"/>
      <c r="X314" s="35"/>
      <c r="Y314" s="35"/>
      <c r="Z314" s="35"/>
      <c r="AA314" s="35"/>
      <c r="AB314" s="35"/>
      <c r="AC314" s="35"/>
      <c r="AD314" s="35"/>
      <c r="AE314" s="35"/>
      <c r="AT314" s="18" t="s">
        <v>161</v>
      </c>
      <c r="AU314" s="18" t="s">
        <v>88</v>
      </c>
    </row>
    <row r="315" spans="2:51" s="13" customFormat="1" ht="11.25">
      <c r="B315" s="231"/>
      <c r="C315" s="232"/>
      <c r="D315" s="220" t="s">
        <v>410</v>
      </c>
      <c r="E315" s="233" t="s">
        <v>1</v>
      </c>
      <c r="F315" s="234" t="s">
        <v>1114</v>
      </c>
      <c r="G315" s="232"/>
      <c r="H315" s="235">
        <v>30.797</v>
      </c>
      <c r="I315" s="236"/>
      <c r="J315" s="232"/>
      <c r="K315" s="232"/>
      <c r="L315" s="237"/>
      <c r="M315" s="238"/>
      <c r="N315" s="239"/>
      <c r="O315" s="239"/>
      <c r="P315" s="239"/>
      <c r="Q315" s="239"/>
      <c r="R315" s="239"/>
      <c r="S315" s="239"/>
      <c r="T315" s="240"/>
      <c r="AT315" s="241" t="s">
        <v>410</v>
      </c>
      <c r="AU315" s="241" t="s">
        <v>88</v>
      </c>
      <c r="AV315" s="13" t="s">
        <v>88</v>
      </c>
      <c r="AW315" s="13" t="s">
        <v>34</v>
      </c>
      <c r="AX315" s="13" t="s">
        <v>86</v>
      </c>
      <c r="AY315" s="241" t="s">
        <v>154</v>
      </c>
    </row>
    <row r="316" spans="1:65" s="2" customFormat="1" ht="16.5" customHeight="1">
      <c r="A316" s="35"/>
      <c r="B316" s="36"/>
      <c r="C316" s="207" t="s">
        <v>334</v>
      </c>
      <c r="D316" s="207" t="s">
        <v>155</v>
      </c>
      <c r="E316" s="208" t="s">
        <v>469</v>
      </c>
      <c r="F316" s="209" t="s">
        <v>470</v>
      </c>
      <c r="G316" s="210" t="s">
        <v>471</v>
      </c>
      <c r="H316" s="211">
        <v>820.75</v>
      </c>
      <c r="I316" s="212"/>
      <c r="J316" s="213">
        <f>ROUND(I316*H316,2)</f>
        <v>0</v>
      </c>
      <c r="K316" s="209" t="s">
        <v>405</v>
      </c>
      <c r="L316" s="40"/>
      <c r="M316" s="214" t="s">
        <v>1</v>
      </c>
      <c r="N316" s="215" t="s">
        <v>43</v>
      </c>
      <c r="O316" s="72"/>
      <c r="P316" s="216">
        <f>O316*H316</f>
        <v>0</v>
      </c>
      <c r="Q316" s="216">
        <v>0</v>
      </c>
      <c r="R316" s="216">
        <f>Q316*H316</f>
        <v>0</v>
      </c>
      <c r="S316" s="216">
        <v>0</v>
      </c>
      <c r="T316" s="217">
        <f>S316*H316</f>
        <v>0</v>
      </c>
      <c r="U316" s="35"/>
      <c r="V316" s="35"/>
      <c r="W316" s="35"/>
      <c r="X316" s="35"/>
      <c r="Y316" s="35"/>
      <c r="Z316" s="35"/>
      <c r="AA316" s="35"/>
      <c r="AB316" s="35"/>
      <c r="AC316" s="35"/>
      <c r="AD316" s="35"/>
      <c r="AE316" s="35"/>
      <c r="AR316" s="218" t="s">
        <v>159</v>
      </c>
      <c r="AT316" s="218" t="s">
        <v>155</v>
      </c>
      <c r="AU316" s="218" t="s">
        <v>88</v>
      </c>
      <c r="AY316" s="18" t="s">
        <v>154</v>
      </c>
      <c r="BE316" s="219">
        <f>IF(N316="základní",J316,0)</f>
        <v>0</v>
      </c>
      <c r="BF316" s="219">
        <f>IF(N316="snížená",J316,0)</f>
        <v>0</v>
      </c>
      <c r="BG316" s="219">
        <f>IF(N316="zákl. přenesená",J316,0)</f>
        <v>0</v>
      </c>
      <c r="BH316" s="219">
        <f>IF(N316="sníž. přenesená",J316,0)</f>
        <v>0</v>
      </c>
      <c r="BI316" s="219">
        <f>IF(N316="nulová",J316,0)</f>
        <v>0</v>
      </c>
      <c r="BJ316" s="18" t="s">
        <v>86</v>
      </c>
      <c r="BK316" s="219">
        <f>ROUND(I316*H316,2)</f>
        <v>0</v>
      </c>
      <c r="BL316" s="18" t="s">
        <v>159</v>
      </c>
      <c r="BM316" s="218" t="s">
        <v>1115</v>
      </c>
    </row>
    <row r="317" spans="1:47" s="2" customFormat="1" ht="19.5">
      <c r="A317" s="35"/>
      <c r="B317" s="36"/>
      <c r="C317" s="37"/>
      <c r="D317" s="220" t="s">
        <v>161</v>
      </c>
      <c r="E317" s="37"/>
      <c r="F317" s="221" t="s">
        <v>473</v>
      </c>
      <c r="G317" s="37"/>
      <c r="H317" s="37"/>
      <c r="I317" s="123"/>
      <c r="J317" s="37"/>
      <c r="K317" s="37"/>
      <c r="L317" s="40"/>
      <c r="M317" s="222"/>
      <c r="N317" s="223"/>
      <c r="O317" s="72"/>
      <c r="P317" s="72"/>
      <c r="Q317" s="72"/>
      <c r="R317" s="72"/>
      <c r="S317" s="72"/>
      <c r="T317" s="73"/>
      <c r="U317" s="35"/>
      <c r="V317" s="35"/>
      <c r="W317" s="35"/>
      <c r="X317" s="35"/>
      <c r="Y317" s="35"/>
      <c r="Z317" s="35"/>
      <c r="AA317" s="35"/>
      <c r="AB317" s="35"/>
      <c r="AC317" s="35"/>
      <c r="AD317" s="35"/>
      <c r="AE317" s="35"/>
      <c r="AT317" s="18" t="s">
        <v>161</v>
      </c>
      <c r="AU317" s="18" t="s">
        <v>88</v>
      </c>
    </row>
    <row r="318" spans="1:47" s="2" customFormat="1" ht="165.75">
      <c r="A318" s="35"/>
      <c r="B318" s="36"/>
      <c r="C318" s="37"/>
      <c r="D318" s="220" t="s">
        <v>408</v>
      </c>
      <c r="E318" s="37"/>
      <c r="F318" s="230" t="s">
        <v>474</v>
      </c>
      <c r="G318" s="37"/>
      <c r="H318" s="37"/>
      <c r="I318" s="123"/>
      <c r="J318" s="37"/>
      <c r="K318" s="37"/>
      <c r="L318" s="40"/>
      <c r="M318" s="222"/>
      <c r="N318" s="223"/>
      <c r="O318" s="72"/>
      <c r="P318" s="72"/>
      <c r="Q318" s="72"/>
      <c r="R318" s="72"/>
      <c r="S318" s="72"/>
      <c r="T318" s="73"/>
      <c r="U318" s="35"/>
      <c r="V318" s="35"/>
      <c r="W318" s="35"/>
      <c r="X318" s="35"/>
      <c r="Y318" s="35"/>
      <c r="Z318" s="35"/>
      <c r="AA318" s="35"/>
      <c r="AB318" s="35"/>
      <c r="AC318" s="35"/>
      <c r="AD318" s="35"/>
      <c r="AE318" s="35"/>
      <c r="AT318" s="18" t="s">
        <v>408</v>
      </c>
      <c r="AU318" s="18" t="s">
        <v>88</v>
      </c>
    </row>
    <row r="319" spans="2:51" s="13" customFormat="1" ht="11.25">
      <c r="B319" s="231"/>
      <c r="C319" s="232"/>
      <c r="D319" s="220" t="s">
        <v>410</v>
      </c>
      <c r="E319" s="233" t="s">
        <v>1</v>
      </c>
      <c r="F319" s="234" t="s">
        <v>1116</v>
      </c>
      <c r="G319" s="232"/>
      <c r="H319" s="235">
        <v>820.75</v>
      </c>
      <c r="I319" s="236"/>
      <c r="J319" s="232"/>
      <c r="K319" s="232"/>
      <c r="L319" s="237"/>
      <c r="M319" s="238"/>
      <c r="N319" s="239"/>
      <c r="O319" s="239"/>
      <c r="P319" s="239"/>
      <c r="Q319" s="239"/>
      <c r="R319" s="239"/>
      <c r="S319" s="239"/>
      <c r="T319" s="240"/>
      <c r="AT319" s="241" t="s">
        <v>410</v>
      </c>
      <c r="AU319" s="241" t="s">
        <v>88</v>
      </c>
      <c r="AV319" s="13" t="s">
        <v>88</v>
      </c>
      <c r="AW319" s="13" t="s">
        <v>34</v>
      </c>
      <c r="AX319" s="13" t="s">
        <v>86</v>
      </c>
      <c r="AY319" s="241" t="s">
        <v>154</v>
      </c>
    </row>
    <row r="320" spans="1:65" s="2" customFormat="1" ht="24" customHeight="1">
      <c r="A320" s="35"/>
      <c r="B320" s="36"/>
      <c r="C320" s="207" t="s">
        <v>338</v>
      </c>
      <c r="D320" s="207" t="s">
        <v>155</v>
      </c>
      <c r="E320" s="208" t="s">
        <v>1117</v>
      </c>
      <c r="F320" s="209" t="s">
        <v>1118</v>
      </c>
      <c r="G320" s="210" t="s">
        <v>600</v>
      </c>
      <c r="H320" s="211">
        <v>10</v>
      </c>
      <c r="I320" s="212"/>
      <c r="J320" s="213">
        <f>ROUND(I320*H320,2)</f>
        <v>0</v>
      </c>
      <c r="K320" s="209" t="s">
        <v>405</v>
      </c>
      <c r="L320" s="40"/>
      <c r="M320" s="214" t="s">
        <v>1</v>
      </c>
      <c r="N320" s="215" t="s">
        <v>43</v>
      </c>
      <c r="O320" s="72"/>
      <c r="P320" s="216">
        <f>O320*H320</f>
        <v>0</v>
      </c>
      <c r="Q320" s="216">
        <v>0</v>
      </c>
      <c r="R320" s="216">
        <f>Q320*H320</f>
        <v>0</v>
      </c>
      <c r="S320" s="216">
        <v>0</v>
      </c>
      <c r="T320" s="217">
        <f>S320*H320</f>
        <v>0</v>
      </c>
      <c r="U320" s="35"/>
      <c r="V320" s="35"/>
      <c r="W320" s="35"/>
      <c r="X320" s="35"/>
      <c r="Y320" s="35"/>
      <c r="Z320" s="35"/>
      <c r="AA320" s="35"/>
      <c r="AB320" s="35"/>
      <c r="AC320" s="35"/>
      <c r="AD320" s="35"/>
      <c r="AE320" s="35"/>
      <c r="AR320" s="218" t="s">
        <v>159</v>
      </c>
      <c r="AT320" s="218" t="s">
        <v>155</v>
      </c>
      <c r="AU320" s="218" t="s">
        <v>88</v>
      </c>
      <c r="AY320" s="18" t="s">
        <v>154</v>
      </c>
      <c r="BE320" s="219">
        <f>IF(N320="základní",J320,0)</f>
        <v>0</v>
      </c>
      <c r="BF320" s="219">
        <f>IF(N320="snížená",J320,0)</f>
        <v>0</v>
      </c>
      <c r="BG320" s="219">
        <f>IF(N320="zákl. přenesená",J320,0)</f>
        <v>0</v>
      </c>
      <c r="BH320" s="219">
        <f>IF(N320="sníž. přenesená",J320,0)</f>
        <v>0</v>
      </c>
      <c r="BI320" s="219">
        <f>IF(N320="nulová",J320,0)</f>
        <v>0</v>
      </c>
      <c r="BJ320" s="18" t="s">
        <v>86</v>
      </c>
      <c r="BK320" s="219">
        <f>ROUND(I320*H320,2)</f>
        <v>0</v>
      </c>
      <c r="BL320" s="18" t="s">
        <v>159</v>
      </c>
      <c r="BM320" s="218" t="s">
        <v>1119</v>
      </c>
    </row>
    <row r="321" spans="1:47" s="2" customFormat="1" ht="19.5">
      <c r="A321" s="35"/>
      <c r="B321" s="36"/>
      <c r="C321" s="37"/>
      <c r="D321" s="220" t="s">
        <v>161</v>
      </c>
      <c r="E321" s="37"/>
      <c r="F321" s="221" t="s">
        <v>1120</v>
      </c>
      <c r="G321" s="37"/>
      <c r="H321" s="37"/>
      <c r="I321" s="123"/>
      <c r="J321" s="37"/>
      <c r="K321" s="37"/>
      <c r="L321" s="40"/>
      <c r="M321" s="222"/>
      <c r="N321" s="223"/>
      <c r="O321" s="72"/>
      <c r="P321" s="72"/>
      <c r="Q321" s="72"/>
      <c r="R321" s="72"/>
      <c r="S321" s="72"/>
      <c r="T321" s="73"/>
      <c r="U321" s="35"/>
      <c r="V321" s="35"/>
      <c r="W321" s="35"/>
      <c r="X321" s="35"/>
      <c r="Y321" s="35"/>
      <c r="Z321" s="35"/>
      <c r="AA321" s="35"/>
      <c r="AB321" s="35"/>
      <c r="AC321" s="35"/>
      <c r="AD321" s="35"/>
      <c r="AE321" s="35"/>
      <c r="AT321" s="18" t="s">
        <v>161</v>
      </c>
      <c r="AU321" s="18" t="s">
        <v>88</v>
      </c>
    </row>
    <row r="322" spans="1:47" s="2" customFormat="1" ht="58.5">
      <c r="A322" s="35"/>
      <c r="B322" s="36"/>
      <c r="C322" s="37"/>
      <c r="D322" s="220" t="s">
        <v>408</v>
      </c>
      <c r="E322" s="37"/>
      <c r="F322" s="230" t="s">
        <v>1121</v>
      </c>
      <c r="G322" s="37"/>
      <c r="H322" s="37"/>
      <c r="I322" s="123"/>
      <c r="J322" s="37"/>
      <c r="K322" s="37"/>
      <c r="L322" s="40"/>
      <c r="M322" s="222"/>
      <c r="N322" s="223"/>
      <c r="O322" s="72"/>
      <c r="P322" s="72"/>
      <c r="Q322" s="72"/>
      <c r="R322" s="72"/>
      <c r="S322" s="72"/>
      <c r="T322" s="73"/>
      <c r="U322" s="35"/>
      <c r="V322" s="35"/>
      <c r="W322" s="35"/>
      <c r="X322" s="35"/>
      <c r="Y322" s="35"/>
      <c r="Z322" s="35"/>
      <c r="AA322" s="35"/>
      <c r="AB322" s="35"/>
      <c r="AC322" s="35"/>
      <c r="AD322" s="35"/>
      <c r="AE322" s="35"/>
      <c r="AT322" s="18" t="s">
        <v>408</v>
      </c>
      <c r="AU322" s="18" t="s">
        <v>88</v>
      </c>
    </row>
    <row r="323" spans="2:51" s="13" customFormat="1" ht="11.25">
      <c r="B323" s="231"/>
      <c r="C323" s="232"/>
      <c r="D323" s="220" t="s">
        <v>410</v>
      </c>
      <c r="E323" s="233" t="s">
        <v>1</v>
      </c>
      <c r="F323" s="234" t="s">
        <v>1122</v>
      </c>
      <c r="G323" s="232"/>
      <c r="H323" s="235">
        <v>10</v>
      </c>
      <c r="I323" s="236"/>
      <c r="J323" s="232"/>
      <c r="K323" s="232"/>
      <c r="L323" s="237"/>
      <c r="M323" s="238"/>
      <c r="N323" s="239"/>
      <c r="O323" s="239"/>
      <c r="P323" s="239"/>
      <c r="Q323" s="239"/>
      <c r="R323" s="239"/>
      <c r="S323" s="239"/>
      <c r="T323" s="240"/>
      <c r="AT323" s="241" t="s">
        <v>410</v>
      </c>
      <c r="AU323" s="241" t="s">
        <v>88</v>
      </c>
      <c r="AV323" s="13" t="s">
        <v>88</v>
      </c>
      <c r="AW323" s="13" t="s">
        <v>34</v>
      </c>
      <c r="AX323" s="13" t="s">
        <v>86</v>
      </c>
      <c r="AY323" s="241" t="s">
        <v>154</v>
      </c>
    </row>
    <row r="324" spans="1:65" s="2" customFormat="1" ht="16.5" customHeight="1">
      <c r="A324" s="35"/>
      <c r="B324" s="36"/>
      <c r="C324" s="254" t="s">
        <v>342</v>
      </c>
      <c r="D324" s="254" t="s">
        <v>179</v>
      </c>
      <c r="E324" s="255" t="s">
        <v>1123</v>
      </c>
      <c r="F324" s="256" t="s">
        <v>1124</v>
      </c>
      <c r="G324" s="257" t="s">
        <v>404</v>
      </c>
      <c r="H324" s="258">
        <v>7.84</v>
      </c>
      <c r="I324" s="259"/>
      <c r="J324" s="260">
        <f>ROUND(I324*H324,2)</f>
        <v>0</v>
      </c>
      <c r="K324" s="256" t="s">
        <v>405</v>
      </c>
      <c r="L324" s="261"/>
      <c r="M324" s="262" t="s">
        <v>1</v>
      </c>
      <c r="N324" s="263" t="s">
        <v>43</v>
      </c>
      <c r="O324" s="72"/>
      <c r="P324" s="216">
        <f>O324*H324</f>
        <v>0</v>
      </c>
      <c r="Q324" s="216">
        <v>0.22</v>
      </c>
      <c r="R324" s="216">
        <f>Q324*H324</f>
        <v>1.7247999999999999</v>
      </c>
      <c r="S324" s="216">
        <v>0</v>
      </c>
      <c r="T324" s="217">
        <f>S324*H324</f>
        <v>0</v>
      </c>
      <c r="U324" s="35"/>
      <c r="V324" s="35"/>
      <c r="W324" s="35"/>
      <c r="X324" s="35"/>
      <c r="Y324" s="35"/>
      <c r="Z324" s="35"/>
      <c r="AA324" s="35"/>
      <c r="AB324" s="35"/>
      <c r="AC324" s="35"/>
      <c r="AD324" s="35"/>
      <c r="AE324" s="35"/>
      <c r="AR324" s="218" t="s">
        <v>190</v>
      </c>
      <c r="AT324" s="218" t="s">
        <v>179</v>
      </c>
      <c r="AU324" s="218" t="s">
        <v>88</v>
      </c>
      <c r="AY324" s="18" t="s">
        <v>154</v>
      </c>
      <c r="BE324" s="219">
        <f>IF(N324="základní",J324,0)</f>
        <v>0</v>
      </c>
      <c r="BF324" s="219">
        <f>IF(N324="snížená",J324,0)</f>
        <v>0</v>
      </c>
      <c r="BG324" s="219">
        <f>IF(N324="zákl. přenesená",J324,0)</f>
        <v>0</v>
      </c>
      <c r="BH324" s="219">
        <f>IF(N324="sníž. přenesená",J324,0)</f>
        <v>0</v>
      </c>
      <c r="BI324" s="219">
        <f>IF(N324="nulová",J324,0)</f>
        <v>0</v>
      </c>
      <c r="BJ324" s="18" t="s">
        <v>86</v>
      </c>
      <c r="BK324" s="219">
        <f>ROUND(I324*H324,2)</f>
        <v>0</v>
      </c>
      <c r="BL324" s="18" t="s">
        <v>159</v>
      </c>
      <c r="BM324" s="218" t="s">
        <v>1125</v>
      </c>
    </row>
    <row r="325" spans="1:47" s="2" customFormat="1" ht="11.25">
      <c r="A325" s="35"/>
      <c r="B325" s="36"/>
      <c r="C325" s="37"/>
      <c r="D325" s="220" t="s">
        <v>161</v>
      </c>
      <c r="E325" s="37"/>
      <c r="F325" s="221" t="s">
        <v>1124</v>
      </c>
      <c r="G325" s="37"/>
      <c r="H325" s="37"/>
      <c r="I325" s="123"/>
      <c r="J325" s="37"/>
      <c r="K325" s="37"/>
      <c r="L325" s="40"/>
      <c r="M325" s="222"/>
      <c r="N325" s="223"/>
      <c r="O325" s="72"/>
      <c r="P325" s="72"/>
      <c r="Q325" s="72"/>
      <c r="R325" s="72"/>
      <c r="S325" s="72"/>
      <c r="T325" s="73"/>
      <c r="U325" s="35"/>
      <c r="V325" s="35"/>
      <c r="W325" s="35"/>
      <c r="X325" s="35"/>
      <c r="Y325" s="35"/>
      <c r="Z325" s="35"/>
      <c r="AA325" s="35"/>
      <c r="AB325" s="35"/>
      <c r="AC325" s="35"/>
      <c r="AD325" s="35"/>
      <c r="AE325" s="35"/>
      <c r="AT325" s="18" t="s">
        <v>161</v>
      </c>
      <c r="AU325" s="18" t="s">
        <v>88</v>
      </c>
    </row>
    <row r="326" spans="2:51" s="13" customFormat="1" ht="11.25">
      <c r="B326" s="231"/>
      <c r="C326" s="232"/>
      <c r="D326" s="220" t="s">
        <v>410</v>
      </c>
      <c r="E326" s="233" t="s">
        <v>1</v>
      </c>
      <c r="F326" s="234" t="s">
        <v>1126</v>
      </c>
      <c r="G326" s="232"/>
      <c r="H326" s="235">
        <v>7.84</v>
      </c>
      <c r="I326" s="236"/>
      <c r="J326" s="232"/>
      <c r="K326" s="232"/>
      <c r="L326" s="237"/>
      <c r="M326" s="238"/>
      <c r="N326" s="239"/>
      <c r="O326" s="239"/>
      <c r="P326" s="239"/>
      <c r="Q326" s="239"/>
      <c r="R326" s="239"/>
      <c r="S326" s="239"/>
      <c r="T326" s="240"/>
      <c r="AT326" s="241" t="s">
        <v>410</v>
      </c>
      <c r="AU326" s="241" t="s">
        <v>88</v>
      </c>
      <c r="AV326" s="13" t="s">
        <v>88</v>
      </c>
      <c r="AW326" s="13" t="s">
        <v>34</v>
      </c>
      <c r="AX326" s="13" t="s">
        <v>78</v>
      </c>
      <c r="AY326" s="241" t="s">
        <v>154</v>
      </c>
    </row>
    <row r="327" spans="2:51" s="14" customFormat="1" ht="11.25">
      <c r="B327" s="242"/>
      <c r="C327" s="243"/>
      <c r="D327" s="220" t="s">
        <v>410</v>
      </c>
      <c r="E327" s="244" t="s">
        <v>1</v>
      </c>
      <c r="F327" s="245" t="s">
        <v>433</v>
      </c>
      <c r="G327" s="243"/>
      <c r="H327" s="246">
        <v>7.84</v>
      </c>
      <c r="I327" s="247"/>
      <c r="J327" s="243"/>
      <c r="K327" s="243"/>
      <c r="L327" s="248"/>
      <c r="M327" s="249"/>
      <c r="N327" s="250"/>
      <c r="O327" s="250"/>
      <c r="P327" s="250"/>
      <c r="Q327" s="250"/>
      <c r="R327" s="250"/>
      <c r="S327" s="250"/>
      <c r="T327" s="251"/>
      <c r="AT327" s="252" t="s">
        <v>410</v>
      </c>
      <c r="AU327" s="252" t="s">
        <v>88</v>
      </c>
      <c r="AV327" s="14" t="s">
        <v>159</v>
      </c>
      <c r="AW327" s="14" t="s">
        <v>34</v>
      </c>
      <c r="AX327" s="14" t="s">
        <v>86</v>
      </c>
      <c r="AY327" s="252" t="s">
        <v>154</v>
      </c>
    </row>
    <row r="328" spans="1:65" s="2" customFormat="1" ht="24" customHeight="1">
      <c r="A328" s="35"/>
      <c r="B328" s="36"/>
      <c r="C328" s="207" t="s">
        <v>346</v>
      </c>
      <c r="D328" s="207" t="s">
        <v>155</v>
      </c>
      <c r="E328" s="208" t="s">
        <v>1127</v>
      </c>
      <c r="F328" s="209" t="s">
        <v>1128</v>
      </c>
      <c r="G328" s="210" t="s">
        <v>471</v>
      </c>
      <c r="H328" s="211">
        <v>1026.58</v>
      </c>
      <c r="I328" s="212"/>
      <c r="J328" s="213">
        <f>ROUND(I328*H328,2)</f>
        <v>0</v>
      </c>
      <c r="K328" s="209" t="s">
        <v>405</v>
      </c>
      <c r="L328" s="40"/>
      <c r="M328" s="214" t="s">
        <v>1</v>
      </c>
      <c r="N328" s="215" t="s">
        <v>43</v>
      </c>
      <c r="O328" s="72"/>
      <c r="P328" s="216">
        <f>O328*H328</f>
        <v>0</v>
      </c>
      <c r="Q328" s="216">
        <v>0</v>
      </c>
      <c r="R328" s="216">
        <f>Q328*H328</f>
        <v>0</v>
      </c>
      <c r="S328" s="216">
        <v>0</v>
      </c>
      <c r="T328" s="217">
        <f>S328*H328</f>
        <v>0</v>
      </c>
      <c r="U328" s="35"/>
      <c r="V328" s="35"/>
      <c r="W328" s="35"/>
      <c r="X328" s="35"/>
      <c r="Y328" s="35"/>
      <c r="Z328" s="35"/>
      <c r="AA328" s="35"/>
      <c r="AB328" s="35"/>
      <c r="AC328" s="35"/>
      <c r="AD328" s="35"/>
      <c r="AE328" s="35"/>
      <c r="AR328" s="218" t="s">
        <v>159</v>
      </c>
      <c r="AT328" s="218" t="s">
        <v>155</v>
      </c>
      <c r="AU328" s="218" t="s">
        <v>88</v>
      </c>
      <c r="AY328" s="18" t="s">
        <v>154</v>
      </c>
      <c r="BE328" s="219">
        <f>IF(N328="základní",J328,0)</f>
        <v>0</v>
      </c>
      <c r="BF328" s="219">
        <f>IF(N328="snížená",J328,0)</f>
        <v>0</v>
      </c>
      <c r="BG328" s="219">
        <f>IF(N328="zákl. přenesená",J328,0)</f>
        <v>0</v>
      </c>
      <c r="BH328" s="219">
        <f>IF(N328="sníž. přenesená",J328,0)</f>
        <v>0</v>
      </c>
      <c r="BI328" s="219">
        <f>IF(N328="nulová",J328,0)</f>
        <v>0</v>
      </c>
      <c r="BJ328" s="18" t="s">
        <v>86</v>
      </c>
      <c r="BK328" s="219">
        <f>ROUND(I328*H328,2)</f>
        <v>0</v>
      </c>
      <c r="BL328" s="18" t="s">
        <v>159</v>
      </c>
      <c r="BM328" s="218" t="s">
        <v>1129</v>
      </c>
    </row>
    <row r="329" spans="1:47" s="2" customFormat="1" ht="19.5">
      <c r="A329" s="35"/>
      <c r="B329" s="36"/>
      <c r="C329" s="37"/>
      <c r="D329" s="220" t="s">
        <v>161</v>
      </c>
      <c r="E329" s="37"/>
      <c r="F329" s="221" t="s">
        <v>1130</v>
      </c>
      <c r="G329" s="37"/>
      <c r="H329" s="37"/>
      <c r="I329" s="123"/>
      <c r="J329" s="37"/>
      <c r="K329" s="37"/>
      <c r="L329" s="40"/>
      <c r="M329" s="222"/>
      <c r="N329" s="223"/>
      <c r="O329" s="72"/>
      <c r="P329" s="72"/>
      <c r="Q329" s="72"/>
      <c r="R329" s="72"/>
      <c r="S329" s="72"/>
      <c r="T329" s="73"/>
      <c r="U329" s="35"/>
      <c r="V329" s="35"/>
      <c r="W329" s="35"/>
      <c r="X329" s="35"/>
      <c r="Y329" s="35"/>
      <c r="Z329" s="35"/>
      <c r="AA329" s="35"/>
      <c r="AB329" s="35"/>
      <c r="AC329" s="35"/>
      <c r="AD329" s="35"/>
      <c r="AE329" s="35"/>
      <c r="AT329" s="18" t="s">
        <v>161</v>
      </c>
      <c r="AU329" s="18" t="s">
        <v>88</v>
      </c>
    </row>
    <row r="330" spans="1:47" s="2" customFormat="1" ht="126.75">
      <c r="A330" s="35"/>
      <c r="B330" s="36"/>
      <c r="C330" s="37"/>
      <c r="D330" s="220" t="s">
        <v>408</v>
      </c>
      <c r="E330" s="37"/>
      <c r="F330" s="230" t="s">
        <v>1131</v>
      </c>
      <c r="G330" s="37"/>
      <c r="H330" s="37"/>
      <c r="I330" s="123"/>
      <c r="J330" s="37"/>
      <c r="K330" s="37"/>
      <c r="L330" s="40"/>
      <c r="M330" s="222"/>
      <c r="N330" s="223"/>
      <c r="O330" s="72"/>
      <c r="P330" s="72"/>
      <c r="Q330" s="72"/>
      <c r="R330" s="72"/>
      <c r="S330" s="72"/>
      <c r="T330" s="73"/>
      <c r="U330" s="35"/>
      <c r="V330" s="35"/>
      <c r="W330" s="35"/>
      <c r="X330" s="35"/>
      <c r="Y330" s="35"/>
      <c r="Z330" s="35"/>
      <c r="AA330" s="35"/>
      <c r="AB330" s="35"/>
      <c r="AC330" s="35"/>
      <c r="AD330" s="35"/>
      <c r="AE330" s="35"/>
      <c r="AT330" s="18" t="s">
        <v>408</v>
      </c>
      <c r="AU330" s="18" t="s">
        <v>88</v>
      </c>
    </row>
    <row r="331" spans="2:51" s="13" customFormat="1" ht="11.25">
      <c r="B331" s="231"/>
      <c r="C331" s="232"/>
      <c r="D331" s="220" t="s">
        <v>410</v>
      </c>
      <c r="E331" s="233" t="s">
        <v>1</v>
      </c>
      <c r="F331" s="234" t="s">
        <v>1093</v>
      </c>
      <c r="G331" s="232"/>
      <c r="H331" s="235">
        <v>1026.58</v>
      </c>
      <c r="I331" s="236"/>
      <c r="J331" s="232"/>
      <c r="K331" s="232"/>
      <c r="L331" s="237"/>
      <c r="M331" s="238"/>
      <c r="N331" s="239"/>
      <c r="O331" s="239"/>
      <c r="P331" s="239"/>
      <c r="Q331" s="239"/>
      <c r="R331" s="239"/>
      <c r="S331" s="239"/>
      <c r="T331" s="240"/>
      <c r="AT331" s="241" t="s">
        <v>410</v>
      </c>
      <c r="AU331" s="241" t="s">
        <v>88</v>
      </c>
      <c r="AV331" s="13" t="s">
        <v>88</v>
      </c>
      <c r="AW331" s="13" t="s">
        <v>34</v>
      </c>
      <c r="AX331" s="13" t="s">
        <v>86</v>
      </c>
      <c r="AY331" s="241" t="s">
        <v>154</v>
      </c>
    </row>
    <row r="332" spans="1:65" s="2" customFormat="1" ht="24" customHeight="1">
      <c r="A332" s="35"/>
      <c r="B332" s="36"/>
      <c r="C332" s="207" t="s">
        <v>350</v>
      </c>
      <c r="D332" s="207" t="s">
        <v>155</v>
      </c>
      <c r="E332" s="208" t="s">
        <v>1132</v>
      </c>
      <c r="F332" s="209" t="s">
        <v>1133</v>
      </c>
      <c r="G332" s="210" t="s">
        <v>600</v>
      </c>
      <c r="H332" s="211">
        <v>10</v>
      </c>
      <c r="I332" s="212"/>
      <c r="J332" s="213">
        <f>ROUND(I332*H332,2)</f>
        <v>0</v>
      </c>
      <c r="K332" s="209" t="s">
        <v>405</v>
      </c>
      <c r="L332" s="40"/>
      <c r="M332" s="214" t="s">
        <v>1</v>
      </c>
      <c r="N332" s="215" t="s">
        <v>43</v>
      </c>
      <c r="O332" s="72"/>
      <c r="P332" s="216">
        <f>O332*H332</f>
        <v>0</v>
      </c>
      <c r="Q332" s="216">
        <v>0</v>
      </c>
      <c r="R332" s="216">
        <f>Q332*H332</f>
        <v>0</v>
      </c>
      <c r="S332" s="216">
        <v>0</v>
      </c>
      <c r="T332" s="217">
        <f>S332*H332</f>
        <v>0</v>
      </c>
      <c r="U332" s="35"/>
      <c r="V332" s="35"/>
      <c r="W332" s="35"/>
      <c r="X332" s="35"/>
      <c r="Y332" s="35"/>
      <c r="Z332" s="35"/>
      <c r="AA332" s="35"/>
      <c r="AB332" s="35"/>
      <c r="AC332" s="35"/>
      <c r="AD332" s="35"/>
      <c r="AE332" s="35"/>
      <c r="AR332" s="218" t="s">
        <v>159</v>
      </c>
      <c r="AT332" s="218" t="s">
        <v>155</v>
      </c>
      <c r="AU332" s="218" t="s">
        <v>88</v>
      </c>
      <c r="AY332" s="18" t="s">
        <v>154</v>
      </c>
      <c r="BE332" s="219">
        <f>IF(N332="základní",J332,0)</f>
        <v>0</v>
      </c>
      <c r="BF332" s="219">
        <f>IF(N332="snížená",J332,0)</f>
        <v>0</v>
      </c>
      <c r="BG332" s="219">
        <f>IF(N332="zákl. přenesená",J332,0)</f>
        <v>0</v>
      </c>
      <c r="BH332" s="219">
        <f>IF(N332="sníž. přenesená",J332,0)</f>
        <v>0</v>
      </c>
      <c r="BI332" s="219">
        <f>IF(N332="nulová",J332,0)</f>
        <v>0</v>
      </c>
      <c r="BJ332" s="18" t="s">
        <v>86</v>
      </c>
      <c r="BK332" s="219">
        <f>ROUND(I332*H332,2)</f>
        <v>0</v>
      </c>
      <c r="BL332" s="18" t="s">
        <v>159</v>
      </c>
      <c r="BM332" s="218" t="s">
        <v>1134</v>
      </c>
    </row>
    <row r="333" spans="1:47" s="2" customFormat="1" ht="29.25">
      <c r="A333" s="35"/>
      <c r="B333" s="36"/>
      <c r="C333" s="37"/>
      <c r="D333" s="220" t="s">
        <v>161</v>
      </c>
      <c r="E333" s="37"/>
      <c r="F333" s="221" t="s">
        <v>1135</v>
      </c>
      <c r="G333" s="37"/>
      <c r="H333" s="37"/>
      <c r="I333" s="123"/>
      <c r="J333" s="37"/>
      <c r="K333" s="37"/>
      <c r="L333" s="40"/>
      <c r="M333" s="222"/>
      <c r="N333" s="223"/>
      <c r="O333" s="72"/>
      <c r="P333" s="72"/>
      <c r="Q333" s="72"/>
      <c r="R333" s="72"/>
      <c r="S333" s="72"/>
      <c r="T333" s="73"/>
      <c r="U333" s="35"/>
      <c r="V333" s="35"/>
      <c r="W333" s="35"/>
      <c r="X333" s="35"/>
      <c r="Y333" s="35"/>
      <c r="Z333" s="35"/>
      <c r="AA333" s="35"/>
      <c r="AB333" s="35"/>
      <c r="AC333" s="35"/>
      <c r="AD333" s="35"/>
      <c r="AE333" s="35"/>
      <c r="AT333" s="18" t="s">
        <v>161</v>
      </c>
      <c r="AU333" s="18" t="s">
        <v>88</v>
      </c>
    </row>
    <row r="334" spans="1:47" s="2" customFormat="1" ht="68.25">
      <c r="A334" s="35"/>
      <c r="B334" s="36"/>
      <c r="C334" s="37"/>
      <c r="D334" s="220" t="s">
        <v>408</v>
      </c>
      <c r="E334" s="37"/>
      <c r="F334" s="230" t="s">
        <v>1136</v>
      </c>
      <c r="G334" s="37"/>
      <c r="H334" s="37"/>
      <c r="I334" s="123"/>
      <c r="J334" s="37"/>
      <c r="K334" s="37"/>
      <c r="L334" s="40"/>
      <c r="M334" s="222"/>
      <c r="N334" s="223"/>
      <c r="O334" s="72"/>
      <c r="P334" s="72"/>
      <c r="Q334" s="72"/>
      <c r="R334" s="72"/>
      <c r="S334" s="72"/>
      <c r="T334" s="73"/>
      <c r="U334" s="35"/>
      <c r="V334" s="35"/>
      <c r="W334" s="35"/>
      <c r="X334" s="35"/>
      <c r="Y334" s="35"/>
      <c r="Z334" s="35"/>
      <c r="AA334" s="35"/>
      <c r="AB334" s="35"/>
      <c r="AC334" s="35"/>
      <c r="AD334" s="35"/>
      <c r="AE334" s="35"/>
      <c r="AT334" s="18" t="s">
        <v>408</v>
      </c>
      <c r="AU334" s="18" t="s">
        <v>88</v>
      </c>
    </row>
    <row r="335" spans="2:51" s="13" customFormat="1" ht="11.25">
      <c r="B335" s="231"/>
      <c r="C335" s="232"/>
      <c r="D335" s="220" t="s">
        <v>410</v>
      </c>
      <c r="E335" s="233" t="s">
        <v>1</v>
      </c>
      <c r="F335" s="234" t="s">
        <v>1122</v>
      </c>
      <c r="G335" s="232"/>
      <c r="H335" s="235">
        <v>10</v>
      </c>
      <c r="I335" s="236"/>
      <c r="J335" s="232"/>
      <c r="K335" s="232"/>
      <c r="L335" s="237"/>
      <c r="M335" s="238"/>
      <c r="N335" s="239"/>
      <c r="O335" s="239"/>
      <c r="P335" s="239"/>
      <c r="Q335" s="239"/>
      <c r="R335" s="239"/>
      <c r="S335" s="239"/>
      <c r="T335" s="240"/>
      <c r="AT335" s="241" t="s">
        <v>410</v>
      </c>
      <c r="AU335" s="241" t="s">
        <v>88</v>
      </c>
      <c r="AV335" s="13" t="s">
        <v>88</v>
      </c>
      <c r="AW335" s="13" t="s">
        <v>34</v>
      </c>
      <c r="AX335" s="13" t="s">
        <v>78</v>
      </c>
      <c r="AY335" s="241" t="s">
        <v>154</v>
      </c>
    </row>
    <row r="336" spans="2:51" s="14" customFormat="1" ht="11.25">
      <c r="B336" s="242"/>
      <c r="C336" s="243"/>
      <c r="D336" s="220" t="s">
        <v>410</v>
      </c>
      <c r="E336" s="244" t="s">
        <v>1</v>
      </c>
      <c r="F336" s="245" t="s">
        <v>433</v>
      </c>
      <c r="G336" s="243"/>
      <c r="H336" s="246">
        <v>10</v>
      </c>
      <c r="I336" s="247"/>
      <c r="J336" s="243"/>
      <c r="K336" s="243"/>
      <c r="L336" s="248"/>
      <c r="M336" s="249"/>
      <c r="N336" s="250"/>
      <c r="O336" s="250"/>
      <c r="P336" s="250"/>
      <c r="Q336" s="250"/>
      <c r="R336" s="250"/>
      <c r="S336" s="250"/>
      <c r="T336" s="251"/>
      <c r="AT336" s="252" t="s">
        <v>410</v>
      </c>
      <c r="AU336" s="252" t="s">
        <v>88</v>
      </c>
      <c r="AV336" s="14" t="s">
        <v>159</v>
      </c>
      <c r="AW336" s="14" t="s">
        <v>34</v>
      </c>
      <c r="AX336" s="14" t="s">
        <v>86</v>
      </c>
      <c r="AY336" s="252" t="s">
        <v>154</v>
      </c>
    </row>
    <row r="337" spans="1:65" s="2" customFormat="1" ht="24" customHeight="1">
      <c r="A337" s="35"/>
      <c r="B337" s="36"/>
      <c r="C337" s="254" t="s">
        <v>354</v>
      </c>
      <c r="D337" s="254" t="s">
        <v>179</v>
      </c>
      <c r="E337" s="255" t="s">
        <v>1137</v>
      </c>
      <c r="F337" s="256" t="s">
        <v>1138</v>
      </c>
      <c r="G337" s="257" t="s">
        <v>600</v>
      </c>
      <c r="H337" s="258">
        <v>10</v>
      </c>
      <c r="I337" s="259"/>
      <c r="J337" s="260">
        <f>ROUND(I337*H337,2)</f>
        <v>0</v>
      </c>
      <c r="K337" s="256" t="s">
        <v>1</v>
      </c>
      <c r="L337" s="261"/>
      <c r="M337" s="262" t="s">
        <v>1</v>
      </c>
      <c r="N337" s="263" t="s">
        <v>43</v>
      </c>
      <c r="O337" s="72"/>
      <c r="P337" s="216">
        <f>O337*H337</f>
        <v>0</v>
      </c>
      <c r="Q337" s="216">
        <v>0.0024</v>
      </c>
      <c r="R337" s="216">
        <f>Q337*H337</f>
        <v>0.023999999999999997</v>
      </c>
      <c r="S337" s="216">
        <v>0</v>
      </c>
      <c r="T337" s="217">
        <f>S337*H337</f>
        <v>0</v>
      </c>
      <c r="U337" s="35"/>
      <c r="V337" s="35"/>
      <c r="W337" s="35"/>
      <c r="X337" s="35"/>
      <c r="Y337" s="35"/>
      <c r="Z337" s="35"/>
      <c r="AA337" s="35"/>
      <c r="AB337" s="35"/>
      <c r="AC337" s="35"/>
      <c r="AD337" s="35"/>
      <c r="AE337" s="35"/>
      <c r="AR337" s="218" t="s">
        <v>190</v>
      </c>
      <c r="AT337" s="218" t="s">
        <v>179</v>
      </c>
      <c r="AU337" s="218" t="s">
        <v>88</v>
      </c>
      <c r="AY337" s="18" t="s">
        <v>154</v>
      </c>
      <c r="BE337" s="219">
        <f>IF(N337="základní",J337,0)</f>
        <v>0</v>
      </c>
      <c r="BF337" s="219">
        <f>IF(N337="snížená",J337,0)</f>
        <v>0</v>
      </c>
      <c r="BG337" s="219">
        <f>IF(N337="zákl. přenesená",J337,0)</f>
        <v>0</v>
      </c>
      <c r="BH337" s="219">
        <f>IF(N337="sníž. přenesená",J337,0)</f>
        <v>0</v>
      </c>
      <c r="BI337" s="219">
        <f>IF(N337="nulová",J337,0)</f>
        <v>0</v>
      </c>
      <c r="BJ337" s="18" t="s">
        <v>86</v>
      </c>
      <c r="BK337" s="219">
        <f>ROUND(I337*H337,2)</f>
        <v>0</v>
      </c>
      <c r="BL337" s="18" t="s">
        <v>159</v>
      </c>
      <c r="BM337" s="218" t="s">
        <v>1139</v>
      </c>
    </row>
    <row r="338" spans="1:47" s="2" customFormat="1" ht="11.25">
      <c r="A338" s="35"/>
      <c r="B338" s="36"/>
      <c r="C338" s="37"/>
      <c r="D338" s="220" t="s">
        <v>161</v>
      </c>
      <c r="E338" s="37"/>
      <c r="F338" s="221" t="s">
        <v>1138</v>
      </c>
      <c r="G338" s="37"/>
      <c r="H338" s="37"/>
      <c r="I338" s="123"/>
      <c r="J338" s="37"/>
      <c r="K338" s="37"/>
      <c r="L338" s="40"/>
      <c r="M338" s="222"/>
      <c r="N338" s="223"/>
      <c r="O338" s="72"/>
      <c r="P338" s="72"/>
      <c r="Q338" s="72"/>
      <c r="R338" s="72"/>
      <c r="S338" s="72"/>
      <c r="T338" s="73"/>
      <c r="U338" s="35"/>
      <c r="V338" s="35"/>
      <c r="W338" s="35"/>
      <c r="X338" s="35"/>
      <c r="Y338" s="35"/>
      <c r="Z338" s="35"/>
      <c r="AA338" s="35"/>
      <c r="AB338" s="35"/>
      <c r="AC338" s="35"/>
      <c r="AD338" s="35"/>
      <c r="AE338" s="35"/>
      <c r="AT338" s="18" t="s">
        <v>161</v>
      </c>
      <c r="AU338" s="18" t="s">
        <v>88</v>
      </c>
    </row>
    <row r="339" spans="2:51" s="13" customFormat="1" ht="11.25">
      <c r="B339" s="231"/>
      <c r="C339" s="232"/>
      <c r="D339" s="220" t="s">
        <v>410</v>
      </c>
      <c r="E339" s="233" t="s">
        <v>1</v>
      </c>
      <c r="F339" s="234" t="s">
        <v>198</v>
      </c>
      <c r="G339" s="232"/>
      <c r="H339" s="235">
        <v>10</v>
      </c>
      <c r="I339" s="236"/>
      <c r="J339" s="232"/>
      <c r="K339" s="232"/>
      <c r="L339" s="237"/>
      <c r="M339" s="238"/>
      <c r="N339" s="239"/>
      <c r="O339" s="239"/>
      <c r="P339" s="239"/>
      <c r="Q339" s="239"/>
      <c r="R339" s="239"/>
      <c r="S339" s="239"/>
      <c r="T339" s="240"/>
      <c r="AT339" s="241" t="s">
        <v>410</v>
      </c>
      <c r="AU339" s="241" t="s">
        <v>88</v>
      </c>
      <c r="AV339" s="13" t="s">
        <v>88</v>
      </c>
      <c r="AW339" s="13" t="s">
        <v>34</v>
      </c>
      <c r="AX339" s="13" t="s">
        <v>86</v>
      </c>
      <c r="AY339" s="241" t="s">
        <v>154</v>
      </c>
    </row>
    <row r="340" spans="1:65" s="2" customFormat="1" ht="24" customHeight="1">
      <c r="A340" s="35"/>
      <c r="B340" s="36"/>
      <c r="C340" s="207" t="s">
        <v>358</v>
      </c>
      <c r="D340" s="207" t="s">
        <v>155</v>
      </c>
      <c r="E340" s="208" t="s">
        <v>1140</v>
      </c>
      <c r="F340" s="209" t="s">
        <v>1141</v>
      </c>
      <c r="G340" s="210" t="s">
        <v>600</v>
      </c>
      <c r="H340" s="211">
        <v>10</v>
      </c>
      <c r="I340" s="212"/>
      <c r="J340" s="213">
        <f>ROUND(I340*H340,2)</f>
        <v>0</v>
      </c>
      <c r="K340" s="209" t="s">
        <v>405</v>
      </c>
      <c r="L340" s="40"/>
      <c r="M340" s="214" t="s">
        <v>1</v>
      </c>
      <c r="N340" s="215" t="s">
        <v>43</v>
      </c>
      <c r="O340" s="72"/>
      <c r="P340" s="216">
        <f>O340*H340</f>
        <v>0</v>
      </c>
      <c r="Q340" s="216">
        <v>5E-05</v>
      </c>
      <c r="R340" s="216">
        <f>Q340*H340</f>
        <v>0.0005</v>
      </c>
      <c r="S340" s="216">
        <v>0</v>
      </c>
      <c r="T340" s="217">
        <f>S340*H340</f>
        <v>0</v>
      </c>
      <c r="U340" s="35"/>
      <c r="V340" s="35"/>
      <c r="W340" s="35"/>
      <c r="X340" s="35"/>
      <c r="Y340" s="35"/>
      <c r="Z340" s="35"/>
      <c r="AA340" s="35"/>
      <c r="AB340" s="35"/>
      <c r="AC340" s="35"/>
      <c r="AD340" s="35"/>
      <c r="AE340" s="35"/>
      <c r="AR340" s="218" t="s">
        <v>159</v>
      </c>
      <c r="AT340" s="218" t="s">
        <v>155</v>
      </c>
      <c r="AU340" s="218" t="s">
        <v>88</v>
      </c>
      <c r="AY340" s="18" t="s">
        <v>154</v>
      </c>
      <c r="BE340" s="219">
        <f>IF(N340="základní",J340,0)</f>
        <v>0</v>
      </c>
      <c r="BF340" s="219">
        <f>IF(N340="snížená",J340,0)</f>
        <v>0</v>
      </c>
      <c r="BG340" s="219">
        <f>IF(N340="zákl. přenesená",J340,0)</f>
        <v>0</v>
      </c>
      <c r="BH340" s="219">
        <f>IF(N340="sníž. přenesená",J340,0)</f>
        <v>0</v>
      </c>
      <c r="BI340" s="219">
        <f>IF(N340="nulová",J340,0)</f>
        <v>0</v>
      </c>
      <c r="BJ340" s="18" t="s">
        <v>86</v>
      </c>
      <c r="BK340" s="219">
        <f>ROUND(I340*H340,2)</f>
        <v>0</v>
      </c>
      <c r="BL340" s="18" t="s">
        <v>159</v>
      </c>
      <c r="BM340" s="218" t="s">
        <v>1142</v>
      </c>
    </row>
    <row r="341" spans="1:47" s="2" customFormat="1" ht="11.25">
      <c r="A341" s="35"/>
      <c r="B341" s="36"/>
      <c r="C341" s="37"/>
      <c r="D341" s="220" t="s">
        <v>161</v>
      </c>
      <c r="E341" s="37"/>
      <c r="F341" s="221" t="s">
        <v>1143</v>
      </c>
      <c r="G341" s="37"/>
      <c r="H341" s="37"/>
      <c r="I341" s="123"/>
      <c r="J341" s="37"/>
      <c r="K341" s="37"/>
      <c r="L341" s="40"/>
      <c r="M341" s="222"/>
      <c r="N341" s="223"/>
      <c r="O341" s="72"/>
      <c r="P341" s="72"/>
      <c r="Q341" s="72"/>
      <c r="R341" s="72"/>
      <c r="S341" s="72"/>
      <c r="T341" s="73"/>
      <c r="U341" s="35"/>
      <c r="V341" s="35"/>
      <c r="W341" s="35"/>
      <c r="X341" s="35"/>
      <c r="Y341" s="35"/>
      <c r="Z341" s="35"/>
      <c r="AA341" s="35"/>
      <c r="AB341" s="35"/>
      <c r="AC341" s="35"/>
      <c r="AD341" s="35"/>
      <c r="AE341" s="35"/>
      <c r="AT341" s="18" t="s">
        <v>161</v>
      </c>
      <c r="AU341" s="18" t="s">
        <v>88</v>
      </c>
    </row>
    <row r="342" spans="1:47" s="2" customFormat="1" ht="48.75">
      <c r="A342" s="35"/>
      <c r="B342" s="36"/>
      <c r="C342" s="37"/>
      <c r="D342" s="220" t="s">
        <v>408</v>
      </c>
      <c r="E342" s="37"/>
      <c r="F342" s="230" t="s">
        <v>1144</v>
      </c>
      <c r="G342" s="37"/>
      <c r="H342" s="37"/>
      <c r="I342" s="123"/>
      <c r="J342" s="37"/>
      <c r="K342" s="37"/>
      <c r="L342" s="40"/>
      <c r="M342" s="222"/>
      <c r="N342" s="223"/>
      <c r="O342" s="72"/>
      <c r="P342" s="72"/>
      <c r="Q342" s="72"/>
      <c r="R342" s="72"/>
      <c r="S342" s="72"/>
      <c r="T342" s="73"/>
      <c r="U342" s="35"/>
      <c r="V342" s="35"/>
      <c r="W342" s="35"/>
      <c r="X342" s="35"/>
      <c r="Y342" s="35"/>
      <c r="Z342" s="35"/>
      <c r="AA342" s="35"/>
      <c r="AB342" s="35"/>
      <c r="AC342" s="35"/>
      <c r="AD342" s="35"/>
      <c r="AE342" s="35"/>
      <c r="AT342" s="18" t="s">
        <v>408</v>
      </c>
      <c r="AU342" s="18" t="s">
        <v>88</v>
      </c>
    </row>
    <row r="343" spans="2:51" s="13" customFormat="1" ht="11.25">
      <c r="B343" s="231"/>
      <c r="C343" s="232"/>
      <c r="D343" s="220" t="s">
        <v>410</v>
      </c>
      <c r="E343" s="233" t="s">
        <v>1</v>
      </c>
      <c r="F343" s="234" t="s">
        <v>198</v>
      </c>
      <c r="G343" s="232"/>
      <c r="H343" s="235">
        <v>10</v>
      </c>
      <c r="I343" s="236"/>
      <c r="J343" s="232"/>
      <c r="K343" s="232"/>
      <c r="L343" s="237"/>
      <c r="M343" s="238"/>
      <c r="N343" s="239"/>
      <c r="O343" s="239"/>
      <c r="P343" s="239"/>
      <c r="Q343" s="239"/>
      <c r="R343" s="239"/>
      <c r="S343" s="239"/>
      <c r="T343" s="240"/>
      <c r="AT343" s="241" t="s">
        <v>410</v>
      </c>
      <c r="AU343" s="241" t="s">
        <v>88</v>
      </c>
      <c r="AV343" s="13" t="s">
        <v>88</v>
      </c>
      <c r="AW343" s="13" t="s">
        <v>34</v>
      </c>
      <c r="AX343" s="13" t="s">
        <v>86</v>
      </c>
      <c r="AY343" s="241" t="s">
        <v>154</v>
      </c>
    </row>
    <row r="344" spans="1:65" s="2" customFormat="1" ht="16.5" customHeight="1">
      <c r="A344" s="35"/>
      <c r="B344" s="36"/>
      <c r="C344" s="254" t="s">
        <v>362</v>
      </c>
      <c r="D344" s="254" t="s">
        <v>179</v>
      </c>
      <c r="E344" s="255" t="s">
        <v>1145</v>
      </c>
      <c r="F344" s="256" t="s">
        <v>1146</v>
      </c>
      <c r="G344" s="257" t="s">
        <v>404</v>
      </c>
      <c r="H344" s="258">
        <v>0.633</v>
      </c>
      <c r="I344" s="259"/>
      <c r="J344" s="260">
        <f>ROUND(I344*H344,2)</f>
        <v>0</v>
      </c>
      <c r="K344" s="256" t="s">
        <v>405</v>
      </c>
      <c r="L344" s="261"/>
      <c r="M344" s="262" t="s">
        <v>1</v>
      </c>
      <c r="N344" s="263" t="s">
        <v>43</v>
      </c>
      <c r="O344" s="72"/>
      <c r="P344" s="216">
        <f>O344*H344</f>
        <v>0</v>
      </c>
      <c r="Q344" s="216">
        <v>0.65</v>
      </c>
      <c r="R344" s="216">
        <f>Q344*H344</f>
        <v>0.41145000000000004</v>
      </c>
      <c r="S344" s="216">
        <v>0</v>
      </c>
      <c r="T344" s="217">
        <f>S344*H344</f>
        <v>0</v>
      </c>
      <c r="U344" s="35"/>
      <c r="V344" s="35"/>
      <c r="W344" s="35"/>
      <c r="X344" s="35"/>
      <c r="Y344" s="35"/>
      <c r="Z344" s="35"/>
      <c r="AA344" s="35"/>
      <c r="AB344" s="35"/>
      <c r="AC344" s="35"/>
      <c r="AD344" s="35"/>
      <c r="AE344" s="35"/>
      <c r="AR344" s="218" t="s">
        <v>190</v>
      </c>
      <c r="AT344" s="218" t="s">
        <v>179</v>
      </c>
      <c r="AU344" s="218" t="s">
        <v>88</v>
      </c>
      <c r="AY344" s="18" t="s">
        <v>154</v>
      </c>
      <c r="BE344" s="219">
        <f>IF(N344="základní",J344,0)</f>
        <v>0</v>
      </c>
      <c r="BF344" s="219">
        <f>IF(N344="snížená",J344,0)</f>
        <v>0</v>
      </c>
      <c r="BG344" s="219">
        <f>IF(N344="zákl. přenesená",J344,0)</f>
        <v>0</v>
      </c>
      <c r="BH344" s="219">
        <f>IF(N344="sníž. přenesená",J344,0)</f>
        <v>0</v>
      </c>
      <c r="BI344" s="219">
        <f>IF(N344="nulová",J344,0)</f>
        <v>0</v>
      </c>
      <c r="BJ344" s="18" t="s">
        <v>86</v>
      </c>
      <c r="BK344" s="219">
        <f>ROUND(I344*H344,2)</f>
        <v>0</v>
      </c>
      <c r="BL344" s="18" t="s">
        <v>159</v>
      </c>
      <c r="BM344" s="218" t="s">
        <v>1147</v>
      </c>
    </row>
    <row r="345" spans="1:47" s="2" customFormat="1" ht="11.25">
      <c r="A345" s="35"/>
      <c r="B345" s="36"/>
      <c r="C345" s="37"/>
      <c r="D345" s="220" t="s">
        <v>161</v>
      </c>
      <c r="E345" s="37"/>
      <c r="F345" s="221" t="s">
        <v>1146</v>
      </c>
      <c r="G345" s="37"/>
      <c r="H345" s="37"/>
      <c r="I345" s="123"/>
      <c r="J345" s="37"/>
      <c r="K345" s="37"/>
      <c r="L345" s="40"/>
      <c r="M345" s="222"/>
      <c r="N345" s="223"/>
      <c r="O345" s="72"/>
      <c r="P345" s="72"/>
      <c r="Q345" s="72"/>
      <c r="R345" s="72"/>
      <c r="S345" s="72"/>
      <c r="T345" s="73"/>
      <c r="U345" s="35"/>
      <c r="V345" s="35"/>
      <c r="W345" s="35"/>
      <c r="X345" s="35"/>
      <c r="Y345" s="35"/>
      <c r="Z345" s="35"/>
      <c r="AA345" s="35"/>
      <c r="AB345" s="35"/>
      <c r="AC345" s="35"/>
      <c r="AD345" s="35"/>
      <c r="AE345" s="35"/>
      <c r="AT345" s="18" t="s">
        <v>161</v>
      </c>
      <c r="AU345" s="18" t="s">
        <v>88</v>
      </c>
    </row>
    <row r="346" spans="2:51" s="13" customFormat="1" ht="11.25">
      <c r="B346" s="231"/>
      <c r="C346" s="232"/>
      <c r="D346" s="220" t="s">
        <v>410</v>
      </c>
      <c r="E346" s="233" t="s">
        <v>1</v>
      </c>
      <c r="F346" s="234" t="s">
        <v>1148</v>
      </c>
      <c r="G346" s="232"/>
      <c r="H346" s="235">
        <v>0.633</v>
      </c>
      <c r="I346" s="236"/>
      <c r="J346" s="232"/>
      <c r="K346" s="232"/>
      <c r="L346" s="237"/>
      <c r="M346" s="238"/>
      <c r="N346" s="239"/>
      <c r="O346" s="239"/>
      <c r="P346" s="239"/>
      <c r="Q346" s="239"/>
      <c r="R346" s="239"/>
      <c r="S346" s="239"/>
      <c r="T346" s="240"/>
      <c r="AT346" s="241" t="s">
        <v>410</v>
      </c>
      <c r="AU346" s="241" t="s">
        <v>88</v>
      </c>
      <c r="AV346" s="13" t="s">
        <v>88</v>
      </c>
      <c r="AW346" s="13" t="s">
        <v>34</v>
      </c>
      <c r="AX346" s="13" t="s">
        <v>86</v>
      </c>
      <c r="AY346" s="241" t="s">
        <v>154</v>
      </c>
    </row>
    <row r="347" spans="1:65" s="2" customFormat="1" ht="24" customHeight="1">
      <c r="A347" s="35"/>
      <c r="B347" s="36"/>
      <c r="C347" s="207" t="s">
        <v>366</v>
      </c>
      <c r="D347" s="207" t="s">
        <v>155</v>
      </c>
      <c r="E347" s="208" t="s">
        <v>1149</v>
      </c>
      <c r="F347" s="209" t="s">
        <v>1150</v>
      </c>
      <c r="G347" s="210" t="s">
        <v>471</v>
      </c>
      <c r="H347" s="211">
        <v>37.68</v>
      </c>
      <c r="I347" s="212"/>
      <c r="J347" s="213">
        <f>ROUND(I347*H347,2)</f>
        <v>0</v>
      </c>
      <c r="K347" s="209" t="s">
        <v>405</v>
      </c>
      <c r="L347" s="40"/>
      <c r="M347" s="214" t="s">
        <v>1</v>
      </c>
      <c r="N347" s="215" t="s">
        <v>43</v>
      </c>
      <c r="O347" s="72"/>
      <c r="P347" s="216">
        <f>O347*H347</f>
        <v>0</v>
      </c>
      <c r="Q347" s="216">
        <v>0.00069</v>
      </c>
      <c r="R347" s="216">
        <f>Q347*H347</f>
        <v>0.0259992</v>
      </c>
      <c r="S347" s="216">
        <v>0</v>
      </c>
      <c r="T347" s="217">
        <f>S347*H347</f>
        <v>0</v>
      </c>
      <c r="U347" s="35"/>
      <c r="V347" s="35"/>
      <c r="W347" s="35"/>
      <c r="X347" s="35"/>
      <c r="Y347" s="35"/>
      <c r="Z347" s="35"/>
      <c r="AA347" s="35"/>
      <c r="AB347" s="35"/>
      <c r="AC347" s="35"/>
      <c r="AD347" s="35"/>
      <c r="AE347" s="35"/>
      <c r="AR347" s="218" t="s">
        <v>159</v>
      </c>
      <c r="AT347" s="218" t="s">
        <v>155</v>
      </c>
      <c r="AU347" s="218" t="s">
        <v>88</v>
      </c>
      <c r="AY347" s="18" t="s">
        <v>154</v>
      </c>
      <c r="BE347" s="219">
        <f>IF(N347="základní",J347,0)</f>
        <v>0</v>
      </c>
      <c r="BF347" s="219">
        <f>IF(N347="snížená",J347,0)</f>
        <v>0</v>
      </c>
      <c r="BG347" s="219">
        <f>IF(N347="zákl. přenesená",J347,0)</f>
        <v>0</v>
      </c>
      <c r="BH347" s="219">
        <f>IF(N347="sníž. přenesená",J347,0)</f>
        <v>0</v>
      </c>
      <c r="BI347" s="219">
        <f>IF(N347="nulová",J347,0)</f>
        <v>0</v>
      </c>
      <c r="BJ347" s="18" t="s">
        <v>86</v>
      </c>
      <c r="BK347" s="219">
        <f>ROUND(I347*H347,2)</f>
        <v>0</v>
      </c>
      <c r="BL347" s="18" t="s">
        <v>159</v>
      </c>
      <c r="BM347" s="218" t="s">
        <v>1151</v>
      </c>
    </row>
    <row r="348" spans="1:47" s="2" customFormat="1" ht="19.5">
      <c r="A348" s="35"/>
      <c r="B348" s="36"/>
      <c r="C348" s="37"/>
      <c r="D348" s="220" t="s">
        <v>161</v>
      </c>
      <c r="E348" s="37"/>
      <c r="F348" s="221" t="s">
        <v>1152</v>
      </c>
      <c r="G348" s="37"/>
      <c r="H348" s="37"/>
      <c r="I348" s="123"/>
      <c r="J348" s="37"/>
      <c r="K348" s="37"/>
      <c r="L348" s="40"/>
      <c r="M348" s="222"/>
      <c r="N348" s="223"/>
      <c r="O348" s="72"/>
      <c r="P348" s="72"/>
      <c r="Q348" s="72"/>
      <c r="R348" s="72"/>
      <c r="S348" s="72"/>
      <c r="T348" s="73"/>
      <c r="U348" s="35"/>
      <c r="V348" s="35"/>
      <c r="W348" s="35"/>
      <c r="X348" s="35"/>
      <c r="Y348" s="35"/>
      <c r="Z348" s="35"/>
      <c r="AA348" s="35"/>
      <c r="AB348" s="35"/>
      <c r="AC348" s="35"/>
      <c r="AD348" s="35"/>
      <c r="AE348" s="35"/>
      <c r="AT348" s="18" t="s">
        <v>161</v>
      </c>
      <c r="AU348" s="18" t="s">
        <v>88</v>
      </c>
    </row>
    <row r="349" spans="1:47" s="2" customFormat="1" ht="19.5">
      <c r="A349" s="35"/>
      <c r="B349" s="36"/>
      <c r="C349" s="37"/>
      <c r="D349" s="220" t="s">
        <v>408</v>
      </c>
      <c r="E349" s="37"/>
      <c r="F349" s="230" t="s">
        <v>1153</v>
      </c>
      <c r="G349" s="37"/>
      <c r="H349" s="37"/>
      <c r="I349" s="123"/>
      <c r="J349" s="37"/>
      <c r="K349" s="37"/>
      <c r="L349" s="40"/>
      <c r="M349" s="222"/>
      <c r="N349" s="223"/>
      <c r="O349" s="72"/>
      <c r="P349" s="72"/>
      <c r="Q349" s="72"/>
      <c r="R349" s="72"/>
      <c r="S349" s="72"/>
      <c r="T349" s="73"/>
      <c r="U349" s="35"/>
      <c r="V349" s="35"/>
      <c r="W349" s="35"/>
      <c r="X349" s="35"/>
      <c r="Y349" s="35"/>
      <c r="Z349" s="35"/>
      <c r="AA349" s="35"/>
      <c r="AB349" s="35"/>
      <c r="AC349" s="35"/>
      <c r="AD349" s="35"/>
      <c r="AE349" s="35"/>
      <c r="AT349" s="18" t="s">
        <v>408</v>
      </c>
      <c r="AU349" s="18" t="s">
        <v>88</v>
      </c>
    </row>
    <row r="350" spans="2:51" s="13" customFormat="1" ht="11.25">
      <c r="B350" s="231"/>
      <c r="C350" s="232"/>
      <c r="D350" s="220" t="s">
        <v>410</v>
      </c>
      <c r="E350" s="233" t="s">
        <v>1</v>
      </c>
      <c r="F350" s="234" t="s">
        <v>1154</v>
      </c>
      <c r="G350" s="232"/>
      <c r="H350" s="235">
        <v>37.68</v>
      </c>
      <c r="I350" s="236"/>
      <c r="J350" s="232"/>
      <c r="K350" s="232"/>
      <c r="L350" s="237"/>
      <c r="M350" s="238"/>
      <c r="N350" s="239"/>
      <c r="O350" s="239"/>
      <c r="P350" s="239"/>
      <c r="Q350" s="239"/>
      <c r="R350" s="239"/>
      <c r="S350" s="239"/>
      <c r="T350" s="240"/>
      <c r="AT350" s="241" t="s">
        <v>410</v>
      </c>
      <c r="AU350" s="241" t="s">
        <v>88</v>
      </c>
      <c r="AV350" s="13" t="s">
        <v>88</v>
      </c>
      <c r="AW350" s="13" t="s">
        <v>34</v>
      </c>
      <c r="AX350" s="13" t="s">
        <v>86</v>
      </c>
      <c r="AY350" s="241" t="s">
        <v>154</v>
      </c>
    </row>
    <row r="351" spans="1:65" s="2" customFormat="1" ht="24" customHeight="1">
      <c r="A351" s="35"/>
      <c r="B351" s="36"/>
      <c r="C351" s="207" t="s">
        <v>370</v>
      </c>
      <c r="D351" s="207" t="s">
        <v>155</v>
      </c>
      <c r="E351" s="208" t="s">
        <v>1155</v>
      </c>
      <c r="F351" s="209" t="s">
        <v>1156</v>
      </c>
      <c r="G351" s="210" t="s">
        <v>600</v>
      </c>
      <c r="H351" s="211">
        <v>10</v>
      </c>
      <c r="I351" s="212"/>
      <c r="J351" s="213">
        <f>ROUND(I351*H351,2)</f>
        <v>0</v>
      </c>
      <c r="K351" s="209" t="s">
        <v>405</v>
      </c>
      <c r="L351" s="40"/>
      <c r="M351" s="214" t="s">
        <v>1</v>
      </c>
      <c r="N351" s="215" t="s">
        <v>43</v>
      </c>
      <c r="O351" s="72"/>
      <c r="P351" s="216">
        <f>O351*H351</f>
        <v>0</v>
      </c>
      <c r="Q351" s="216">
        <v>0</v>
      </c>
      <c r="R351" s="216">
        <f>Q351*H351</f>
        <v>0</v>
      </c>
      <c r="S351" s="216">
        <v>0</v>
      </c>
      <c r="T351" s="217">
        <f>S351*H351</f>
        <v>0</v>
      </c>
      <c r="U351" s="35"/>
      <c r="V351" s="35"/>
      <c r="W351" s="35"/>
      <c r="X351" s="35"/>
      <c r="Y351" s="35"/>
      <c r="Z351" s="35"/>
      <c r="AA351" s="35"/>
      <c r="AB351" s="35"/>
      <c r="AC351" s="35"/>
      <c r="AD351" s="35"/>
      <c r="AE351" s="35"/>
      <c r="AR351" s="218" t="s">
        <v>159</v>
      </c>
      <c r="AT351" s="218" t="s">
        <v>155</v>
      </c>
      <c r="AU351" s="218" t="s">
        <v>88</v>
      </c>
      <c r="AY351" s="18" t="s">
        <v>154</v>
      </c>
      <c r="BE351" s="219">
        <f>IF(N351="základní",J351,0)</f>
        <v>0</v>
      </c>
      <c r="BF351" s="219">
        <f>IF(N351="snížená",J351,0)</f>
        <v>0</v>
      </c>
      <c r="BG351" s="219">
        <f>IF(N351="zákl. přenesená",J351,0)</f>
        <v>0</v>
      </c>
      <c r="BH351" s="219">
        <f>IF(N351="sníž. přenesená",J351,0)</f>
        <v>0</v>
      </c>
      <c r="BI351" s="219">
        <f>IF(N351="nulová",J351,0)</f>
        <v>0</v>
      </c>
      <c r="BJ351" s="18" t="s">
        <v>86</v>
      </c>
      <c r="BK351" s="219">
        <f>ROUND(I351*H351,2)</f>
        <v>0</v>
      </c>
      <c r="BL351" s="18" t="s">
        <v>159</v>
      </c>
      <c r="BM351" s="218" t="s">
        <v>1157</v>
      </c>
    </row>
    <row r="352" spans="1:47" s="2" customFormat="1" ht="19.5">
      <c r="A352" s="35"/>
      <c r="B352" s="36"/>
      <c r="C352" s="37"/>
      <c r="D352" s="220" t="s">
        <v>161</v>
      </c>
      <c r="E352" s="37"/>
      <c r="F352" s="221" t="s">
        <v>1158</v>
      </c>
      <c r="G352" s="37"/>
      <c r="H352" s="37"/>
      <c r="I352" s="123"/>
      <c r="J352" s="37"/>
      <c r="K352" s="37"/>
      <c r="L352" s="40"/>
      <c r="M352" s="222"/>
      <c r="N352" s="223"/>
      <c r="O352" s="72"/>
      <c r="P352" s="72"/>
      <c r="Q352" s="72"/>
      <c r="R352" s="72"/>
      <c r="S352" s="72"/>
      <c r="T352" s="73"/>
      <c r="U352" s="35"/>
      <c r="V352" s="35"/>
      <c r="W352" s="35"/>
      <c r="X352" s="35"/>
      <c r="Y352" s="35"/>
      <c r="Z352" s="35"/>
      <c r="AA352" s="35"/>
      <c r="AB352" s="35"/>
      <c r="AC352" s="35"/>
      <c r="AD352" s="35"/>
      <c r="AE352" s="35"/>
      <c r="AT352" s="18" t="s">
        <v>161</v>
      </c>
      <c r="AU352" s="18" t="s">
        <v>88</v>
      </c>
    </row>
    <row r="353" spans="1:47" s="2" customFormat="1" ht="156">
      <c r="A353" s="35"/>
      <c r="B353" s="36"/>
      <c r="C353" s="37"/>
      <c r="D353" s="220" t="s">
        <v>408</v>
      </c>
      <c r="E353" s="37"/>
      <c r="F353" s="230" t="s">
        <v>1159</v>
      </c>
      <c r="G353" s="37"/>
      <c r="H353" s="37"/>
      <c r="I353" s="123"/>
      <c r="J353" s="37"/>
      <c r="K353" s="37"/>
      <c r="L353" s="40"/>
      <c r="M353" s="222"/>
      <c r="N353" s="223"/>
      <c r="O353" s="72"/>
      <c r="P353" s="72"/>
      <c r="Q353" s="72"/>
      <c r="R353" s="72"/>
      <c r="S353" s="72"/>
      <c r="T353" s="73"/>
      <c r="U353" s="35"/>
      <c r="V353" s="35"/>
      <c r="W353" s="35"/>
      <c r="X353" s="35"/>
      <c r="Y353" s="35"/>
      <c r="Z353" s="35"/>
      <c r="AA353" s="35"/>
      <c r="AB353" s="35"/>
      <c r="AC353" s="35"/>
      <c r="AD353" s="35"/>
      <c r="AE353" s="35"/>
      <c r="AT353" s="18" t="s">
        <v>408</v>
      </c>
      <c r="AU353" s="18" t="s">
        <v>88</v>
      </c>
    </row>
    <row r="354" spans="2:51" s="13" customFormat="1" ht="11.25">
      <c r="B354" s="231"/>
      <c r="C354" s="232"/>
      <c r="D354" s="220" t="s">
        <v>410</v>
      </c>
      <c r="E354" s="233" t="s">
        <v>1</v>
      </c>
      <c r="F354" s="234" t="s">
        <v>198</v>
      </c>
      <c r="G354" s="232"/>
      <c r="H354" s="235">
        <v>10</v>
      </c>
      <c r="I354" s="236"/>
      <c r="J354" s="232"/>
      <c r="K354" s="232"/>
      <c r="L354" s="237"/>
      <c r="M354" s="238"/>
      <c r="N354" s="239"/>
      <c r="O354" s="239"/>
      <c r="P354" s="239"/>
      <c r="Q354" s="239"/>
      <c r="R354" s="239"/>
      <c r="S354" s="239"/>
      <c r="T354" s="240"/>
      <c r="AT354" s="241" t="s">
        <v>410</v>
      </c>
      <c r="AU354" s="241" t="s">
        <v>88</v>
      </c>
      <c r="AV354" s="13" t="s">
        <v>88</v>
      </c>
      <c r="AW354" s="13" t="s">
        <v>34</v>
      </c>
      <c r="AX354" s="13" t="s">
        <v>86</v>
      </c>
      <c r="AY354" s="241" t="s">
        <v>154</v>
      </c>
    </row>
    <row r="355" spans="1:65" s="2" customFormat="1" ht="24" customHeight="1">
      <c r="A355" s="35"/>
      <c r="B355" s="36"/>
      <c r="C355" s="207" t="s">
        <v>374</v>
      </c>
      <c r="D355" s="207" t="s">
        <v>155</v>
      </c>
      <c r="E355" s="208" t="s">
        <v>1160</v>
      </c>
      <c r="F355" s="209" t="s">
        <v>1161</v>
      </c>
      <c r="G355" s="210" t="s">
        <v>471</v>
      </c>
      <c r="H355" s="211">
        <v>1026.58</v>
      </c>
      <c r="I355" s="212"/>
      <c r="J355" s="213">
        <f>ROUND(I355*H355,2)</f>
        <v>0</v>
      </c>
      <c r="K355" s="209" t="s">
        <v>405</v>
      </c>
      <c r="L355" s="40"/>
      <c r="M355" s="214" t="s">
        <v>1</v>
      </c>
      <c r="N355" s="215" t="s">
        <v>43</v>
      </c>
      <c r="O355" s="72"/>
      <c r="P355" s="216">
        <f>O355*H355</f>
        <v>0</v>
      </c>
      <c r="Q355" s="216">
        <v>0</v>
      </c>
      <c r="R355" s="216">
        <f>Q355*H355</f>
        <v>0</v>
      </c>
      <c r="S355" s="216">
        <v>0</v>
      </c>
      <c r="T355" s="217">
        <f>S355*H355</f>
        <v>0</v>
      </c>
      <c r="U355" s="35"/>
      <c r="V355" s="35"/>
      <c r="W355" s="35"/>
      <c r="X355" s="35"/>
      <c r="Y355" s="35"/>
      <c r="Z355" s="35"/>
      <c r="AA355" s="35"/>
      <c r="AB355" s="35"/>
      <c r="AC355" s="35"/>
      <c r="AD355" s="35"/>
      <c r="AE355" s="35"/>
      <c r="AR355" s="218" t="s">
        <v>159</v>
      </c>
      <c r="AT355" s="218" t="s">
        <v>155</v>
      </c>
      <c r="AU355" s="218" t="s">
        <v>88</v>
      </c>
      <c r="AY355" s="18" t="s">
        <v>154</v>
      </c>
      <c r="BE355" s="219">
        <f>IF(N355="základní",J355,0)</f>
        <v>0</v>
      </c>
      <c r="BF355" s="219">
        <f>IF(N355="snížená",J355,0)</f>
        <v>0</v>
      </c>
      <c r="BG355" s="219">
        <f>IF(N355="zákl. přenesená",J355,0)</f>
        <v>0</v>
      </c>
      <c r="BH355" s="219">
        <f>IF(N355="sníž. přenesená",J355,0)</f>
        <v>0</v>
      </c>
      <c r="BI355" s="219">
        <f>IF(N355="nulová",J355,0)</f>
        <v>0</v>
      </c>
      <c r="BJ355" s="18" t="s">
        <v>86</v>
      </c>
      <c r="BK355" s="219">
        <f>ROUND(I355*H355,2)</f>
        <v>0</v>
      </c>
      <c r="BL355" s="18" t="s">
        <v>159</v>
      </c>
      <c r="BM355" s="218" t="s">
        <v>1162</v>
      </c>
    </row>
    <row r="356" spans="1:47" s="2" customFormat="1" ht="29.25">
      <c r="A356" s="35"/>
      <c r="B356" s="36"/>
      <c r="C356" s="37"/>
      <c r="D356" s="220" t="s">
        <v>161</v>
      </c>
      <c r="E356" s="37"/>
      <c r="F356" s="221" t="s">
        <v>1163</v>
      </c>
      <c r="G356" s="37"/>
      <c r="H356" s="37"/>
      <c r="I356" s="123"/>
      <c r="J356" s="37"/>
      <c r="K356" s="37"/>
      <c r="L356" s="40"/>
      <c r="M356" s="222"/>
      <c r="N356" s="223"/>
      <c r="O356" s="72"/>
      <c r="P356" s="72"/>
      <c r="Q356" s="72"/>
      <c r="R356" s="72"/>
      <c r="S356" s="72"/>
      <c r="T356" s="73"/>
      <c r="U356" s="35"/>
      <c r="V356" s="35"/>
      <c r="W356" s="35"/>
      <c r="X356" s="35"/>
      <c r="Y356" s="35"/>
      <c r="Z356" s="35"/>
      <c r="AA356" s="35"/>
      <c r="AB356" s="35"/>
      <c r="AC356" s="35"/>
      <c r="AD356" s="35"/>
      <c r="AE356" s="35"/>
      <c r="AT356" s="18" t="s">
        <v>161</v>
      </c>
      <c r="AU356" s="18" t="s">
        <v>88</v>
      </c>
    </row>
    <row r="357" spans="1:47" s="2" customFormat="1" ht="146.25">
      <c r="A357" s="35"/>
      <c r="B357" s="36"/>
      <c r="C357" s="37"/>
      <c r="D357" s="220" t="s">
        <v>408</v>
      </c>
      <c r="E357" s="37"/>
      <c r="F357" s="230" t="s">
        <v>1164</v>
      </c>
      <c r="G357" s="37"/>
      <c r="H357" s="37"/>
      <c r="I357" s="123"/>
      <c r="J357" s="37"/>
      <c r="K357" s="37"/>
      <c r="L357" s="40"/>
      <c r="M357" s="222"/>
      <c r="N357" s="223"/>
      <c r="O357" s="72"/>
      <c r="P357" s="72"/>
      <c r="Q357" s="72"/>
      <c r="R357" s="72"/>
      <c r="S357" s="72"/>
      <c r="T357" s="73"/>
      <c r="U357" s="35"/>
      <c r="V357" s="35"/>
      <c r="W357" s="35"/>
      <c r="X357" s="35"/>
      <c r="Y357" s="35"/>
      <c r="Z357" s="35"/>
      <c r="AA357" s="35"/>
      <c r="AB357" s="35"/>
      <c r="AC357" s="35"/>
      <c r="AD357" s="35"/>
      <c r="AE357" s="35"/>
      <c r="AT357" s="18" t="s">
        <v>408</v>
      </c>
      <c r="AU357" s="18" t="s">
        <v>88</v>
      </c>
    </row>
    <row r="358" spans="2:51" s="13" customFormat="1" ht="11.25">
      <c r="B358" s="231"/>
      <c r="C358" s="232"/>
      <c r="D358" s="220" t="s">
        <v>410</v>
      </c>
      <c r="E358" s="233" t="s">
        <v>1</v>
      </c>
      <c r="F358" s="234" t="s">
        <v>1093</v>
      </c>
      <c r="G358" s="232"/>
      <c r="H358" s="235">
        <v>1026.58</v>
      </c>
      <c r="I358" s="236"/>
      <c r="J358" s="232"/>
      <c r="K358" s="232"/>
      <c r="L358" s="237"/>
      <c r="M358" s="238"/>
      <c r="N358" s="239"/>
      <c r="O358" s="239"/>
      <c r="P358" s="239"/>
      <c r="Q358" s="239"/>
      <c r="R358" s="239"/>
      <c r="S358" s="239"/>
      <c r="T358" s="240"/>
      <c r="AT358" s="241" t="s">
        <v>410</v>
      </c>
      <c r="AU358" s="241" t="s">
        <v>88</v>
      </c>
      <c r="AV358" s="13" t="s">
        <v>88</v>
      </c>
      <c r="AW358" s="13" t="s">
        <v>34</v>
      </c>
      <c r="AX358" s="13" t="s">
        <v>86</v>
      </c>
      <c r="AY358" s="241" t="s">
        <v>154</v>
      </c>
    </row>
    <row r="359" spans="1:65" s="2" customFormat="1" ht="24" customHeight="1">
      <c r="A359" s="35"/>
      <c r="B359" s="36"/>
      <c r="C359" s="207" t="s">
        <v>378</v>
      </c>
      <c r="D359" s="207" t="s">
        <v>155</v>
      </c>
      <c r="E359" s="208" t="s">
        <v>1165</v>
      </c>
      <c r="F359" s="209" t="s">
        <v>1166</v>
      </c>
      <c r="G359" s="210" t="s">
        <v>600</v>
      </c>
      <c r="H359" s="211">
        <v>1</v>
      </c>
      <c r="I359" s="212"/>
      <c r="J359" s="213">
        <f>ROUND(I359*H359,2)</f>
        <v>0</v>
      </c>
      <c r="K359" s="209" t="s">
        <v>405</v>
      </c>
      <c r="L359" s="40"/>
      <c r="M359" s="214" t="s">
        <v>1</v>
      </c>
      <c r="N359" s="215" t="s">
        <v>43</v>
      </c>
      <c r="O359" s="72"/>
      <c r="P359" s="216">
        <f>O359*H359</f>
        <v>0</v>
      </c>
      <c r="Q359" s="216">
        <v>0.04698</v>
      </c>
      <c r="R359" s="216">
        <f>Q359*H359</f>
        <v>0.04698</v>
      </c>
      <c r="S359" s="216">
        <v>0</v>
      </c>
      <c r="T359" s="217">
        <f>S359*H359</f>
        <v>0</v>
      </c>
      <c r="U359" s="35"/>
      <c r="V359" s="35"/>
      <c r="W359" s="35"/>
      <c r="X359" s="35"/>
      <c r="Y359" s="35"/>
      <c r="Z359" s="35"/>
      <c r="AA359" s="35"/>
      <c r="AB359" s="35"/>
      <c r="AC359" s="35"/>
      <c r="AD359" s="35"/>
      <c r="AE359" s="35"/>
      <c r="AR359" s="218" t="s">
        <v>159</v>
      </c>
      <c r="AT359" s="218" t="s">
        <v>155</v>
      </c>
      <c r="AU359" s="218" t="s">
        <v>88</v>
      </c>
      <c r="AY359" s="18" t="s">
        <v>154</v>
      </c>
      <c r="BE359" s="219">
        <f>IF(N359="základní",J359,0)</f>
        <v>0</v>
      </c>
      <c r="BF359" s="219">
        <f>IF(N359="snížená",J359,0)</f>
        <v>0</v>
      </c>
      <c r="BG359" s="219">
        <f>IF(N359="zákl. přenesená",J359,0)</f>
        <v>0</v>
      </c>
      <c r="BH359" s="219">
        <f>IF(N359="sníž. přenesená",J359,0)</f>
        <v>0</v>
      </c>
      <c r="BI359" s="219">
        <f>IF(N359="nulová",J359,0)</f>
        <v>0</v>
      </c>
      <c r="BJ359" s="18" t="s">
        <v>86</v>
      </c>
      <c r="BK359" s="219">
        <f>ROUND(I359*H359,2)</f>
        <v>0</v>
      </c>
      <c r="BL359" s="18" t="s">
        <v>159</v>
      </c>
      <c r="BM359" s="218" t="s">
        <v>1167</v>
      </c>
    </row>
    <row r="360" spans="1:47" s="2" customFormat="1" ht="29.25">
      <c r="A360" s="35"/>
      <c r="B360" s="36"/>
      <c r="C360" s="37"/>
      <c r="D360" s="220" t="s">
        <v>161</v>
      </c>
      <c r="E360" s="37"/>
      <c r="F360" s="221" t="s">
        <v>1168</v>
      </c>
      <c r="G360" s="37"/>
      <c r="H360" s="37"/>
      <c r="I360" s="123"/>
      <c r="J360" s="37"/>
      <c r="K360" s="37"/>
      <c r="L360" s="40"/>
      <c r="M360" s="222"/>
      <c r="N360" s="223"/>
      <c r="O360" s="72"/>
      <c r="P360" s="72"/>
      <c r="Q360" s="72"/>
      <c r="R360" s="72"/>
      <c r="S360" s="72"/>
      <c r="T360" s="73"/>
      <c r="U360" s="35"/>
      <c r="V360" s="35"/>
      <c r="W360" s="35"/>
      <c r="X360" s="35"/>
      <c r="Y360" s="35"/>
      <c r="Z360" s="35"/>
      <c r="AA360" s="35"/>
      <c r="AB360" s="35"/>
      <c r="AC360" s="35"/>
      <c r="AD360" s="35"/>
      <c r="AE360" s="35"/>
      <c r="AT360" s="18" t="s">
        <v>161</v>
      </c>
      <c r="AU360" s="18" t="s">
        <v>88</v>
      </c>
    </row>
    <row r="361" spans="2:51" s="13" customFormat="1" ht="11.25">
      <c r="B361" s="231"/>
      <c r="C361" s="232"/>
      <c r="D361" s="220" t="s">
        <v>410</v>
      </c>
      <c r="E361" s="233" t="s">
        <v>1</v>
      </c>
      <c r="F361" s="234" t="s">
        <v>86</v>
      </c>
      <c r="G361" s="232"/>
      <c r="H361" s="235">
        <v>1</v>
      </c>
      <c r="I361" s="236"/>
      <c r="J361" s="232"/>
      <c r="K361" s="232"/>
      <c r="L361" s="237"/>
      <c r="M361" s="238"/>
      <c r="N361" s="239"/>
      <c r="O361" s="239"/>
      <c r="P361" s="239"/>
      <c r="Q361" s="239"/>
      <c r="R361" s="239"/>
      <c r="S361" s="239"/>
      <c r="T361" s="240"/>
      <c r="AT361" s="241" t="s">
        <v>410</v>
      </c>
      <c r="AU361" s="241" t="s">
        <v>88</v>
      </c>
      <c r="AV361" s="13" t="s">
        <v>88</v>
      </c>
      <c r="AW361" s="13" t="s">
        <v>34</v>
      </c>
      <c r="AX361" s="13" t="s">
        <v>86</v>
      </c>
      <c r="AY361" s="241" t="s">
        <v>154</v>
      </c>
    </row>
    <row r="362" spans="1:65" s="2" customFormat="1" ht="16.5" customHeight="1">
      <c r="A362" s="35"/>
      <c r="B362" s="36"/>
      <c r="C362" s="207" t="s">
        <v>382</v>
      </c>
      <c r="D362" s="207" t="s">
        <v>155</v>
      </c>
      <c r="E362" s="208" t="s">
        <v>1169</v>
      </c>
      <c r="F362" s="209" t="s">
        <v>1170</v>
      </c>
      <c r="G362" s="210" t="s">
        <v>471</v>
      </c>
      <c r="H362" s="211">
        <v>10</v>
      </c>
      <c r="I362" s="212"/>
      <c r="J362" s="213">
        <f>ROUND(I362*H362,2)</f>
        <v>0</v>
      </c>
      <c r="K362" s="209" t="s">
        <v>405</v>
      </c>
      <c r="L362" s="40"/>
      <c r="M362" s="214" t="s">
        <v>1</v>
      </c>
      <c r="N362" s="215" t="s">
        <v>43</v>
      </c>
      <c r="O362" s="72"/>
      <c r="P362" s="216">
        <f>O362*H362</f>
        <v>0</v>
      </c>
      <c r="Q362" s="216">
        <v>0</v>
      </c>
      <c r="R362" s="216">
        <f>Q362*H362</f>
        <v>0</v>
      </c>
      <c r="S362" s="216">
        <v>0</v>
      </c>
      <c r="T362" s="217">
        <f>S362*H362</f>
        <v>0</v>
      </c>
      <c r="U362" s="35"/>
      <c r="V362" s="35"/>
      <c r="W362" s="35"/>
      <c r="X362" s="35"/>
      <c r="Y362" s="35"/>
      <c r="Z362" s="35"/>
      <c r="AA362" s="35"/>
      <c r="AB362" s="35"/>
      <c r="AC362" s="35"/>
      <c r="AD362" s="35"/>
      <c r="AE362" s="35"/>
      <c r="AR362" s="218" t="s">
        <v>159</v>
      </c>
      <c r="AT362" s="218" t="s">
        <v>155</v>
      </c>
      <c r="AU362" s="218" t="s">
        <v>88</v>
      </c>
      <c r="AY362" s="18" t="s">
        <v>154</v>
      </c>
      <c r="BE362" s="219">
        <f>IF(N362="základní",J362,0)</f>
        <v>0</v>
      </c>
      <c r="BF362" s="219">
        <f>IF(N362="snížená",J362,0)</f>
        <v>0</v>
      </c>
      <c r="BG362" s="219">
        <f>IF(N362="zákl. přenesená",J362,0)</f>
        <v>0</v>
      </c>
      <c r="BH362" s="219">
        <f>IF(N362="sníž. přenesená",J362,0)</f>
        <v>0</v>
      </c>
      <c r="BI362" s="219">
        <f>IF(N362="nulová",J362,0)</f>
        <v>0</v>
      </c>
      <c r="BJ362" s="18" t="s">
        <v>86</v>
      </c>
      <c r="BK362" s="219">
        <f>ROUND(I362*H362,2)</f>
        <v>0</v>
      </c>
      <c r="BL362" s="18" t="s">
        <v>159</v>
      </c>
      <c r="BM362" s="218" t="s">
        <v>1171</v>
      </c>
    </row>
    <row r="363" spans="1:47" s="2" customFormat="1" ht="19.5">
      <c r="A363" s="35"/>
      <c r="B363" s="36"/>
      <c r="C363" s="37"/>
      <c r="D363" s="220" t="s">
        <v>161</v>
      </c>
      <c r="E363" s="37"/>
      <c r="F363" s="221" t="s">
        <v>1172</v>
      </c>
      <c r="G363" s="37"/>
      <c r="H363" s="37"/>
      <c r="I363" s="123"/>
      <c r="J363" s="37"/>
      <c r="K363" s="37"/>
      <c r="L363" s="40"/>
      <c r="M363" s="222"/>
      <c r="N363" s="223"/>
      <c r="O363" s="72"/>
      <c r="P363" s="72"/>
      <c r="Q363" s="72"/>
      <c r="R363" s="72"/>
      <c r="S363" s="72"/>
      <c r="T363" s="73"/>
      <c r="U363" s="35"/>
      <c r="V363" s="35"/>
      <c r="W363" s="35"/>
      <c r="X363" s="35"/>
      <c r="Y363" s="35"/>
      <c r="Z363" s="35"/>
      <c r="AA363" s="35"/>
      <c r="AB363" s="35"/>
      <c r="AC363" s="35"/>
      <c r="AD363" s="35"/>
      <c r="AE363" s="35"/>
      <c r="AT363" s="18" t="s">
        <v>161</v>
      </c>
      <c r="AU363" s="18" t="s">
        <v>88</v>
      </c>
    </row>
    <row r="364" spans="1:47" s="2" customFormat="1" ht="39">
      <c r="A364" s="35"/>
      <c r="B364" s="36"/>
      <c r="C364" s="37"/>
      <c r="D364" s="220" t="s">
        <v>408</v>
      </c>
      <c r="E364" s="37"/>
      <c r="F364" s="230" t="s">
        <v>1173</v>
      </c>
      <c r="G364" s="37"/>
      <c r="H364" s="37"/>
      <c r="I364" s="123"/>
      <c r="J364" s="37"/>
      <c r="K364" s="37"/>
      <c r="L364" s="40"/>
      <c r="M364" s="222"/>
      <c r="N364" s="223"/>
      <c r="O364" s="72"/>
      <c r="P364" s="72"/>
      <c r="Q364" s="72"/>
      <c r="R364" s="72"/>
      <c r="S364" s="72"/>
      <c r="T364" s="73"/>
      <c r="U364" s="35"/>
      <c r="V364" s="35"/>
      <c r="W364" s="35"/>
      <c r="X364" s="35"/>
      <c r="Y364" s="35"/>
      <c r="Z364" s="35"/>
      <c r="AA364" s="35"/>
      <c r="AB364" s="35"/>
      <c r="AC364" s="35"/>
      <c r="AD364" s="35"/>
      <c r="AE364" s="35"/>
      <c r="AT364" s="18" t="s">
        <v>408</v>
      </c>
      <c r="AU364" s="18" t="s">
        <v>88</v>
      </c>
    </row>
    <row r="365" spans="2:51" s="13" customFormat="1" ht="11.25">
      <c r="B365" s="231"/>
      <c r="C365" s="232"/>
      <c r="D365" s="220" t="s">
        <v>410</v>
      </c>
      <c r="E365" s="233" t="s">
        <v>1</v>
      </c>
      <c r="F365" s="234" t="s">
        <v>1174</v>
      </c>
      <c r="G365" s="232"/>
      <c r="H365" s="235">
        <v>10</v>
      </c>
      <c r="I365" s="236"/>
      <c r="J365" s="232"/>
      <c r="K365" s="232"/>
      <c r="L365" s="237"/>
      <c r="M365" s="238"/>
      <c r="N365" s="239"/>
      <c r="O365" s="239"/>
      <c r="P365" s="239"/>
      <c r="Q365" s="239"/>
      <c r="R365" s="239"/>
      <c r="S365" s="239"/>
      <c r="T365" s="240"/>
      <c r="AT365" s="241" t="s">
        <v>410</v>
      </c>
      <c r="AU365" s="241" t="s">
        <v>88</v>
      </c>
      <c r="AV365" s="13" t="s">
        <v>88</v>
      </c>
      <c r="AW365" s="13" t="s">
        <v>34</v>
      </c>
      <c r="AX365" s="13" t="s">
        <v>86</v>
      </c>
      <c r="AY365" s="241" t="s">
        <v>154</v>
      </c>
    </row>
    <row r="366" spans="1:65" s="2" customFormat="1" ht="16.5" customHeight="1">
      <c r="A366" s="35"/>
      <c r="B366" s="36"/>
      <c r="C366" s="254" t="s">
        <v>386</v>
      </c>
      <c r="D366" s="254" t="s">
        <v>179</v>
      </c>
      <c r="E366" s="255" t="s">
        <v>1175</v>
      </c>
      <c r="F366" s="256" t="s">
        <v>1176</v>
      </c>
      <c r="G366" s="257" t="s">
        <v>471</v>
      </c>
      <c r="H366" s="258">
        <v>11</v>
      </c>
      <c r="I366" s="259"/>
      <c r="J366" s="260">
        <f>ROUND(I366*H366,2)</f>
        <v>0</v>
      </c>
      <c r="K366" s="256" t="s">
        <v>405</v>
      </c>
      <c r="L366" s="261"/>
      <c r="M366" s="262" t="s">
        <v>1</v>
      </c>
      <c r="N366" s="263" t="s">
        <v>43</v>
      </c>
      <c r="O366" s="72"/>
      <c r="P366" s="216">
        <f>O366*H366</f>
        <v>0</v>
      </c>
      <c r="Q366" s="216">
        <v>0.0003</v>
      </c>
      <c r="R366" s="216">
        <f>Q366*H366</f>
        <v>0.0032999999999999995</v>
      </c>
      <c r="S366" s="216">
        <v>0</v>
      </c>
      <c r="T366" s="217">
        <f>S366*H366</f>
        <v>0</v>
      </c>
      <c r="U366" s="35"/>
      <c r="V366" s="35"/>
      <c r="W366" s="35"/>
      <c r="X366" s="35"/>
      <c r="Y366" s="35"/>
      <c r="Z366" s="35"/>
      <c r="AA366" s="35"/>
      <c r="AB366" s="35"/>
      <c r="AC366" s="35"/>
      <c r="AD366" s="35"/>
      <c r="AE366" s="35"/>
      <c r="AR366" s="218" t="s">
        <v>190</v>
      </c>
      <c r="AT366" s="218" t="s">
        <v>179</v>
      </c>
      <c r="AU366" s="218" t="s">
        <v>88</v>
      </c>
      <c r="AY366" s="18" t="s">
        <v>154</v>
      </c>
      <c r="BE366" s="219">
        <f>IF(N366="základní",J366,0)</f>
        <v>0</v>
      </c>
      <c r="BF366" s="219">
        <f>IF(N366="snížená",J366,0)</f>
        <v>0</v>
      </c>
      <c r="BG366" s="219">
        <f>IF(N366="zákl. přenesená",J366,0)</f>
        <v>0</v>
      </c>
      <c r="BH366" s="219">
        <f>IF(N366="sníž. přenesená",J366,0)</f>
        <v>0</v>
      </c>
      <c r="BI366" s="219">
        <f>IF(N366="nulová",J366,0)</f>
        <v>0</v>
      </c>
      <c r="BJ366" s="18" t="s">
        <v>86</v>
      </c>
      <c r="BK366" s="219">
        <f>ROUND(I366*H366,2)</f>
        <v>0</v>
      </c>
      <c r="BL366" s="18" t="s">
        <v>159</v>
      </c>
      <c r="BM366" s="218" t="s">
        <v>1177</v>
      </c>
    </row>
    <row r="367" spans="1:47" s="2" customFormat="1" ht="11.25">
      <c r="A367" s="35"/>
      <c r="B367" s="36"/>
      <c r="C367" s="37"/>
      <c r="D367" s="220" t="s">
        <v>161</v>
      </c>
      <c r="E367" s="37"/>
      <c r="F367" s="221" t="s">
        <v>1176</v>
      </c>
      <c r="G367" s="37"/>
      <c r="H367" s="37"/>
      <c r="I367" s="123"/>
      <c r="J367" s="37"/>
      <c r="K367" s="37"/>
      <c r="L367" s="40"/>
      <c r="M367" s="222"/>
      <c r="N367" s="223"/>
      <c r="O367" s="72"/>
      <c r="P367" s="72"/>
      <c r="Q367" s="72"/>
      <c r="R367" s="72"/>
      <c r="S367" s="72"/>
      <c r="T367" s="73"/>
      <c r="U367" s="35"/>
      <c r="V367" s="35"/>
      <c r="W367" s="35"/>
      <c r="X367" s="35"/>
      <c r="Y367" s="35"/>
      <c r="Z367" s="35"/>
      <c r="AA367" s="35"/>
      <c r="AB367" s="35"/>
      <c r="AC367" s="35"/>
      <c r="AD367" s="35"/>
      <c r="AE367" s="35"/>
      <c r="AT367" s="18" t="s">
        <v>161</v>
      </c>
      <c r="AU367" s="18" t="s">
        <v>88</v>
      </c>
    </row>
    <row r="368" spans="2:51" s="13" customFormat="1" ht="11.25">
      <c r="B368" s="231"/>
      <c r="C368" s="232"/>
      <c r="D368" s="220" t="s">
        <v>410</v>
      </c>
      <c r="E368" s="233" t="s">
        <v>1</v>
      </c>
      <c r="F368" s="234" t="s">
        <v>1174</v>
      </c>
      <c r="G368" s="232"/>
      <c r="H368" s="235">
        <v>10</v>
      </c>
      <c r="I368" s="236"/>
      <c r="J368" s="232"/>
      <c r="K368" s="232"/>
      <c r="L368" s="237"/>
      <c r="M368" s="238"/>
      <c r="N368" s="239"/>
      <c r="O368" s="239"/>
      <c r="P368" s="239"/>
      <c r="Q368" s="239"/>
      <c r="R368" s="239"/>
      <c r="S368" s="239"/>
      <c r="T368" s="240"/>
      <c r="AT368" s="241" t="s">
        <v>410</v>
      </c>
      <c r="AU368" s="241" t="s">
        <v>88</v>
      </c>
      <c r="AV368" s="13" t="s">
        <v>88</v>
      </c>
      <c r="AW368" s="13" t="s">
        <v>34</v>
      </c>
      <c r="AX368" s="13" t="s">
        <v>86</v>
      </c>
      <c r="AY368" s="241" t="s">
        <v>154</v>
      </c>
    </row>
    <row r="369" spans="2:51" s="13" customFormat="1" ht="11.25">
      <c r="B369" s="231"/>
      <c r="C369" s="232"/>
      <c r="D369" s="220" t="s">
        <v>410</v>
      </c>
      <c r="E369" s="232"/>
      <c r="F369" s="234" t="s">
        <v>1178</v>
      </c>
      <c r="G369" s="232"/>
      <c r="H369" s="235">
        <v>11</v>
      </c>
      <c r="I369" s="236"/>
      <c r="J369" s="232"/>
      <c r="K369" s="232"/>
      <c r="L369" s="237"/>
      <c r="M369" s="238"/>
      <c r="N369" s="239"/>
      <c r="O369" s="239"/>
      <c r="P369" s="239"/>
      <c r="Q369" s="239"/>
      <c r="R369" s="239"/>
      <c r="S369" s="239"/>
      <c r="T369" s="240"/>
      <c r="AT369" s="241" t="s">
        <v>410</v>
      </c>
      <c r="AU369" s="241" t="s">
        <v>88</v>
      </c>
      <c r="AV369" s="13" t="s">
        <v>88</v>
      </c>
      <c r="AW369" s="13" t="s">
        <v>4</v>
      </c>
      <c r="AX369" s="13" t="s">
        <v>86</v>
      </c>
      <c r="AY369" s="241" t="s">
        <v>154</v>
      </c>
    </row>
    <row r="370" spans="1:65" s="2" customFormat="1" ht="24" customHeight="1">
      <c r="A370" s="35"/>
      <c r="B370" s="36"/>
      <c r="C370" s="207" t="s">
        <v>713</v>
      </c>
      <c r="D370" s="207" t="s">
        <v>155</v>
      </c>
      <c r="E370" s="208" t="s">
        <v>1179</v>
      </c>
      <c r="F370" s="209" t="s">
        <v>1180</v>
      </c>
      <c r="G370" s="210" t="s">
        <v>471</v>
      </c>
      <c r="H370" s="211">
        <v>10</v>
      </c>
      <c r="I370" s="212"/>
      <c r="J370" s="213">
        <f>ROUND(I370*H370,2)</f>
        <v>0</v>
      </c>
      <c r="K370" s="209" t="s">
        <v>405</v>
      </c>
      <c r="L370" s="40"/>
      <c r="M370" s="214" t="s">
        <v>1</v>
      </c>
      <c r="N370" s="215" t="s">
        <v>43</v>
      </c>
      <c r="O370" s="72"/>
      <c r="P370" s="216">
        <f>O370*H370</f>
        <v>0</v>
      </c>
      <c r="Q370" s="216">
        <v>0</v>
      </c>
      <c r="R370" s="216">
        <f>Q370*H370</f>
        <v>0</v>
      </c>
      <c r="S370" s="216">
        <v>0</v>
      </c>
      <c r="T370" s="217">
        <f>S370*H370</f>
        <v>0</v>
      </c>
      <c r="U370" s="35"/>
      <c r="V370" s="35"/>
      <c r="W370" s="35"/>
      <c r="X370" s="35"/>
      <c r="Y370" s="35"/>
      <c r="Z370" s="35"/>
      <c r="AA370" s="35"/>
      <c r="AB370" s="35"/>
      <c r="AC370" s="35"/>
      <c r="AD370" s="35"/>
      <c r="AE370" s="35"/>
      <c r="AR370" s="218" t="s">
        <v>159</v>
      </c>
      <c r="AT370" s="218" t="s">
        <v>155</v>
      </c>
      <c r="AU370" s="218" t="s">
        <v>88</v>
      </c>
      <c r="AY370" s="18" t="s">
        <v>154</v>
      </c>
      <c r="BE370" s="219">
        <f>IF(N370="základní",J370,0)</f>
        <v>0</v>
      </c>
      <c r="BF370" s="219">
        <f>IF(N370="snížená",J370,0)</f>
        <v>0</v>
      </c>
      <c r="BG370" s="219">
        <f>IF(N370="zákl. přenesená",J370,0)</f>
        <v>0</v>
      </c>
      <c r="BH370" s="219">
        <f>IF(N370="sníž. přenesená",J370,0)</f>
        <v>0</v>
      </c>
      <c r="BI370" s="219">
        <f>IF(N370="nulová",J370,0)</f>
        <v>0</v>
      </c>
      <c r="BJ370" s="18" t="s">
        <v>86</v>
      </c>
      <c r="BK370" s="219">
        <f>ROUND(I370*H370,2)</f>
        <v>0</v>
      </c>
      <c r="BL370" s="18" t="s">
        <v>159</v>
      </c>
      <c r="BM370" s="218" t="s">
        <v>1181</v>
      </c>
    </row>
    <row r="371" spans="1:47" s="2" customFormat="1" ht="19.5">
      <c r="A371" s="35"/>
      <c r="B371" s="36"/>
      <c r="C371" s="37"/>
      <c r="D371" s="220" t="s">
        <v>161</v>
      </c>
      <c r="E371" s="37"/>
      <c r="F371" s="221" t="s">
        <v>1182</v>
      </c>
      <c r="G371" s="37"/>
      <c r="H371" s="37"/>
      <c r="I371" s="123"/>
      <c r="J371" s="37"/>
      <c r="K371" s="37"/>
      <c r="L371" s="40"/>
      <c r="M371" s="222"/>
      <c r="N371" s="223"/>
      <c r="O371" s="72"/>
      <c r="P371" s="72"/>
      <c r="Q371" s="72"/>
      <c r="R371" s="72"/>
      <c r="S371" s="72"/>
      <c r="T371" s="73"/>
      <c r="U371" s="35"/>
      <c r="V371" s="35"/>
      <c r="W371" s="35"/>
      <c r="X371" s="35"/>
      <c r="Y371" s="35"/>
      <c r="Z371" s="35"/>
      <c r="AA371" s="35"/>
      <c r="AB371" s="35"/>
      <c r="AC371" s="35"/>
      <c r="AD371" s="35"/>
      <c r="AE371" s="35"/>
      <c r="AT371" s="18" t="s">
        <v>161</v>
      </c>
      <c r="AU371" s="18" t="s">
        <v>88</v>
      </c>
    </row>
    <row r="372" spans="1:47" s="2" customFormat="1" ht="68.25">
      <c r="A372" s="35"/>
      <c r="B372" s="36"/>
      <c r="C372" s="37"/>
      <c r="D372" s="220" t="s">
        <v>408</v>
      </c>
      <c r="E372" s="37"/>
      <c r="F372" s="230" t="s">
        <v>1183</v>
      </c>
      <c r="G372" s="37"/>
      <c r="H372" s="37"/>
      <c r="I372" s="123"/>
      <c r="J372" s="37"/>
      <c r="K372" s="37"/>
      <c r="L372" s="40"/>
      <c r="M372" s="222"/>
      <c r="N372" s="223"/>
      <c r="O372" s="72"/>
      <c r="P372" s="72"/>
      <c r="Q372" s="72"/>
      <c r="R372" s="72"/>
      <c r="S372" s="72"/>
      <c r="T372" s="73"/>
      <c r="U372" s="35"/>
      <c r="V372" s="35"/>
      <c r="W372" s="35"/>
      <c r="X372" s="35"/>
      <c r="Y372" s="35"/>
      <c r="Z372" s="35"/>
      <c r="AA372" s="35"/>
      <c r="AB372" s="35"/>
      <c r="AC372" s="35"/>
      <c r="AD372" s="35"/>
      <c r="AE372" s="35"/>
      <c r="AT372" s="18" t="s">
        <v>408</v>
      </c>
      <c r="AU372" s="18" t="s">
        <v>88</v>
      </c>
    </row>
    <row r="373" spans="2:51" s="13" customFormat="1" ht="11.25">
      <c r="B373" s="231"/>
      <c r="C373" s="232"/>
      <c r="D373" s="220" t="s">
        <v>410</v>
      </c>
      <c r="E373" s="233" t="s">
        <v>1</v>
      </c>
      <c r="F373" s="234" t="s">
        <v>1174</v>
      </c>
      <c r="G373" s="232"/>
      <c r="H373" s="235">
        <v>10</v>
      </c>
      <c r="I373" s="236"/>
      <c r="J373" s="232"/>
      <c r="K373" s="232"/>
      <c r="L373" s="237"/>
      <c r="M373" s="238"/>
      <c r="N373" s="239"/>
      <c r="O373" s="239"/>
      <c r="P373" s="239"/>
      <c r="Q373" s="239"/>
      <c r="R373" s="239"/>
      <c r="S373" s="239"/>
      <c r="T373" s="240"/>
      <c r="AT373" s="241" t="s">
        <v>410</v>
      </c>
      <c r="AU373" s="241" t="s">
        <v>88</v>
      </c>
      <c r="AV373" s="13" t="s">
        <v>88</v>
      </c>
      <c r="AW373" s="13" t="s">
        <v>34</v>
      </c>
      <c r="AX373" s="13" t="s">
        <v>86</v>
      </c>
      <c r="AY373" s="241" t="s">
        <v>154</v>
      </c>
    </row>
    <row r="374" spans="1:65" s="2" customFormat="1" ht="16.5" customHeight="1">
      <c r="A374" s="35"/>
      <c r="B374" s="36"/>
      <c r="C374" s="254" t="s">
        <v>720</v>
      </c>
      <c r="D374" s="254" t="s">
        <v>179</v>
      </c>
      <c r="E374" s="255" t="s">
        <v>1184</v>
      </c>
      <c r="F374" s="256" t="s">
        <v>1185</v>
      </c>
      <c r="G374" s="257" t="s">
        <v>404</v>
      </c>
      <c r="H374" s="258">
        <v>1</v>
      </c>
      <c r="I374" s="259"/>
      <c r="J374" s="260">
        <f>ROUND(I374*H374,2)</f>
        <v>0</v>
      </c>
      <c r="K374" s="256" t="s">
        <v>405</v>
      </c>
      <c r="L374" s="261"/>
      <c r="M374" s="262" t="s">
        <v>1</v>
      </c>
      <c r="N374" s="263" t="s">
        <v>43</v>
      </c>
      <c r="O374" s="72"/>
      <c r="P374" s="216">
        <f>O374*H374</f>
        <v>0</v>
      </c>
      <c r="Q374" s="216">
        <v>0.2</v>
      </c>
      <c r="R374" s="216">
        <f>Q374*H374</f>
        <v>0.2</v>
      </c>
      <c r="S374" s="216">
        <v>0</v>
      </c>
      <c r="T374" s="217">
        <f>S374*H374</f>
        <v>0</v>
      </c>
      <c r="U374" s="35"/>
      <c r="V374" s="35"/>
      <c r="W374" s="35"/>
      <c r="X374" s="35"/>
      <c r="Y374" s="35"/>
      <c r="Z374" s="35"/>
      <c r="AA374" s="35"/>
      <c r="AB374" s="35"/>
      <c r="AC374" s="35"/>
      <c r="AD374" s="35"/>
      <c r="AE374" s="35"/>
      <c r="AR374" s="218" t="s">
        <v>190</v>
      </c>
      <c r="AT374" s="218" t="s">
        <v>179</v>
      </c>
      <c r="AU374" s="218" t="s">
        <v>88</v>
      </c>
      <c r="AY374" s="18" t="s">
        <v>154</v>
      </c>
      <c r="BE374" s="219">
        <f>IF(N374="základní",J374,0)</f>
        <v>0</v>
      </c>
      <c r="BF374" s="219">
        <f>IF(N374="snížená",J374,0)</f>
        <v>0</v>
      </c>
      <c r="BG374" s="219">
        <f>IF(N374="zákl. přenesená",J374,0)</f>
        <v>0</v>
      </c>
      <c r="BH374" s="219">
        <f>IF(N374="sníž. přenesená",J374,0)</f>
        <v>0</v>
      </c>
      <c r="BI374" s="219">
        <f>IF(N374="nulová",J374,0)</f>
        <v>0</v>
      </c>
      <c r="BJ374" s="18" t="s">
        <v>86</v>
      </c>
      <c r="BK374" s="219">
        <f>ROUND(I374*H374,2)</f>
        <v>0</v>
      </c>
      <c r="BL374" s="18" t="s">
        <v>159</v>
      </c>
      <c r="BM374" s="218" t="s">
        <v>1186</v>
      </c>
    </row>
    <row r="375" spans="1:47" s="2" customFormat="1" ht="11.25">
      <c r="A375" s="35"/>
      <c r="B375" s="36"/>
      <c r="C375" s="37"/>
      <c r="D375" s="220" t="s">
        <v>161</v>
      </c>
      <c r="E375" s="37"/>
      <c r="F375" s="221" t="s">
        <v>1185</v>
      </c>
      <c r="G375" s="37"/>
      <c r="H375" s="37"/>
      <c r="I375" s="123"/>
      <c r="J375" s="37"/>
      <c r="K375" s="37"/>
      <c r="L375" s="40"/>
      <c r="M375" s="222"/>
      <c r="N375" s="223"/>
      <c r="O375" s="72"/>
      <c r="P375" s="72"/>
      <c r="Q375" s="72"/>
      <c r="R375" s="72"/>
      <c r="S375" s="72"/>
      <c r="T375" s="73"/>
      <c r="U375" s="35"/>
      <c r="V375" s="35"/>
      <c r="W375" s="35"/>
      <c r="X375" s="35"/>
      <c r="Y375" s="35"/>
      <c r="Z375" s="35"/>
      <c r="AA375" s="35"/>
      <c r="AB375" s="35"/>
      <c r="AC375" s="35"/>
      <c r="AD375" s="35"/>
      <c r="AE375" s="35"/>
      <c r="AT375" s="18" t="s">
        <v>161</v>
      </c>
      <c r="AU375" s="18" t="s">
        <v>88</v>
      </c>
    </row>
    <row r="376" spans="2:51" s="13" customFormat="1" ht="11.25">
      <c r="B376" s="231"/>
      <c r="C376" s="232"/>
      <c r="D376" s="220" t="s">
        <v>410</v>
      </c>
      <c r="E376" s="233" t="s">
        <v>1</v>
      </c>
      <c r="F376" s="234" t="s">
        <v>1187</v>
      </c>
      <c r="G376" s="232"/>
      <c r="H376" s="235">
        <v>1</v>
      </c>
      <c r="I376" s="236"/>
      <c r="J376" s="232"/>
      <c r="K376" s="232"/>
      <c r="L376" s="237"/>
      <c r="M376" s="238"/>
      <c r="N376" s="239"/>
      <c r="O376" s="239"/>
      <c r="P376" s="239"/>
      <c r="Q376" s="239"/>
      <c r="R376" s="239"/>
      <c r="S376" s="239"/>
      <c r="T376" s="240"/>
      <c r="AT376" s="241" t="s">
        <v>410</v>
      </c>
      <c r="AU376" s="241" t="s">
        <v>88</v>
      </c>
      <c r="AV376" s="13" t="s">
        <v>88</v>
      </c>
      <c r="AW376" s="13" t="s">
        <v>34</v>
      </c>
      <c r="AX376" s="13" t="s">
        <v>86</v>
      </c>
      <c r="AY376" s="241" t="s">
        <v>154</v>
      </c>
    </row>
    <row r="377" spans="1:65" s="2" customFormat="1" ht="16.5" customHeight="1">
      <c r="A377" s="35"/>
      <c r="B377" s="36"/>
      <c r="C377" s="207" t="s">
        <v>727</v>
      </c>
      <c r="D377" s="207" t="s">
        <v>155</v>
      </c>
      <c r="E377" s="208" t="s">
        <v>1188</v>
      </c>
      <c r="F377" s="209" t="s">
        <v>1189</v>
      </c>
      <c r="G377" s="210" t="s">
        <v>404</v>
      </c>
      <c r="H377" s="211">
        <v>2.5</v>
      </c>
      <c r="I377" s="212"/>
      <c r="J377" s="213">
        <f>ROUND(I377*H377,2)</f>
        <v>0</v>
      </c>
      <c r="K377" s="209" t="s">
        <v>405</v>
      </c>
      <c r="L377" s="40"/>
      <c r="M377" s="214" t="s">
        <v>1</v>
      </c>
      <c r="N377" s="215" t="s">
        <v>43</v>
      </c>
      <c r="O377" s="72"/>
      <c r="P377" s="216">
        <f>O377*H377</f>
        <v>0</v>
      </c>
      <c r="Q377" s="216">
        <v>0</v>
      </c>
      <c r="R377" s="216">
        <f>Q377*H377</f>
        <v>0</v>
      </c>
      <c r="S377" s="216">
        <v>0</v>
      </c>
      <c r="T377" s="217">
        <f>S377*H377</f>
        <v>0</v>
      </c>
      <c r="U377" s="35"/>
      <c r="V377" s="35"/>
      <c r="W377" s="35"/>
      <c r="X377" s="35"/>
      <c r="Y377" s="35"/>
      <c r="Z377" s="35"/>
      <c r="AA377" s="35"/>
      <c r="AB377" s="35"/>
      <c r="AC377" s="35"/>
      <c r="AD377" s="35"/>
      <c r="AE377" s="35"/>
      <c r="AR377" s="218" t="s">
        <v>159</v>
      </c>
      <c r="AT377" s="218" t="s">
        <v>155</v>
      </c>
      <c r="AU377" s="218" t="s">
        <v>88</v>
      </c>
      <c r="AY377" s="18" t="s">
        <v>154</v>
      </c>
      <c r="BE377" s="219">
        <f>IF(N377="základní",J377,0)</f>
        <v>0</v>
      </c>
      <c r="BF377" s="219">
        <f>IF(N377="snížená",J377,0)</f>
        <v>0</v>
      </c>
      <c r="BG377" s="219">
        <f>IF(N377="zákl. přenesená",J377,0)</f>
        <v>0</v>
      </c>
      <c r="BH377" s="219">
        <f>IF(N377="sníž. přenesená",J377,0)</f>
        <v>0</v>
      </c>
      <c r="BI377" s="219">
        <f>IF(N377="nulová",J377,0)</f>
        <v>0</v>
      </c>
      <c r="BJ377" s="18" t="s">
        <v>86</v>
      </c>
      <c r="BK377" s="219">
        <f>ROUND(I377*H377,2)</f>
        <v>0</v>
      </c>
      <c r="BL377" s="18" t="s">
        <v>159</v>
      </c>
      <c r="BM377" s="218" t="s">
        <v>1190</v>
      </c>
    </row>
    <row r="378" spans="1:47" s="2" customFormat="1" ht="11.25">
      <c r="A378" s="35"/>
      <c r="B378" s="36"/>
      <c r="C378" s="37"/>
      <c r="D378" s="220" t="s">
        <v>161</v>
      </c>
      <c r="E378" s="37"/>
      <c r="F378" s="221" t="s">
        <v>1191</v>
      </c>
      <c r="G378" s="37"/>
      <c r="H378" s="37"/>
      <c r="I378" s="123"/>
      <c r="J378" s="37"/>
      <c r="K378" s="37"/>
      <c r="L378" s="40"/>
      <c r="M378" s="222"/>
      <c r="N378" s="223"/>
      <c r="O378" s="72"/>
      <c r="P378" s="72"/>
      <c r="Q378" s="72"/>
      <c r="R378" s="72"/>
      <c r="S378" s="72"/>
      <c r="T378" s="73"/>
      <c r="U378" s="35"/>
      <c r="V378" s="35"/>
      <c r="W378" s="35"/>
      <c r="X378" s="35"/>
      <c r="Y378" s="35"/>
      <c r="Z378" s="35"/>
      <c r="AA378" s="35"/>
      <c r="AB378" s="35"/>
      <c r="AC378" s="35"/>
      <c r="AD378" s="35"/>
      <c r="AE378" s="35"/>
      <c r="AT378" s="18" t="s">
        <v>161</v>
      </c>
      <c r="AU378" s="18" t="s">
        <v>88</v>
      </c>
    </row>
    <row r="379" spans="2:51" s="13" customFormat="1" ht="11.25">
      <c r="B379" s="231"/>
      <c r="C379" s="232"/>
      <c r="D379" s="220" t="s">
        <v>410</v>
      </c>
      <c r="E379" s="233" t="s">
        <v>1</v>
      </c>
      <c r="F379" s="234" t="s">
        <v>1192</v>
      </c>
      <c r="G379" s="232"/>
      <c r="H379" s="235">
        <v>2.5</v>
      </c>
      <c r="I379" s="236"/>
      <c r="J379" s="232"/>
      <c r="K379" s="232"/>
      <c r="L379" s="237"/>
      <c r="M379" s="238"/>
      <c r="N379" s="239"/>
      <c r="O379" s="239"/>
      <c r="P379" s="239"/>
      <c r="Q379" s="239"/>
      <c r="R379" s="239"/>
      <c r="S379" s="239"/>
      <c r="T379" s="240"/>
      <c r="AT379" s="241" t="s">
        <v>410</v>
      </c>
      <c r="AU379" s="241" t="s">
        <v>88</v>
      </c>
      <c r="AV379" s="13" t="s">
        <v>88</v>
      </c>
      <c r="AW379" s="13" t="s">
        <v>34</v>
      </c>
      <c r="AX379" s="13" t="s">
        <v>86</v>
      </c>
      <c r="AY379" s="241" t="s">
        <v>154</v>
      </c>
    </row>
    <row r="380" spans="1:65" s="2" customFormat="1" ht="16.5" customHeight="1">
      <c r="A380" s="35"/>
      <c r="B380" s="36"/>
      <c r="C380" s="207" t="s">
        <v>733</v>
      </c>
      <c r="D380" s="207" t="s">
        <v>155</v>
      </c>
      <c r="E380" s="208" t="s">
        <v>1193</v>
      </c>
      <c r="F380" s="209" t="s">
        <v>1194</v>
      </c>
      <c r="G380" s="210" t="s">
        <v>404</v>
      </c>
      <c r="H380" s="211">
        <v>25.665</v>
      </c>
      <c r="I380" s="212"/>
      <c r="J380" s="213">
        <f>ROUND(I380*H380,2)</f>
        <v>0</v>
      </c>
      <c r="K380" s="209" t="s">
        <v>405</v>
      </c>
      <c r="L380" s="40"/>
      <c r="M380" s="214" t="s">
        <v>1</v>
      </c>
      <c r="N380" s="215" t="s">
        <v>43</v>
      </c>
      <c r="O380" s="72"/>
      <c r="P380" s="216">
        <f>O380*H380</f>
        <v>0</v>
      </c>
      <c r="Q380" s="216">
        <v>0</v>
      </c>
      <c r="R380" s="216">
        <f>Q380*H380</f>
        <v>0</v>
      </c>
      <c r="S380" s="216">
        <v>0</v>
      </c>
      <c r="T380" s="217">
        <f>S380*H380</f>
        <v>0</v>
      </c>
      <c r="U380" s="35"/>
      <c r="V380" s="35"/>
      <c r="W380" s="35"/>
      <c r="X380" s="35"/>
      <c r="Y380" s="35"/>
      <c r="Z380" s="35"/>
      <c r="AA380" s="35"/>
      <c r="AB380" s="35"/>
      <c r="AC380" s="35"/>
      <c r="AD380" s="35"/>
      <c r="AE380" s="35"/>
      <c r="AR380" s="218" t="s">
        <v>159</v>
      </c>
      <c r="AT380" s="218" t="s">
        <v>155</v>
      </c>
      <c r="AU380" s="218" t="s">
        <v>88</v>
      </c>
      <c r="AY380" s="18" t="s">
        <v>154</v>
      </c>
      <c r="BE380" s="219">
        <f>IF(N380="základní",J380,0)</f>
        <v>0</v>
      </c>
      <c r="BF380" s="219">
        <f>IF(N380="snížená",J380,0)</f>
        <v>0</v>
      </c>
      <c r="BG380" s="219">
        <f>IF(N380="zákl. přenesená",J380,0)</f>
        <v>0</v>
      </c>
      <c r="BH380" s="219">
        <f>IF(N380="sníž. přenesená",J380,0)</f>
        <v>0</v>
      </c>
      <c r="BI380" s="219">
        <f>IF(N380="nulová",J380,0)</f>
        <v>0</v>
      </c>
      <c r="BJ380" s="18" t="s">
        <v>86</v>
      </c>
      <c r="BK380" s="219">
        <f>ROUND(I380*H380,2)</f>
        <v>0</v>
      </c>
      <c r="BL380" s="18" t="s">
        <v>159</v>
      </c>
      <c r="BM380" s="218" t="s">
        <v>1195</v>
      </c>
    </row>
    <row r="381" spans="1:47" s="2" customFormat="1" ht="11.25">
      <c r="A381" s="35"/>
      <c r="B381" s="36"/>
      <c r="C381" s="37"/>
      <c r="D381" s="220" t="s">
        <v>161</v>
      </c>
      <c r="E381" s="37"/>
      <c r="F381" s="221" t="s">
        <v>1196</v>
      </c>
      <c r="G381" s="37"/>
      <c r="H381" s="37"/>
      <c r="I381" s="123"/>
      <c r="J381" s="37"/>
      <c r="K381" s="37"/>
      <c r="L381" s="40"/>
      <c r="M381" s="222"/>
      <c r="N381" s="223"/>
      <c r="O381" s="72"/>
      <c r="P381" s="72"/>
      <c r="Q381" s="72"/>
      <c r="R381" s="72"/>
      <c r="S381" s="72"/>
      <c r="T381" s="73"/>
      <c r="U381" s="35"/>
      <c r="V381" s="35"/>
      <c r="W381" s="35"/>
      <c r="X381" s="35"/>
      <c r="Y381" s="35"/>
      <c r="Z381" s="35"/>
      <c r="AA381" s="35"/>
      <c r="AB381" s="35"/>
      <c r="AC381" s="35"/>
      <c r="AD381" s="35"/>
      <c r="AE381" s="35"/>
      <c r="AT381" s="18" t="s">
        <v>161</v>
      </c>
      <c r="AU381" s="18" t="s">
        <v>88</v>
      </c>
    </row>
    <row r="382" spans="2:51" s="13" customFormat="1" ht="11.25">
      <c r="B382" s="231"/>
      <c r="C382" s="232"/>
      <c r="D382" s="220" t="s">
        <v>410</v>
      </c>
      <c r="E382" s="233" t="s">
        <v>1</v>
      </c>
      <c r="F382" s="234" t="s">
        <v>1197</v>
      </c>
      <c r="G382" s="232"/>
      <c r="H382" s="235">
        <v>25.665</v>
      </c>
      <c r="I382" s="236"/>
      <c r="J382" s="232"/>
      <c r="K382" s="232"/>
      <c r="L382" s="237"/>
      <c r="M382" s="238"/>
      <c r="N382" s="239"/>
      <c r="O382" s="239"/>
      <c r="P382" s="239"/>
      <c r="Q382" s="239"/>
      <c r="R382" s="239"/>
      <c r="S382" s="239"/>
      <c r="T382" s="240"/>
      <c r="AT382" s="241" t="s">
        <v>410</v>
      </c>
      <c r="AU382" s="241" t="s">
        <v>88</v>
      </c>
      <c r="AV382" s="13" t="s">
        <v>88</v>
      </c>
      <c r="AW382" s="13" t="s">
        <v>34</v>
      </c>
      <c r="AX382" s="13" t="s">
        <v>86</v>
      </c>
      <c r="AY382" s="241" t="s">
        <v>154</v>
      </c>
    </row>
    <row r="383" spans="1:65" s="2" customFormat="1" ht="16.5" customHeight="1">
      <c r="A383" s="35"/>
      <c r="B383" s="36"/>
      <c r="C383" s="207" t="s">
        <v>740</v>
      </c>
      <c r="D383" s="207" t="s">
        <v>155</v>
      </c>
      <c r="E383" s="208" t="s">
        <v>1198</v>
      </c>
      <c r="F383" s="209" t="s">
        <v>1199</v>
      </c>
      <c r="G383" s="210" t="s">
        <v>404</v>
      </c>
      <c r="H383" s="211">
        <v>28.165</v>
      </c>
      <c r="I383" s="212"/>
      <c r="J383" s="213">
        <f>ROUND(I383*H383,2)</f>
        <v>0</v>
      </c>
      <c r="K383" s="209" t="s">
        <v>405</v>
      </c>
      <c r="L383" s="40"/>
      <c r="M383" s="214" t="s">
        <v>1</v>
      </c>
      <c r="N383" s="215" t="s">
        <v>43</v>
      </c>
      <c r="O383" s="72"/>
      <c r="P383" s="216">
        <f>O383*H383</f>
        <v>0</v>
      </c>
      <c r="Q383" s="216">
        <v>0</v>
      </c>
      <c r="R383" s="216">
        <f>Q383*H383</f>
        <v>0</v>
      </c>
      <c r="S383" s="216">
        <v>0</v>
      </c>
      <c r="T383" s="217">
        <f>S383*H383</f>
        <v>0</v>
      </c>
      <c r="U383" s="35"/>
      <c r="V383" s="35"/>
      <c r="W383" s="35"/>
      <c r="X383" s="35"/>
      <c r="Y383" s="35"/>
      <c r="Z383" s="35"/>
      <c r="AA383" s="35"/>
      <c r="AB383" s="35"/>
      <c r="AC383" s="35"/>
      <c r="AD383" s="35"/>
      <c r="AE383" s="35"/>
      <c r="AR383" s="218" t="s">
        <v>159</v>
      </c>
      <c r="AT383" s="218" t="s">
        <v>155</v>
      </c>
      <c r="AU383" s="218" t="s">
        <v>88</v>
      </c>
      <c r="AY383" s="18" t="s">
        <v>154</v>
      </c>
      <c r="BE383" s="219">
        <f>IF(N383="základní",J383,0)</f>
        <v>0</v>
      </c>
      <c r="BF383" s="219">
        <f>IF(N383="snížená",J383,0)</f>
        <v>0</v>
      </c>
      <c r="BG383" s="219">
        <f>IF(N383="zákl. přenesená",J383,0)</f>
        <v>0</v>
      </c>
      <c r="BH383" s="219">
        <f>IF(N383="sníž. přenesená",J383,0)</f>
        <v>0</v>
      </c>
      <c r="BI383" s="219">
        <f>IF(N383="nulová",J383,0)</f>
        <v>0</v>
      </c>
      <c r="BJ383" s="18" t="s">
        <v>86</v>
      </c>
      <c r="BK383" s="219">
        <f>ROUND(I383*H383,2)</f>
        <v>0</v>
      </c>
      <c r="BL383" s="18" t="s">
        <v>159</v>
      </c>
      <c r="BM383" s="218" t="s">
        <v>1200</v>
      </c>
    </row>
    <row r="384" spans="1:47" s="2" customFormat="1" ht="11.25">
      <c r="A384" s="35"/>
      <c r="B384" s="36"/>
      <c r="C384" s="37"/>
      <c r="D384" s="220" t="s">
        <v>161</v>
      </c>
      <c r="E384" s="37"/>
      <c r="F384" s="221" t="s">
        <v>1201</v>
      </c>
      <c r="G384" s="37"/>
      <c r="H384" s="37"/>
      <c r="I384" s="123"/>
      <c r="J384" s="37"/>
      <c r="K384" s="37"/>
      <c r="L384" s="40"/>
      <c r="M384" s="222"/>
      <c r="N384" s="223"/>
      <c r="O384" s="72"/>
      <c r="P384" s="72"/>
      <c r="Q384" s="72"/>
      <c r="R384" s="72"/>
      <c r="S384" s="72"/>
      <c r="T384" s="73"/>
      <c r="U384" s="35"/>
      <c r="V384" s="35"/>
      <c r="W384" s="35"/>
      <c r="X384" s="35"/>
      <c r="Y384" s="35"/>
      <c r="Z384" s="35"/>
      <c r="AA384" s="35"/>
      <c r="AB384" s="35"/>
      <c r="AC384" s="35"/>
      <c r="AD384" s="35"/>
      <c r="AE384" s="35"/>
      <c r="AT384" s="18" t="s">
        <v>161</v>
      </c>
      <c r="AU384" s="18" t="s">
        <v>88</v>
      </c>
    </row>
    <row r="385" spans="1:47" s="2" customFormat="1" ht="48.75">
      <c r="A385" s="35"/>
      <c r="B385" s="36"/>
      <c r="C385" s="37"/>
      <c r="D385" s="220" t="s">
        <v>408</v>
      </c>
      <c r="E385" s="37"/>
      <c r="F385" s="230" t="s">
        <v>1202</v>
      </c>
      <c r="G385" s="37"/>
      <c r="H385" s="37"/>
      <c r="I385" s="123"/>
      <c r="J385" s="37"/>
      <c r="K385" s="37"/>
      <c r="L385" s="40"/>
      <c r="M385" s="222"/>
      <c r="N385" s="223"/>
      <c r="O385" s="72"/>
      <c r="P385" s="72"/>
      <c r="Q385" s="72"/>
      <c r="R385" s="72"/>
      <c r="S385" s="72"/>
      <c r="T385" s="73"/>
      <c r="U385" s="35"/>
      <c r="V385" s="35"/>
      <c r="W385" s="35"/>
      <c r="X385" s="35"/>
      <c r="Y385" s="35"/>
      <c r="Z385" s="35"/>
      <c r="AA385" s="35"/>
      <c r="AB385" s="35"/>
      <c r="AC385" s="35"/>
      <c r="AD385" s="35"/>
      <c r="AE385" s="35"/>
      <c r="AT385" s="18" t="s">
        <v>408</v>
      </c>
      <c r="AU385" s="18" t="s">
        <v>88</v>
      </c>
    </row>
    <row r="386" spans="2:51" s="13" customFormat="1" ht="11.25">
      <c r="B386" s="231"/>
      <c r="C386" s="232"/>
      <c r="D386" s="220" t="s">
        <v>410</v>
      </c>
      <c r="E386" s="233" t="s">
        <v>1</v>
      </c>
      <c r="F386" s="234" t="s">
        <v>1197</v>
      </c>
      <c r="G386" s="232"/>
      <c r="H386" s="235">
        <v>25.665</v>
      </c>
      <c r="I386" s="236"/>
      <c r="J386" s="232"/>
      <c r="K386" s="232"/>
      <c r="L386" s="237"/>
      <c r="M386" s="238"/>
      <c r="N386" s="239"/>
      <c r="O386" s="239"/>
      <c r="P386" s="239"/>
      <c r="Q386" s="239"/>
      <c r="R386" s="239"/>
      <c r="S386" s="239"/>
      <c r="T386" s="240"/>
      <c r="AT386" s="241" t="s">
        <v>410</v>
      </c>
      <c r="AU386" s="241" t="s">
        <v>88</v>
      </c>
      <c r="AV386" s="13" t="s">
        <v>88</v>
      </c>
      <c r="AW386" s="13" t="s">
        <v>34</v>
      </c>
      <c r="AX386" s="13" t="s">
        <v>78</v>
      </c>
      <c r="AY386" s="241" t="s">
        <v>154</v>
      </c>
    </row>
    <row r="387" spans="2:51" s="13" customFormat="1" ht="11.25">
      <c r="B387" s="231"/>
      <c r="C387" s="232"/>
      <c r="D387" s="220" t="s">
        <v>410</v>
      </c>
      <c r="E387" s="233" t="s">
        <v>1</v>
      </c>
      <c r="F387" s="234" t="s">
        <v>1192</v>
      </c>
      <c r="G387" s="232"/>
      <c r="H387" s="235">
        <v>2.5</v>
      </c>
      <c r="I387" s="236"/>
      <c r="J387" s="232"/>
      <c r="K387" s="232"/>
      <c r="L387" s="237"/>
      <c r="M387" s="238"/>
      <c r="N387" s="239"/>
      <c r="O387" s="239"/>
      <c r="P387" s="239"/>
      <c r="Q387" s="239"/>
      <c r="R387" s="239"/>
      <c r="S387" s="239"/>
      <c r="T387" s="240"/>
      <c r="AT387" s="241" t="s">
        <v>410</v>
      </c>
      <c r="AU387" s="241" t="s">
        <v>88</v>
      </c>
      <c r="AV387" s="13" t="s">
        <v>88</v>
      </c>
      <c r="AW387" s="13" t="s">
        <v>34</v>
      </c>
      <c r="AX387" s="13" t="s">
        <v>78</v>
      </c>
      <c r="AY387" s="241" t="s">
        <v>154</v>
      </c>
    </row>
    <row r="388" spans="2:51" s="14" customFormat="1" ht="11.25">
      <c r="B388" s="242"/>
      <c r="C388" s="243"/>
      <c r="D388" s="220" t="s">
        <v>410</v>
      </c>
      <c r="E388" s="244" t="s">
        <v>1</v>
      </c>
      <c r="F388" s="245" t="s">
        <v>433</v>
      </c>
      <c r="G388" s="243"/>
      <c r="H388" s="246">
        <v>28.165</v>
      </c>
      <c r="I388" s="247"/>
      <c r="J388" s="243"/>
      <c r="K388" s="243"/>
      <c r="L388" s="248"/>
      <c r="M388" s="249"/>
      <c r="N388" s="250"/>
      <c r="O388" s="250"/>
      <c r="P388" s="250"/>
      <c r="Q388" s="250"/>
      <c r="R388" s="250"/>
      <c r="S388" s="250"/>
      <c r="T388" s="251"/>
      <c r="AT388" s="252" t="s">
        <v>410</v>
      </c>
      <c r="AU388" s="252" t="s">
        <v>88</v>
      </c>
      <c r="AV388" s="14" t="s">
        <v>159</v>
      </c>
      <c r="AW388" s="14" t="s">
        <v>34</v>
      </c>
      <c r="AX388" s="14" t="s">
        <v>86</v>
      </c>
      <c r="AY388" s="252" t="s">
        <v>154</v>
      </c>
    </row>
    <row r="389" spans="2:63" s="12" customFormat="1" ht="22.9" customHeight="1">
      <c r="B389" s="193"/>
      <c r="C389" s="194"/>
      <c r="D389" s="195" t="s">
        <v>77</v>
      </c>
      <c r="E389" s="224" t="s">
        <v>88</v>
      </c>
      <c r="F389" s="224" t="s">
        <v>1203</v>
      </c>
      <c r="G389" s="194"/>
      <c r="H389" s="194"/>
      <c r="I389" s="197"/>
      <c r="J389" s="225">
        <f>BK389</f>
        <v>0</v>
      </c>
      <c r="K389" s="194"/>
      <c r="L389" s="199"/>
      <c r="M389" s="200"/>
      <c r="N389" s="201"/>
      <c r="O389" s="201"/>
      <c r="P389" s="202">
        <f>SUM(P390:P413)</f>
        <v>0</v>
      </c>
      <c r="Q389" s="201"/>
      <c r="R389" s="202">
        <f>SUM(R390:R413)</f>
        <v>12.389235789999999</v>
      </c>
      <c r="S389" s="201"/>
      <c r="T389" s="203">
        <f>SUM(T390:T413)</f>
        <v>0</v>
      </c>
      <c r="AR389" s="204" t="s">
        <v>86</v>
      </c>
      <c r="AT389" s="205" t="s">
        <v>77</v>
      </c>
      <c r="AU389" s="205" t="s">
        <v>86</v>
      </c>
      <c r="AY389" s="204" t="s">
        <v>154</v>
      </c>
      <c r="BK389" s="206">
        <f>SUM(BK390:BK413)</f>
        <v>0</v>
      </c>
    </row>
    <row r="390" spans="1:65" s="2" customFormat="1" ht="24" customHeight="1">
      <c r="A390" s="35"/>
      <c r="B390" s="36"/>
      <c r="C390" s="207" t="s">
        <v>747</v>
      </c>
      <c r="D390" s="207" t="s">
        <v>155</v>
      </c>
      <c r="E390" s="208" t="s">
        <v>1204</v>
      </c>
      <c r="F390" s="209" t="s">
        <v>1205</v>
      </c>
      <c r="G390" s="210" t="s">
        <v>404</v>
      </c>
      <c r="H390" s="211">
        <v>1.035</v>
      </c>
      <c r="I390" s="212"/>
      <c r="J390" s="213">
        <f>ROUND(I390*H390,2)</f>
        <v>0</v>
      </c>
      <c r="K390" s="209" t="s">
        <v>405</v>
      </c>
      <c r="L390" s="40"/>
      <c r="M390" s="214" t="s">
        <v>1</v>
      </c>
      <c r="N390" s="215" t="s">
        <v>43</v>
      </c>
      <c r="O390" s="72"/>
      <c r="P390" s="216">
        <f>O390*H390</f>
        <v>0</v>
      </c>
      <c r="Q390" s="216">
        <v>1.98</v>
      </c>
      <c r="R390" s="216">
        <f>Q390*H390</f>
        <v>2.0492999999999997</v>
      </c>
      <c r="S390" s="216">
        <v>0</v>
      </c>
      <c r="T390" s="217">
        <f>S390*H390</f>
        <v>0</v>
      </c>
      <c r="U390" s="35"/>
      <c r="V390" s="35"/>
      <c r="W390" s="35"/>
      <c r="X390" s="35"/>
      <c r="Y390" s="35"/>
      <c r="Z390" s="35"/>
      <c r="AA390" s="35"/>
      <c r="AB390" s="35"/>
      <c r="AC390" s="35"/>
      <c r="AD390" s="35"/>
      <c r="AE390" s="35"/>
      <c r="AR390" s="218" t="s">
        <v>159</v>
      </c>
      <c r="AT390" s="218" t="s">
        <v>155</v>
      </c>
      <c r="AU390" s="218" t="s">
        <v>88</v>
      </c>
      <c r="AY390" s="18" t="s">
        <v>154</v>
      </c>
      <c r="BE390" s="219">
        <f>IF(N390="základní",J390,0)</f>
        <v>0</v>
      </c>
      <c r="BF390" s="219">
        <f>IF(N390="snížená",J390,0)</f>
        <v>0</v>
      </c>
      <c r="BG390" s="219">
        <f>IF(N390="zákl. přenesená",J390,0)</f>
        <v>0</v>
      </c>
      <c r="BH390" s="219">
        <f>IF(N390="sníž. přenesená",J390,0)</f>
        <v>0</v>
      </c>
      <c r="BI390" s="219">
        <f>IF(N390="nulová",J390,0)</f>
        <v>0</v>
      </c>
      <c r="BJ390" s="18" t="s">
        <v>86</v>
      </c>
      <c r="BK390" s="219">
        <f>ROUND(I390*H390,2)</f>
        <v>0</v>
      </c>
      <c r="BL390" s="18" t="s">
        <v>159</v>
      </c>
      <c r="BM390" s="218" t="s">
        <v>1206</v>
      </c>
    </row>
    <row r="391" spans="1:47" s="2" customFormat="1" ht="19.5">
      <c r="A391" s="35"/>
      <c r="B391" s="36"/>
      <c r="C391" s="37"/>
      <c r="D391" s="220" t="s">
        <v>161</v>
      </c>
      <c r="E391" s="37"/>
      <c r="F391" s="221" t="s">
        <v>1207</v>
      </c>
      <c r="G391" s="37"/>
      <c r="H391" s="37"/>
      <c r="I391" s="123"/>
      <c r="J391" s="37"/>
      <c r="K391" s="37"/>
      <c r="L391" s="40"/>
      <c r="M391" s="222"/>
      <c r="N391" s="223"/>
      <c r="O391" s="72"/>
      <c r="P391" s="72"/>
      <c r="Q391" s="72"/>
      <c r="R391" s="72"/>
      <c r="S391" s="72"/>
      <c r="T391" s="73"/>
      <c r="U391" s="35"/>
      <c r="V391" s="35"/>
      <c r="W391" s="35"/>
      <c r="X391" s="35"/>
      <c r="Y391" s="35"/>
      <c r="Z391" s="35"/>
      <c r="AA391" s="35"/>
      <c r="AB391" s="35"/>
      <c r="AC391" s="35"/>
      <c r="AD391" s="35"/>
      <c r="AE391" s="35"/>
      <c r="AT391" s="18" t="s">
        <v>161</v>
      </c>
      <c r="AU391" s="18" t="s">
        <v>88</v>
      </c>
    </row>
    <row r="392" spans="1:47" s="2" customFormat="1" ht="48.75">
      <c r="A392" s="35"/>
      <c r="B392" s="36"/>
      <c r="C392" s="37"/>
      <c r="D392" s="220" t="s">
        <v>408</v>
      </c>
      <c r="E392" s="37"/>
      <c r="F392" s="230" t="s">
        <v>1208</v>
      </c>
      <c r="G392" s="37"/>
      <c r="H392" s="37"/>
      <c r="I392" s="123"/>
      <c r="J392" s="37"/>
      <c r="K392" s="37"/>
      <c r="L392" s="40"/>
      <c r="M392" s="222"/>
      <c r="N392" s="223"/>
      <c r="O392" s="72"/>
      <c r="P392" s="72"/>
      <c r="Q392" s="72"/>
      <c r="R392" s="72"/>
      <c r="S392" s="72"/>
      <c r="T392" s="73"/>
      <c r="U392" s="35"/>
      <c r="V392" s="35"/>
      <c r="W392" s="35"/>
      <c r="X392" s="35"/>
      <c r="Y392" s="35"/>
      <c r="Z392" s="35"/>
      <c r="AA392" s="35"/>
      <c r="AB392" s="35"/>
      <c r="AC392" s="35"/>
      <c r="AD392" s="35"/>
      <c r="AE392" s="35"/>
      <c r="AT392" s="18" t="s">
        <v>408</v>
      </c>
      <c r="AU392" s="18" t="s">
        <v>88</v>
      </c>
    </row>
    <row r="393" spans="2:51" s="13" customFormat="1" ht="11.25">
      <c r="B393" s="231"/>
      <c r="C393" s="232"/>
      <c r="D393" s="220" t="s">
        <v>410</v>
      </c>
      <c r="E393" s="233" t="s">
        <v>1</v>
      </c>
      <c r="F393" s="234" t="s">
        <v>1209</v>
      </c>
      <c r="G393" s="232"/>
      <c r="H393" s="235">
        <v>0.475</v>
      </c>
      <c r="I393" s="236"/>
      <c r="J393" s="232"/>
      <c r="K393" s="232"/>
      <c r="L393" s="237"/>
      <c r="M393" s="238"/>
      <c r="N393" s="239"/>
      <c r="O393" s="239"/>
      <c r="P393" s="239"/>
      <c r="Q393" s="239"/>
      <c r="R393" s="239"/>
      <c r="S393" s="239"/>
      <c r="T393" s="240"/>
      <c r="AT393" s="241" t="s">
        <v>410</v>
      </c>
      <c r="AU393" s="241" t="s">
        <v>88</v>
      </c>
      <c r="AV393" s="13" t="s">
        <v>88</v>
      </c>
      <c r="AW393" s="13" t="s">
        <v>34</v>
      </c>
      <c r="AX393" s="13" t="s">
        <v>78</v>
      </c>
      <c r="AY393" s="241" t="s">
        <v>154</v>
      </c>
    </row>
    <row r="394" spans="2:51" s="13" customFormat="1" ht="11.25">
      <c r="B394" s="231"/>
      <c r="C394" s="232"/>
      <c r="D394" s="220" t="s">
        <v>410</v>
      </c>
      <c r="E394" s="233" t="s">
        <v>1</v>
      </c>
      <c r="F394" s="234" t="s">
        <v>1210</v>
      </c>
      <c r="G394" s="232"/>
      <c r="H394" s="235">
        <v>0.56</v>
      </c>
      <c r="I394" s="236"/>
      <c r="J394" s="232"/>
      <c r="K394" s="232"/>
      <c r="L394" s="237"/>
      <c r="M394" s="238"/>
      <c r="N394" s="239"/>
      <c r="O394" s="239"/>
      <c r="P394" s="239"/>
      <c r="Q394" s="239"/>
      <c r="R394" s="239"/>
      <c r="S394" s="239"/>
      <c r="T394" s="240"/>
      <c r="AT394" s="241" t="s">
        <v>410</v>
      </c>
      <c r="AU394" s="241" t="s">
        <v>88</v>
      </c>
      <c r="AV394" s="13" t="s">
        <v>88</v>
      </c>
      <c r="AW394" s="13" t="s">
        <v>34</v>
      </c>
      <c r="AX394" s="13" t="s">
        <v>78</v>
      </c>
      <c r="AY394" s="241" t="s">
        <v>154</v>
      </c>
    </row>
    <row r="395" spans="2:51" s="14" customFormat="1" ht="11.25">
      <c r="B395" s="242"/>
      <c r="C395" s="243"/>
      <c r="D395" s="220" t="s">
        <v>410</v>
      </c>
      <c r="E395" s="244" t="s">
        <v>1</v>
      </c>
      <c r="F395" s="245" t="s">
        <v>433</v>
      </c>
      <c r="G395" s="243"/>
      <c r="H395" s="246">
        <v>1.0350000000000001</v>
      </c>
      <c r="I395" s="247"/>
      <c r="J395" s="243"/>
      <c r="K395" s="243"/>
      <c r="L395" s="248"/>
      <c r="M395" s="249"/>
      <c r="N395" s="250"/>
      <c r="O395" s="250"/>
      <c r="P395" s="250"/>
      <c r="Q395" s="250"/>
      <c r="R395" s="250"/>
      <c r="S395" s="250"/>
      <c r="T395" s="251"/>
      <c r="AT395" s="252" t="s">
        <v>410</v>
      </c>
      <c r="AU395" s="252" t="s">
        <v>88</v>
      </c>
      <c r="AV395" s="14" t="s">
        <v>159</v>
      </c>
      <c r="AW395" s="14" t="s">
        <v>34</v>
      </c>
      <c r="AX395" s="14" t="s">
        <v>86</v>
      </c>
      <c r="AY395" s="252" t="s">
        <v>154</v>
      </c>
    </row>
    <row r="396" spans="1:65" s="2" customFormat="1" ht="16.5" customHeight="1">
      <c r="A396" s="35"/>
      <c r="B396" s="36"/>
      <c r="C396" s="207" t="s">
        <v>753</v>
      </c>
      <c r="D396" s="207" t="s">
        <v>155</v>
      </c>
      <c r="E396" s="208" t="s">
        <v>1211</v>
      </c>
      <c r="F396" s="209" t="s">
        <v>1212</v>
      </c>
      <c r="G396" s="210" t="s">
        <v>404</v>
      </c>
      <c r="H396" s="211">
        <v>4.171</v>
      </c>
      <c r="I396" s="212"/>
      <c r="J396" s="213">
        <f>ROUND(I396*H396,2)</f>
        <v>0</v>
      </c>
      <c r="K396" s="209" t="s">
        <v>405</v>
      </c>
      <c r="L396" s="40"/>
      <c r="M396" s="214" t="s">
        <v>1</v>
      </c>
      <c r="N396" s="215" t="s">
        <v>43</v>
      </c>
      <c r="O396" s="72"/>
      <c r="P396" s="216">
        <f>O396*H396</f>
        <v>0</v>
      </c>
      <c r="Q396" s="216">
        <v>2.45329</v>
      </c>
      <c r="R396" s="216">
        <f>Q396*H396</f>
        <v>10.23267259</v>
      </c>
      <c r="S396" s="216">
        <v>0</v>
      </c>
      <c r="T396" s="217">
        <f>S396*H396</f>
        <v>0</v>
      </c>
      <c r="U396" s="35"/>
      <c r="V396" s="35"/>
      <c r="W396" s="35"/>
      <c r="X396" s="35"/>
      <c r="Y396" s="35"/>
      <c r="Z396" s="35"/>
      <c r="AA396" s="35"/>
      <c r="AB396" s="35"/>
      <c r="AC396" s="35"/>
      <c r="AD396" s="35"/>
      <c r="AE396" s="35"/>
      <c r="AR396" s="218" t="s">
        <v>159</v>
      </c>
      <c r="AT396" s="218" t="s">
        <v>155</v>
      </c>
      <c r="AU396" s="218" t="s">
        <v>88</v>
      </c>
      <c r="AY396" s="18" t="s">
        <v>154</v>
      </c>
      <c r="BE396" s="219">
        <f>IF(N396="základní",J396,0)</f>
        <v>0</v>
      </c>
      <c r="BF396" s="219">
        <f>IF(N396="snížená",J396,0)</f>
        <v>0</v>
      </c>
      <c r="BG396" s="219">
        <f>IF(N396="zákl. přenesená",J396,0)</f>
        <v>0</v>
      </c>
      <c r="BH396" s="219">
        <f>IF(N396="sníž. přenesená",J396,0)</f>
        <v>0</v>
      </c>
      <c r="BI396" s="219">
        <f>IF(N396="nulová",J396,0)</f>
        <v>0</v>
      </c>
      <c r="BJ396" s="18" t="s">
        <v>86</v>
      </c>
      <c r="BK396" s="219">
        <f>ROUND(I396*H396,2)</f>
        <v>0</v>
      </c>
      <c r="BL396" s="18" t="s">
        <v>159</v>
      </c>
      <c r="BM396" s="218" t="s">
        <v>1213</v>
      </c>
    </row>
    <row r="397" spans="1:47" s="2" customFormat="1" ht="19.5">
      <c r="A397" s="35"/>
      <c r="B397" s="36"/>
      <c r="C397" s="37"/>
      <c r="D397" s="220" t="s">
        <v>161</v>
      </c>
      <c r="E397" s="37"/>
      <c r="F397" s="221" t="s">
        <v>1214</v>
      </c>
      <c r="G397" s="37"/>
      <c r="H397" s="37"/>
      <c r="I397" s="123"/>
      <c r="J397" s="37"/>
      <c r="K397" s="37"/>
      <c r="L397" s="40"/>
      <c r="M397" s="222"/>
      <c r="N397" s="223"/>
      <c r="O397" s="72"/>
      <c r="P397" s="72"/>
      <c r="Q397" s="72"/>
      <c r="R397" s="72"/>
      <c r="S397" s="72"/>
      <c r="T397" s="73"/>
      <c r="U397" s="35"/>
      <c r="V397" s="35"/>
      <c r="W397" s="35"/>
      <c r="X397" s="35"/>
      <c r="Y397" s="35"/>
      <c r="Z397" s="35"/>
      <c r="AA397" s="35"/>
      <c r="AB397" s="35"/>
      <c r="AC397" s="35"/>
      <c r="AD397" s="35"/>
      <c r="AE397" s="35"/>
      <c r="AT397" s="18" t="s">
        <v>161</v>
      </c>
      <c r="AU397" s="18" t="s">
        <v>88</v>
      </c>
    </row>
    <row r="398" spans="1:47" s="2" customFormat="1" ht="78">
      <c r="A398" s="35"/>
      <c r="B398" s="36"/>
      <c r="C398" s="37"/>
      <c r="D398" s="220" t="s">
        <v>408</v>
      </c>
      <c r="E398" s="37"/>
      <c r="F398" s="230" t="s">
        <v>1215</v>
      </c>
      <c r="G398" s="37"/>
      <c r="H398" s="37"/>
      <c r="I398" s="123"/>
      <c r="J398" s="37"/>
      <c r="K398" s="37"/>
      <c r="L398" s="40"/>
      <c r="M398" s="222"/>
      <c r="N398" s="223"/>
      <c r="O398" s="72"/>
      <c r="P398" s="72"/>
      <c r="Q398" s="72"/>
      <c r="R398" s="72"/>
      <c r="S398" s="72"/>
      <c r="T398" s="73"/>
      <c r="U398" s="35"/>
      <c r="V398" s="35"/>
      <c r="W398" s="35"/>
      <c r="X398" s="35"/>
      <c r="Y398" s="35"/>
      <c r="Z398" s="35"/>
      <c r="AA398" s="35"/>
      <c r="AB398" s="35"/>
      <c r="AC398" s="35"/>
      <c r="AD398" s="35"/>
      <c r="AE398" s="35"/>
      <c r="AT398" s="18" t="s">
        <v>408</v>
      </c>
      <c r="AU398" s="18" t="s">
        <v>88</v>
      </c>
    </row>
    <row r="399" spans="2:51" s="13" customFormat="1" ht="11.25">
      <c r="B399" s="231"/>
      <c r="C399" s="232"/>
      <c r="D399" s="220" t="s">
        <v>410</v>
      </c>
      <c r="E399" s="233" t="s">
        <v>1</v>
      </c>
      <c r="F399" s="234" t="s">
        <v>1216</v>
      </c>
      <c r="G399" s="232"/>
      <c r="H399" s="235">
        <v>0.288</v>
      </c>
      <c r="I399" s="236"/>
      <c r="J399" s="232"/>
      <c r="K399" s="232"/>
      <c r="L399" s="237"/>
      <c r="M399" s="238"/>
      <c r="N399" s="239"/>
      <c r="O399" s="239"/>
      <c r="P399" s="239"/>
      <c r="Q399" s="239"/>
      <c r="R399" s="239"/>
      <c r="S399" s="239"/>
      <c r="T399" s="240"/>
      <c r="AT399" s="241" t="s">
        <v>410</v>
      </c>
      <c r="AU399" s="241" t="s">
        <v>88</v>
      </c>
      <c r="AV399" s="13" t="s">
        <v>88</v>
      </c>
      <c r="AW399" s="13" t="s">
        <v>34</v>
      </c>
      <c r="AX399" s="13" t="s">
        <v>78</v>
      </c>
      <c r="AY399" s="241" t="s">
        <v>154</v>
      </c>
    </row>
    <row r="400" spans="2:51" s="13" customFormat="1" ht="11.25">
      <c r="B400" s="231"/>
      <c r="C400" s="232"/>
      <c r="D400" s="220" t="s">
        <v>410</v>
      </c>
      <c r="E400" s="233" t="s">
        <v>1</v>
      </c>
      <c r="F400" s="234" t="s">
        <v>1217</v>
      </c>
      <c r="G400" s="232"/>
      <c r="H400" s="235">
        <v>0.243</v>
      </c>
      <c r="I400" s="236"/>
      <c r="J400" s="232"/>
      <c r="K400" s="232"/>
      <c r="L400" s="237"/>
      <c r="M400" s="238"/>
      <c r="N400" s="239"/>
      <c r="O400" s="239"/>
      <c r="P400" s="239"/>
      <c r="Q400" s="239"/>
      <c r="R400" s="239"/>
      <c r="S400" s="239"/>
      <c r="T400" s="240"/>
      <c r="AT400" s="241" t="s">
        <v>410</v>
      </c>
      <c r="AU400" s="241" t="s">
        <v>88</v>
      </c>
      <c r="AV400" s="13" t="s">
        <v>88</v>
      </c>
      <c r="AW400" s="13" t="s">
        <v>34</v>
      </c>
      <c r="AX400" s="13" t="s">
        <v>78</v>
      </c>
      <c r="AY400" s="241" t="s">
        <v>154</v>
      </c>
    </row>
    <row r="401" spans="2:51" s="13" customFormat="1" ht="11.25">
      <c r="B401" s="231"/>
      <c r="C401" s="232"/>
      <c r="D401" s="220" t="s">
        <v>410</v>
      </c>
      <c r="E401" s="233" t="s">
        <v>1</v>
      </c>
      <c r="F401" s="234" t="s">
        <v>1218</v>
      </c>
      <c r="G401" s="232"/>
      <c r="H401" s="235">
        <v>3.64</v>
      </c>
      <c r="I401" s="236"/>
      <c r="J401" s="232"/>
      <c r="K401" s="232"/>
      <c r="L401" s="237"/>
      <c r="M401" s="238"/>
      <c r="N401" s="239"/>
      <c r="O401" s="239"/>
      <c r="P401" s="239"/>
      <c r="Q401" s="239"/>
      <c r="R401" s="239"/>
      <c r="S401" s="239"/>
      <c r="T401" s="240"/>
      <c r="AT401" s="241" t="s">
        <v>410</v>
      </c>
      <c r="AU401" s="241" t="s">
        <v>88</v>
      </c>
      <c r="AV401" s="13" t="s">
        <v>88</v>
      </c>
      <c r="AW401" s="13" t="s">
        <v>34</v>
      </c>
      <c r="AX401" s="13" t="s">
        <v>78</v>
      </c>
      <c r="AY401" s="241" t="s">
        <v>154</v>
      </c>
    </row>
    <row r="402" spans="2:51" s="14" customFormat="1" ht="11.25">
      <c r="B402" s="242"/>
      <c r="C402" s="243"/>
      <c r="D402" s="220" t="s">
        <v>410</v>
      </c>
      <c r="E402" s="244" t="s">
        <v>1</v>
      </c>
      <c r="F402" s="245" t="s">
        <v>433</v>
      </c>
      <c r="G402" s="243"/>
      <c r="H402" s="246">
        <v>4.171</v>
      </c>
      <c r="I402" s="247"/>
      <c r="J402" s="243"/>
      <c r="K402" s="243"/>
      <c r="L402" s="248"/>
      <c r="M402" s="249"/>
      <c r="N402" s="250"/>
      <c r="O402" s="250"/>
      <c r="P402" s="250"/>
      <c r="Q402" s="250"/>
      <c r="R402" s="250"/>
      <c r="S402" s="250"/>
      <c r="T402" s="251"/>
      <c r="AT402" s="252" t="s">
        <v>410</v>
      </c>
      <c r="AU402" s="252" t="s">
        <v>88</v>
      </c>
      <c r="AV402" s="14" t="s">
        <v>159</v>
      </c>
      <c r="AW402" s="14" t="s">
        <v>34</v>
      </c>
      <c r="AX402" s="14" t="s">
        <v>86</v>
      </c>
      <c r="AY402" s="252" t="s">
        <v>154</v>
      </c>
    </row>
    <row r="403" spans="1:65" s="2" customFormat="1" ht="16.5" customHeight="1">
      <c r="A403" s="35"/>
      <c r="B403" s="36"/>
      <c r="C403" s="207" t="s">
        <v>760</v>
      </c>
      <c r="D403" s="207" t="s">
        <v>155</v>
      </c>
      <c r="E403" s="208" t="s">
        <v>1219</v>
      </c>
      <c r="F403" s="209" t="s">
        <v>1220</v>
      </c>
      <c r="G403" s="210" t="s">
        <v>471</v>
      </c>
      <c r="H403" s="211">
        <v>40.63</v>
      </c>
      <c r="I403" s="212"/>
      <c r="J403" s="213">
        <f>ROUND(I403*H403,2)</f>
        <v>0</v>
      </c>
      <c r="K403" s="209" t="s">
        <v>405</v>
      </c>
      <c r="L403" s="40"/>
      <c r="M403" s="214" t="s">
        <v>1</v>
      </c>
      <c r="N403" s="215" t="s">
        <v>43</v>
      </c>
      <c r="O403" s="72"/>
      <c r="P403" s="216">
        <f>O403*H403</f>
        <v>0</v>
      </c>
      <c r="Q403" s="216">
        <v>0.00264</v>
      </c>
      <c r="R403" s="216">
        <f>Q403*H403</f>
        <v>0.1072632</v>
      </c>
      <c r="S403" s="216">
        <v>0</v>
      </c>
      <c r="T403" s="217">
        <f>S403*H403</f>
        <v>0</v>
      </c>
      <c r="U403" s="35"/>
      <c r="V403" s="35"/>
      <c r="W403" s="35"/>
      <c r="X403" s="35"/>
      <c r="Y403" s="35"/>
      <c r="Z403" s="35"/>
      <c r="AA403" s="35"/>
      <c r="AB403" s="35"/>
      <c r="AC403" s="35"/>
      <c r="AD403" s="35"/>
      <c r="AE403" s="35"/>
      <c r="AR403" s="218" t="s">
        <v>159</v>
      </c>
      <c r="AT403" s="218" t="s">
        <v>155</v>
      </c>
      <c r="AU403" s="218" t="s">
        <v>88</v>
      </c>
      <c r="AY403" s="18" t="s">
        <v>154</v>
      </c>
      <c r="BE403" s="219">
        <f>IF(N403="základní",J403,0)</f>
        <v>0</v>
      </c>
      <c r="BF403" s="219">
        <f>IF(N403="snížená",J403,0)</f>
        <v>0</v>
      </c>
      <c r="BG403" s="219">
        <f>IF(N403="zákl. přenesená",J403,0)</f>
        <v>0</v>
      </c>
      <c r="BH403" s="219">
        <f>IF(N403="sníž. přenesená",J403,0)</f>
        <v>0</v>
      </c>
      <c r="BI403" s="219">
        <f>IF(N403="nulová",J403,0)</f>
        <v>0</v>
      </c>
      <c r="BJ403" s="18" t="s">
        <v>86</v>
      </c>
      <c r="BK403" s="219">
        <f>ROUND(I403*H403,2)</f>
        <v>0</v>
      </c>
      <c r="BL403" s="18" t="s">
        <v>159</v>
      </c>
      <c r="BM403" s="218" t="s">
        <v>1221</v>
      </c>
    </row>
    <row r="404" spans="1:47" s="2" customFormat="1" ht="11.25">
      <c r="A404" s="35"/>
      <c r="B404" s="36"/>
      <c r="C404" s="37"/>
      <c r="D404" s="220" t="s">
        <v>161</v>
      </c>
      <c r="E404" s="37"/>
      <c r="F404" s="221" t="s">
        <v>1222</v>
      </c>
      <c r="G404" s="37"/>
      <c r="H404" s="37"/>
      <c r="I404" s="123"/>
      <c r="J404" s="37"/>
      <c r="K404" s="37"/>
      <c r="L404" s="40"/>
      <c r="M404" s="222"/>
      <c r="N404" s="223"/>
      <c r="O404" s="72"/>
      <c r="P404" s="72"/>
      <c r="Q404" s="72"/>
      <c r="R404" s="72"/>
      <c r="S404" s="72"/>
      <c r="T404" s="73"/>
      <c r="U404" s="35"/>
      <c r="V404" s="35"/>
      <c r="W404" s="35"/>
      <c r="X404" s="35"/>
      <c r="Y404" s="35"/>
      <c r="Z404" s="35"/>
      <c r="AA404" s="35"/>
      <c r="AB404" s="35"/>
      <c r="AC404" s="35"/>
      <c r="AD404" s="35"/>
      <c r="AE404" s="35"/>
      <c r="AT404" s="18" t="s">
        <v>161</v>
      </c>
      <c r="AU404" s="18" t="s">
        <v>88</v>
      </c>
    </row>
    <row r="405" spans="1:47" s="2" customFormat="1" ht="39">
      <c r="A405" s="35"/>
      <c r="B405" s="36"/>
      <c r="C405" s="37"/>
      <c r="D405" s="220" t="s">
        <v>408</v>
      </c>
      <c r="E405" s="37"/>
      <c r="F405" s="230" t="s">
        <v>1223</v>
      </c>
      <c r="G405" s="37"/>
      <c r="H405" s="37"/>
      <c r="I405" s="123"/>
      <c r="J405" s="37"/>
      <c r="K405" s="37"/>
      <c r="L405" s="40"/>
      <c r="M405" s="222"/>
      <c r="N405" s="223"/>
      <c r="O405" s="72"/>
      <c r="P405" s="72"/>
      <c r="Q405" s="72"/>
      <c r="R405" s="72"/>
      <c r="S405" s="72"/>
      <c r="T405" s="73"/>
      <c r="U405" s="35"/>
      <c r="V405" s="35"/>
      <c r="W405" s="35"/>
      <c r="X405" s="35"/>
      <c r="Y405" s="35"/>
      <c r="Z405" s="35"/>
      <c r="AA405" s="35"/>
      <c r="AB405" s="35"/>
      <c r="AC405" s="35"/>
      <c r="AD405" s="35"/>
      <c r="AE405" s="35"/>
      <c r="AT405" s="18" t="s">
        <v>408</v>
      </c>
      <c r="AU405" s="18" t="s">
        <v>88</v>
      </c>
    </row>
    <row r="406" spans="2:51" s="13" customFormat="1" ht="11.25">
      <c r="B406" s="231"/>
      <c r="C406" s="232"/>
      <c r="D406" s="220" t="s">
        <v>410</v>
      </c>
      <c r="E406" s="233" t="s">
        <v>1</v>
      </c>
      <c r="F406" s="234" t="s">
        <v>1224</v>
      </c>
      <c r="G406" s="232"/>
      <c r="H406" s="235">
        <v>2.88</v>
      </c>
      <c r="I406" s="236"/>
      <c r="J406" s="232"/>
      <c r="K406" s="232"/>
      <c r="L406" s="237"/>
      <c r="M406" s="238"/>
      <c r="N406" s="239"/>
      <c r="O406" s="239"/>
      <c r="P406" s="239"/>
      <c r="Q406" s="239"/>
      <c r="R406" s="239"/>
      <c r="S406" s="239"/>
      <c r="T406" s="240"/>
      <c r="AT406" s="241" t="s">
        <v>410</v>
      </c>
      <c r="AU406" s="241" t="s">
        <v>88</v>
      </c>
      <c r="AV406" s="13" t="s">
        <v>88</v>
      </c>
      <c r="AW406" s="13" t="s">
        <v>34</v>
      </c>
      <c r="AX406" s="13" t="s">
        <v>78</v>
      </c>
      <c r="AY406" s="241" t="s">
        <v>154</v>
      </c>
    </row>
    <row r="407" spans="2:51" s="13" customFormat="1" ht="11.25">
      <c r="B407" s="231"/>
      <c r="C407" s="232"/>
      <c r="D407" s="220" t="s">
        <v>410</v>
      </c>
      <c r="E407" s="233" t="s">
        <v>1</v>
      </c>
      <c r="F407" s="234" t="s">
        <v>1225</v>
      </c>
      <c r="G407" s="232"/>
      <c r="H407" s="235">
        <v>1.35</v>
      </c>
      <c r="I407" s="236"/>
      <c r="J407" s="232"/>
      <c r="K407" s="232"/>
      <c r="L407" s="237"/>
      <c r="M407" s="238"/>
      <c r="N407" s="239"/>
      <c r="O407" s="239"/>
      <c r="P407" s="239"/>
      <c r="Q407" s="239"/>
      <c r="R407" s="239"/>
      <c r="S407" s="239"/>
      <c r="T407" s="240"/>
      <c r="AT407" s="241" t="s">
        <v>410</v>
      </c>
      <c r="AU407" s="241" t="s">
        <v>88</v>
      </c>
      <c r="AV407" s="13" t="s">
        <v>88</v>
      </c>
      <c r="AW407" s="13" t="s">
        <v>34</v>
      </c>
      <c r="AX407" s="13" t="s">
        <v>78</v>
      </c>
      <c r="AY407" s="241" t="s">
        <v>154</v>
      </c>
    </row>
    <row r="408" spans="2:51" s="13" customFormat="1" ht="11.25">
      <c r="B408" s="231"/>
      <c r="C408" s="232"/>
      <c r="D408" s="220" t="s">
        <v>410</v>
      </c>
      <c r="E408" s="233" t="s">
        <v>1</v>
      </c>
      <c r="F408" s="234" t="s">
        <v>1226</v>
      </c>
      <c r="G408" s="232"/>
      <c r="H408" s="235">
        <v>36.4</v>
      </c>
      <c r="I408" s="236"/>
      <c r="J408" s="232"/>
      <c r="K408" s="232"/>
      <c r="L408" s="237"/>
      <c r="M408" s="238"/>
      <c r="N408" s="239"/>
      <c r="O408" s="239"/>
      <c r="P408" s="239"/>
      <c r="Q408" s="239"/>
      <c r="R408" s="239"/>
      <c r="S408" s="239"/>
      <c r="T408" s="240"/>
      <c r="AT408" s="241" t="s">
        <v>410</v>
      </c>
      <c r="AU408" s="241" t="s">
        <v>88</v>
      </c>
      <c r="AV408" s="13" t="s">
        <v>88</v>
      </c>
      <c r="AW408" s="13" t="s">
        <v>34</v>
      </c>
      <c r="AX408" s="13" t="s">
        <v>78</v>
      </c>
      <c r="AY408" s="241" t="s">
        <v>154</v>
      </c>
    </row>
    <row r="409" spans="2:51" s="14" customFormat="1" ht="11.25">
      <c r="B409" s="242"/>
      <c r="C409" s="243"/>
      <c r="D409" s="220" t="s">
        <v>410</v>
      </c>
      <c r="E409" s="244" t="s">
        <v>1</v>
      </c>
      <c r="F409" s="245" t="s">
        <v>433</v>
      </c>
      <c r="G409" s="243"/>
      <c r="H409" s="246">
        <v>40.629999999999995</v>
      </c>
      <c r="I409" s="247"/>
      <c r="J409" s="243"/>
      <c r="K409" s="243"/>
      <c r="L409" s="248"/>
      <c r="M409" s="249"/>
      <c r="N409" s="250"/>
      <c r="O409" s="250"/>
      <c r="P409" s="250"/>
      <c r="Q409" s="250"/>
      <c r="R409" s="250"/>
      <c r="S409" s="250"/>
      <c r="T409" s="251"/>
      <c r="AT409" s="252" t="s">
        <v>410</v>
      </c>
      <c r="AU409" s="252" t="s">
        <v>88</v>
      </c>
      <c r="AV409" s="14" t="s">
        <v>159</v>
      </c>
      <c r="AW409" s="14" t="s">
        <v>34</v>
      </c>
      <c r="AX409" s="14" t="s">
        <v>86</v>
      </c>
      <c r="AY409" s="252" t="s">
        <v>154</v>
      </c>
    </row>
    <row r="410" spans="1:65" s="2" customFormat="1" ht="16.5" customHeight="1">
      <c r="A410" s="35"/>
      <c r="B410" s="36"/>
      <c r="C410" s="207" t="s">
        <v>766</v>
      </c>
      <c r="D410" s="207" t="s">
        <v>155</v>
      </c>
      <c r="E410" s="208" t="s">
        <v>1227</v>
      </c>
      <c r="F410" s="209" t="s">
        <v>1228</v>
      </c>
      <c r="G410" s="210" t="s">
        <v>471</v>
      </c>
      <c r="H410" s="211">
        <v>40.63</v>
      </c>
      <c r="I410" s="212"/>
      <c r="J410" s="213">
        <f>ROUND(I410*H410,2)</f>
        <v>0</v>
      </c>
      <c r="K410" s="209" t="s">
        <v>405</v>
      </c>
      <c r="L410" s="40"/>
      <c r="M410" s="214" t="s">
        <v>1</v>
      </c>
      <c r="N410" s="215" t="s">
        <v>43</v>
      </c>
      <c r="O410" s="72"/>
      <c r="P410" s="216">
        <f>O410*H410</f>
        <v>0</v>
      </c>
      <c r="Q410" s="216">
        <v>0</v>
      </c>
      <c r="R410" s="216">
        <f>Q410*H410</f>
        <v>0</v>
      </c>
      <c r="S410" s="216">
        <v>0</v>
      </c>
      <c r="T410" s="217">
        <f>S410*H410</f>
        <v>0</v>
      </c>
      <c r="U410" s="35"/>
      <c r="V410" s="35"/>
      <c r="W410" s="35"/>
      <c r="X410" s="35"/>
      <c r="Y410" s="35"/>
      <c r="Z410" s="35"/>
      <c r="AA410" s="35"/>
      <c r="AB410" s="35"/>
      <c r="AC410" s="35"/>
      <c r="AD410" s="35"/>
      <c r="AE410" s="35"/>
      <c r="AR410" s="218" t="s">
        <v>159</v>
      </c>
      <c r="AT410" s="218" t="s">
        <v>155</v>
      </c>
      <c r="AU410" s="218" t="s">
        <v>88</v>
      </c>
      <c r="AY410" s="18" t="s">
        <v>154</v>
      </c>
      <c r="BE410" s="219">
        <f>IF(N410="základní",J410,0)</f>
        <v>0</v>
      </c>
      <c r="BF410" s="219">
        <f>IF(N410="snížená",J410,0)</f>
        <v>0</v>
      </c>
      <c r="BG410" s="219">
        <f>IF(N410="zákl. přenesená",J410,0)</f>
        <v>0</v>
      </c>
      <c r="BH410" s="219">
        <f>IF(N410="sníž. přenesená",J410,0)</f>
        <v>0</v>
      </c>
      <c r="BI410" s="219">
        <f>IF(N410="nulová",J410,0)</f>
        <v>0</v>
      </c>
      <c r="BJ410" s="18" t="s">
        <v>86</v>
      </c>
      <c r="BK410" s="219">
        <f>ROUND(I410*H410,2)</f>
        <v>0</v>
      </c>
      <c r="BL410" s="18" t="s">
        <v>159</v>
      </c>
      <c r="BM410" s="218" t="s">
        <v>1229</v>
      </c>
    </row>
    <row r="411" spans="1:47" s="2" customFormat="1" ht="11.25">
      <c r="A411" s="35"/>
      <c r="B411" s="36"/>
      <c r="C411" s="37"/>
      <c r="D411" s="220" t="s">
        <v>161</v>
      </c>
      <c r="E411" s="37"/>
      <c r="F411" s="221" t="s">
        <v>1230</v>
      </c>
      <c r="G411" s="37"/>
      <c r="H411" s="37"/>
      <c r="I411" s="123"/>
      <c r="J411" s="37"/>
      <c r="K411" s="37"/>
      <c r="L411" s="40"/>
      <c r="M411" s="222"/>
      <c r="N411" s="223"/>
      <c r="O411" s="72"/>
      <c r="P411" s="72"/>
      <c r="Q411" s="72"/>
      <c r="R411" s="72"/>
      <c r="S411" s="72"/>
      <c r="T411" s="73"/>
      <c r="U411" s="35"/>
      <c r="V411" s="35"/>
      <c r="W411" s="35"/>
      <c r="X411" s="35"/>
      <c r="Y411" s="35"/>
      <c r="Z411" s="35"/>
      <c r="AA411" s="35"/>
      <c r="AB411" s="35"/>
      <c r="AC411" s="35"/>
      <c r="AD411" s="35"/>
      <c r="AE411" s="35"/>
      <c r="AT411" s="18" t="s">
        <v>161</v>
      </c>
      <c r="AU411" s="18" t="s">
        <v>88</v>
      </c>
    </row>
    <row r="412" spans="1:47" s="2" customFormat="1" ht="39">
      <c r="A412" s="35"/>
      <c r="B412" s="36"/>
      <c r="C412" s="37"/>
      <c r="D412" s="220" t="s">
        <v>408</v>
      </c>
      <c r="E412" s="37"/>
      <c r="F412" s="230" t="s">
        <v>1223</v>
      </c>
      <c r="G412" s="37"/>
      <c r="H412" s="37"/>
      <c r="I412" s="123"/>
      <c r="J412" s="37"/>
      <c r="K412" s="37"/>
      <c r="L412" s="40"/>
      <c r="M412" s="222"/>
      <c r="N412" s="223"/>
      <c r="O412" s="72"/>
      <c r="P412" s="72"/>
      <c r="Q412" s="72"/>
      <c r="R412" s="72"/>
      <c r="S412" s="72"/>
      <c r="T412" s="73"/>
      <c r="U412" s="35"/>
      <c r="V412" s="35"/>
      <c r="W412" s="35"/>
      <c r="X412" s="35"/>
      <c r="Y412" s="35"/>
      <c r="Z412" s="35"/>
      <c r="AA412" s="35"/>
      <c r="AB412" s="35"/>
      <c r="AC412" s="35"/>
      <c r="AD412" s="35"/>
      <c r="AE412" s="35"/>
      <c r="AT412" s="18" t="s">
        <v>408</v>
      </c>
      <c r="AU412" s="18" t="s">
        <v>88</v>
      </c>
    </row>
    <row r="413" spans="2:51" s="13" customFormat="1" ht="11.25">
      <c r="B413" s="231"/>
      <c r="C413" s="232"/>
      <c r="D413" s="220" t="s">
        <v>410</v>
      </c>
      <c r="E413" s="233" t="s">
        <v>1</v>
      </c>
      <c r="F413" s="234" t="s">
        <v>1231</v>
      </c>
      <c r="G413" s="232"/>
      <c r="H413" s="235">
        <v>40.63</v>
      </c>
      <c r="I413" s="236"/>
      <c r="J413" s="232"/>
      <c r="K413" s="232"/>
      <c r="L413" s="237"/>
      <c r="M413" s="238"/>
      <c r="N413" s="239"/>
      <c r="O413" s="239"/>
      <c r="P413" s="239"/>
      <c r="Q413" s="239"/>
      <c r="R413" s="239"/>
      <c r="S413" s="239"/>
      <c r="T413" s="240"/>
      <c r="AT413" s="241" t="s">
        <v>410</v>
      </c>
      <c r="AU413" s="241" t="s">
        <v>88</v>
      </c>
      <c r="AV413" s="13" t="s">
        <v>88</v>
      </c>
      <c r="AW413" s="13" t="s">
        <v>34</v>
      </c>
      <c r="AX413" s="13" t="s">
        <v>86</v>
      </c>
      <c r="AY413" s="241" t="s">
        <v>154</v>
      </c>
    </row>
    <row r="414" spans="2:63" s="12" customFormat="1" ht="22.9" customHeight="1">
      <c r="B414" s="193"/>
      <c r="C414" s="194"/>
      <c r="D414" s="195" t="s">
        <v>77</v>
      </c>
      <c r="E414" s="224" t="s">
        <v>169</v>
      </c>
      <c r="F414" s="224" t="s">
        <v>1232</v>
      </c>
      <c r="G414" s="194"/>
      <c r="H414" s="194"/>
      <c r="I414" s="197"/>
      <c r="J414" s="225">
        <f>BK414</f>
        <v>0</v>
      </c>
      <c r="K414" s="194"/>
      <c r="L414" s="199"/>
      <c r="M414" s="200"/>
      <c r="N414" s="201"/>
      <c r="O414" s="201"/>
      <c r="P414" s="202">
        <f>SUM(P415:P471)</f>
        <v>0</v>
      </c>
      <c r="Q414" s="201"/>
      <c r="R414" s="202">
        <f>SUM(R415:R471)</f>
        <v>5.59966225</v>
      </c>
      <c r="S414" s="201"/>
      <c r="T414" s="203">
        <f>SUM(T415:T471)</f>
        <v>0</v>
      </c>
      <c r="AR414" s="204" t="s">
        <v>86</v>
      </c>
      <c r="AT414" s="205" t="s">
        <v>77</v>
      </c>
      <c r="AU414" s="205" t="s">
        <v>86</v>
      </c>
      <c r="AY414" s="204" t="s">
        <v>154</v>
      </c>
      <c r="BK414" s="206">
        <f>SUM(BK415:BK471)</f>
        <v>0</v>
      </c>
    </row>
    <row r="415" spans="1:65" s="2" customFormat="1" ht="24" customHeight="1">
      <c r="A415" s="35"/>
      <c r="B415" s="36"/>
      <c r="C415" s="207" t="s">
        <v>772</v>
      </c>
      <c r="D415" s="207" t="s">
        <v>155</v>
      </c>
      <c r="E415" s="208" t="s">
        <v>1233</v>
      </c>
      <c r="F415" s="209" t="s">
        <v>1234</v>
      </c>
      <c r="G415" s="210" t="s">
        <v>600</v>
      </c>
      <c r="H415" s="211">
        <v>35</v>
      </c>
      <c r="I415" s="212"/>
      <c r="J415" s="213">
        <f>ROUND(I415*H415,2)</f>
        <v>0</v>
      </c>
      <c r="K415" s="209" t="s">
        <v>1</v>
      </c>
      <c r="L415" s="40"/>
      <c r="M415" s="214" t="s">
        <v>1</v>
      </c>
      <c r="N415" s="215" t="s">
        <v>43</v>
      </c>
      <c r="O415" s="72"/>
      <c r="P415" s="216">
        <f>O415*H415</f>
        <v>0</v>
      </c>
      <c r="Q415" s="216">
        <v>0.00468</v>
      </c>
      <c r="R415" s="216">
        <f>Q415*H415</f>
        <v>0.1638</v>
      </c>
      <c r="S415" s="216">
        <v>0</v>
      </c>
      <c r="T415" s="217">
        <f>S415*H415</f>
        <v>0</v>
      </c>
      <c r="U415" s="35"/>
      <c r="V415" s="35"/>
      <c r="W415" s="35"/>
      <c r="X415" s="35"/>
      <c r="Y415" s="35"/>
      <c r="Z415" s="35"/>
      <c r="AA415" s="35"/>
      <c r="AB415" s="35"/>
      <c r="AC415" s="35"/>
      <c r="AD415" s="35"/>
      <c r="AE415" s="35"/>
      <c r="AR415" s="218" t="s">
        <v>159</v>
      </c>
      <c r="AT415" s="218" t="s">
        <v>155</v>
      </c>
      <c r="AU415" s="218" t="s">
        <v>88</v>
      </c>
      <c r="AY415" s="18" t="s">
        <v>154</v>
      </c>
      <c r="BE415" s="219">
        <f>IF(N415="základní",J415,0)</f>
        <v>0</v>
      </c>
      <c r="BF415" s="219">
        <f>IF(N415="snížená",J415,0)</f>
        <v>0</v>
      </c>
      <c r="BG415" s="219">
        <f>IF(N415="zákl. přenesená",J415,0)</f>
        <v>0</v>
      </c>
      <c r="BH415" s="219">
        <f>IF(N415="sníž. přenesená",J415,0)</f>
        <v>0</v>
      </c>
      <c r="BI415" s="219">
        <f>IF(N415="nulová",J415,0)</f>
        <v>0</v>
      </c>
      <c r="BJ415" s="18" t="s">
        <v>86</v>
      </c>
      <c r="BK415" s="219">
        <f>ROUND(I415*H415,2)</f>
        <v>0</v>
      </c>
      <c r="BL415" s="18" t="s">
        <v>159</v>
      </c>
      <c r="BM415" s="218" t="s">
        <v>1235</v>
      </c>
    </row>
    <row r="416" spans="1:47" s="2" customFormat="1" ht="19.5">
      <c r="A416" s="35"/>
      <c r="B416" s="36"/>
      <c r="C416" s="37"/>
      <c r="D416" s="220" t="s">
        <v>161</v>
      </c>
      <c r="E416" s="37"/>
      <c r="F416" s="221" t="s">
        <v>1236</v>
      </c>
      <c r="G416" s="37"/>
      <c r="H416" s="37"/>
      <c r="I416" s="123"/>
      <c r="J416" s="37"/>
      <c r="K416" s="37"/>
      <c r="L416" s="40"/>
      <c r="M416" s="222"/>
      <c r="N416" s="223"/>
      <c r="O416" s="72"/>
      <c r="P416" s="72"/>
      <c r="Q416" s="72"/>
      <c r="R416" s="72"/>
      <c r="S416" s="72"/>
      <c r="T416" s="73"/>
      <c r="U416" s="35"/>
      <c r="V416" s="35"/>
      <c r="W416" s="35"/>
      <c r="X416" s="35"/>
      <c r="Y416" s="35"/>
      <c r="Z416" s="35"/>
      <c r="AA416" s="35"/>
      <c r="AB416" s="35"/>
      <c r="AC416" s="35"/>
      <c r="AD416" s="35"/>
      <c r="AE416" s="35"/>
      <c r="AT416" s="18" t="s">
        <v>161</v>
      </c>
      <c r="AU416" s="18" t="s">
        <v>88</v>
      </c>
    </row>
    <row r="417" spans="1:47" s="2" customFormat="1" ht="68.25">
      <c r="A417" s="35"/>
      <c r="B417" s="36"/>
      <c r="C417" s="37"/>
      <c r="D417" s="220" t="s">
        <v>408</v>
      </c>
      <c r="E417" s="37"/>
      <c r="F417" s="230" t="s">
        <v>1237</v>
      </c>
      <c r="G417" s="37"/>
      <c r="H417" s="37"/>
      <c r="I417" s="123"/>
      <c r="J417" s="37"/>
      <c r="K417" s="37"/>
      <c r="L417" s="40"/>
      <c r="M417" s="222"/>
      <c r="N417" s="223"/>
      <c r="O417" s="72"/>
      <c r="P417" s="72"/>
      <c r="Q417" s="72"/>
      <c r="R417" s="72"/>
      <c r="S417" s="72"/>
      <c r="T417" s="73"/>
      <c r="U417" s="35"/>
      <c r="V417" s="35"/>
      <c r="W417" s="35"/>
      <c r="X417" s="35"/>
      <c r="Y417" s="35"/>
      <c r="Z417" s="35"/>
      <c r="AA417" s="35"/>
      <c r="AB417" s="35"/>
      <c r="AC417" s="35"/>
      <c r="AD417" s="35"/>
      <c r="AE417" s="35"/>
      <c r="AT417" s="18" t="s">
        <v>408</v>
      </c>
      <c r="AU417" s="18" t="s">
        <v>88</v>
      </c>
    </row>
    <row r="418" spans="1:47" s="2" customFormat="1" ht="19.5">
      <c r="A418" s="35"/>
      <c r="B418" s="36"/>
      <c r="C418" s="37"/>
      <c r="D418" s="220" t="s">
        <v>442</v>
      </c>
      <c r="E418" s="37"/>
      <c r="F418" s="230" t="s">
        <v>1238</v>
      </c>
      <c r="G418" s="37"/>
      <c r="H418" s="37"/>
      <c r="I418" s="123"/>
      <c r="J418" s="37"/>
      <c r="K418" s="37"/>
      <c r="L418" s="40"/>
      <c r="M418" s="222"/>
      <c r="N418" s="223"/>
      <c r="O418" s="72"/>
      <c r="P418" s="72"/>
      <c r="Q418" s="72"/>
      <c r="R418" s="72"/>
      <c r="S418" s="72"/>
      <c r="T418" s="73"/>
      <c r="U418" s="35"/>
      <c r="V418" s="35"/>
      <c r="W418" s="35"/>
      <c r="X418" s="35"/>
      <c r="Y418" s="35"/>
      <c r="Z418" s="35"/>
      <c r="AA418" s="35"/>
      <c r="AB418" s="35"/>
      <c r="AC418" s="35"/>
      <c r="AD418" s="35"/>
      <c r="AE418" s="35"/>
      <c r="AT418" s="18" t="s">
        <v>442</v>
      </c>
      <c r="AU418" s="18" t="s">
        <v>88</v>
      </c>
    </row>
    <row r="419" spans="2:51" s="13" customFormat="1" ht="11.25">
      <c r="B419" s="231"/>
      <c r="C419" s="232"/>
      <c r="D419" s="220" t="s">
        <v>410</v>
      </c>
      <c r="E419" s="233" t="s">
        <v>1</v>
      </c>
      <c r="F419" s="234" t="s">
        <v>299</v>
      </c>
      <c r="G419" s="232"/>
      <c r="H419" s="235">
        <v>35</v>
      </c>
      <c r="I419" s="236"/>
      <c r="J419" s="232"/>
      <c r="K419" s="232"/>
      <c r="L419" s="237"/>
      <c r="M419" s="238"/>
      <c r="N419" s="239"/>
      <c r="O419" s="239"/>
      <c r="P419" s="239"/>
      <c r="Q419" s="239"/>
      <c r="R419" s="239"/>
      <c r="S419" s="239"/>
      <c r="T419" s="240"/>
      <c r="AT419" s="241" t="s">
        <v>410</v>
      </c>
      <c r="AU419" s="241" t="s">
        <v>88</v>
      </c>
      <c r="AV419" s="13" t="s">
        <v>88</v>
      </c>
      <c r="AW419" s="13" t="s">
        <v>34</v>
      </c>
      <c r="AX419" s="13" t="s">
        <v>86</v>
      </c>
      <c r="AY419" s="241" t="s">
        <v>154</v>
      </c>
    </row>
    <row r="420" spans="1:65" s="2" customFormat="1" ht="24" customHeight="1">
      <c r="A420" s="35"/>
      <c r="B420" s="36"/>
      <c r="C420" s="254" t="s">
        <v>778</v>
      </c>
      <c r="D420" s="254" t="s">
        <v>179</v>
      </c>
      <c r="E420" s="255" t="s">
        <v>1239</v>
      </c>
      <c r="F420" s="256" t="s">
        <v>1240</v>
      </c>
      <c r="G420" s="257" t="s">
        <v>600</v>
      </c>
      <c r="H420" s="258">
        <v>35</v>
      </c>
      <c r="I420" s="259"/>
      <c r="J420" s="260">
        <f>ROUND(I420*H420,2)</f>
        <v>0</v>
      </c>
      <c r="K420" s="256" t="s">
        <v>405</v>
      </c>
      <c r="L420" s="261"/>
      <c r="M420" s="262" t="s">
        <v>1</v>
      </c>
      <c r="N420" s="263" t="s">
        <v>43</v>
      </c>
      <c r="O420" s="72"/>
      <c r="P420" s="216">
        <f>O420*H420</f>
        <v>0</v>
      </c>
      <c r="Q420" s="216">
        <v>0.0036</v>
      </c>
      <c r="R420" s="216">
        <f>Q420*H420</f>
        <v>0.126</v>
      </c>
      <c r="S420" s="216">
        <v>0</v>
      </c>
      <c r="T420" s="217">
        <f>S420*H420</f>
        <v>0</v>
      </c>
      <c r="U420" s="35"/>
      <c r="V420" s="35"/>
      <c r="W420" s="35"/>
      <c r="X420" s="35"/>
      <c r="Y420" s="35"/>
      <c r="Z420" s="35"/>
      <c r="AA420" s="35"/>
      <c r="AB420" s="35"/>
      <c r="AC420" s="35"/>
      <c r="AD420" s="35"/>
      <c r="AE420" s="35"/>
      <c r="AR420" s="218" t="s">
        <v>190</v>
      </c>
      <c r="AT420" s="218" t="s">
        <v>179</v>
      </c>
      <c r="AU420" s="218" t="s">
        <v>88</v>
      </c>
      <c r="AY420" s="18" t="s">
        <v>154</v>
      </c>
      <c r="BE420" s="219">
        <f>IF(N420="základní",J420,0)</f>
        <v>0</v>
      </c>
      <c r="BF420" s="219">
        <f>IF(N420="snížená",J420,0)</f>
        <v>0</v>
      </c>
      <c r="BG420" s="219">
        <f>IF(N420="zákl. přenesená",J420,0)</f>
        <v>0</v>
      </c>
      <c r="BH420" s="219">
        <f>IF(N420="sníž. přenesená",J420,0)</f>
        <v>0</v>
      </c>
      <c r="BI420" s="219">
        <f>IF(N420="nulová",J420,0)</f>
        <v>0</v>
      </c>
      <c r="BJ420" s="18" t="s">
        <v>86</v>
      </c>
      <c r="BK420" s="219">
        <f>ROUND(I420*H420,2)</f>
        <v>0</v>
      </c>
      <c r="BL420" s="18" t="s">
        <v>159</v>
      </c>
      <c r="BM420" s="218" t="s">
        <v>1241</v>
      </c>
    </row>
    <row r="421" spans="1:47" s="2" customFormat="1" ht="11.25">
      <c r="A421" s="35"/>
      <c r="B421" s="36"/>
      <c r="C421" s="37"/>
      <c r="D421" s="220" t="s">
        <v>161</v>
      </c>
      <c r="E421" s="37"/>
      <c r="F421" s="221" t="s">
        <v>1240</v>
      </c>
      <c r="G421" s="37"/>
      <c r="H421" s="37"/>
      <c r="I421" s="123"/>
      <c r="J421" s="37"/>
      <c r="K421" s="37"/>
      <c r="L421" s="40"/>
      <c r="M421" s="222"/>
      <c r="N421" s="223"/>
      <c r="O421" s="72"/>
      <c r="P421" s="72"/>
      <c r="Q421" s="72"/>
      <c r="R421" s="72"/>
      <c r="S421" s="72"/>
      <c r="T421" s="73"/>
      <c r="U421" s="35"/>
      <c r="V421" s="35"/>
      <c r="W421" s="35"/>
      <c r="X421" s="35"/>
      <c r="Y421" s="35"/>
      <c r="Z421" s="35"/>
      <c r="AA421" s="35"/>
      <c r="AB421" s="35"/>
      <c r="AC421" s="35"/>
      <c r="AD421" s="35"/>
      <c r="AE421" s="35"/>
      <c r="AT421" s="18" t="s">
        <v>161</v>
      </c>
      <c r="AU421" s="18" t="s">
        <v>88</v>
      </c>
    </row>
    <row r="422" spans="2:51" s="13" customFormat="1" ht="11.25">
      <c r="B422" s="231"/>
      <c r="C422" s="232"/>
      <c r="D422" s="220" t="s">
        <v>410</v>
      </c>
      <c r="E422" s="233" t="s">
        <v>1</v>
      </c>
      <c r="F422" s="234" t="s">
        <v>299</v>
      </c>
      <c r="G422" s="232"/>
      <c r="H422" s="235">
        <v>35</v>
      </c>
      <c r="I422" s="236"/>
      <c r="J422" s="232"/>
      <c r="K422" s="232"/>
      <c r="L422" s="237"/>
      <c r="M422" s="238"/>
      <c r="N422" s="239"/>
      <c r="O422" s="239"/>
      <c r="P422" s="239"/>
      <c r="Q422" s="239"/>
      <c r="R422" s="239"/>
      <c r="S422" s="239"/>
      <c r="T422" s="240"/>
      <c r="AT422" s="241" t="s">
        <v>410</v>
      </c>
      <c r="AU422" s="241" t="s">
        <v>88</v>
      </c>
      <c r="AV422" s="13" t="s">
        <v>88</v>
      </c>
      <c r="AW422" s="13" t="s">
        <v>34</v>
      </c>
      <c r="AX422" s="13" t="s">
        <v>86</v>
      </c>
      <c r="AY422" s="241" t="s">
        <v>154</v>
      </c>
    </row>
    <row r="423" spans="1:65" s="2" customFormat="1" ht="16.5" customHeight="1">
      <c r="A423" s="35"/>
      <c r="B423" s="36"/>
      <c r="C423" s="254" t="s">
        <v>784</v>
      </c>
      <c r="D423" s="254" t="s">
        <v>179</v>
      </c>
      <c r="E423" s="255" t="s">
        <v>1242</v>
      </c>
      <c r="F423" s="256" t="s">
        <v>1243</v>
      </c>
      <c r="G423" s="257" t="s">
        <v>600</v>
      </c>
      <c r="H423" s="258">
        <v>35</v>
      </c>
      <c r="I423" s="259"/>
      <c r="J423" s="260">
        <f>ROUND(I423*H423,2)</f>
        <v>0</v>
      </c>
      <c r="K423" s="256" t="s">
        <v>1</v>
      </c>
      <c r="L423" s="261"/>
      <c r="M423" s="262" t="s">
        <v>1</v>
      </c>
      <c r="N423" s="263" t="s">
        <v>43</v>
      </c>
      <c r="O423" s="72"/>
      <c r="P423" s="216">
        <f>O423*H423</f>
        <v>0</v>
      </c>
      <c r="Q423" s="216">
        <v>0</v>
      </c>
      <c r="R423" s="216">
        <f>Q423*H423</f>
        <v>0</v>
      </c>
      <c r="S423" s="216">
        <v>0</v>
      </c>
      <c r="T423" s="217">
        <f>S423*H423</f>
        <v>0</v>
      </c>
      <c r="U423" s="35"/>
      <c r="V423" s="35"/>
      <c r="W423" s="35"/>
      <c r="X423" s="35"/>
      <c r="Y423" s="35"/>
      <c r="Z423" s="35"/>
      <c r="AA423" s="35"/>
      <c r="AB423" s="35"/>
      <c r="AC423" s="35"/>
      <c r="AD423" s="35"/>
      <c r="AE423" s="35"/>
      <c r="AR423" s="218" t="s">
        <v>190</v>
      </c>
      <c r="AT423" s="218" t="s">
        <v>179</v>
      </c>
      <c r="AU423" s="218" t="s">
        <v>88</v>
      </c>
      <c r="AY423" s="18" t="s">
        <v>154</v>
      </c>
      <c r="BE423" s="219">
        <f>IF(N423="základní",J423,0)</f>
        <v>0</v>
      </c>
      <c r="BF423" s="219">
        <f>IF(N423="snížená",J423,0)</f>
        <v>0</v>
      </c>
      <c r="BG423" s="219">
        <f>IF(N423="zákl. přenesená",J423,0)</f>
        <v>0</v>
      </c>
      <c r="BH423" s="219">
        <f>IF(N423="sníž. přenesená",J423,0)</f>
        <v>0</v>
      </c>
      <c r="BI423" s="219">
        <f>IF(N423="nulová",J423,0)</f>
        <v>0</v>
      </c>
      <c r="BJ423" s="18" t="s">
        <v>86</v>
      </c>
      <c r="BK423" s="219">
        <f>ROUND(I423*H423,2)</f>
        <v>0</v>
      </c>
      <c r="BL423" s="18" t="s">
        <v>159</v>
      </c>
      <c r="BM423" s="218" t="s">
        <v>1244</v>
      </c>
    </row>
    <row r="424" spans="1:47" s="2" customFormat="1" ht="11.25">
      <c r="A424" s="35"/>
      <c r="B424" s="36"/>
      <c r="C424" s="37"/>
      <c r="D424" s="220" t="s">
        <v>161</v>
      </c>
      <c r="E424" s="37"/>
      <c r="F424" s="221" t="s">
        <v>1245</v>
      </c>
      <c r="G424" s="37"/>
      <c r="H424" s="37"/>
      <c r="I424" s="123"/>
      <c r="J424" s="37"/>
      <c r="K424" s="37"/>
      <c r="L424" s="40"/>
      <c r="M424" s="222"/>
      <c r="N424" s="223"/>
      <c r="O424" s="72"/>
      <c r="P424" s="72"/>
      <c r="Q424" s="72"/>
      <c r="R424" s="72"/>
      <c r="S424" s="72"/>
      <c r="T424" s="73"/>
      <c r="U424" s="35"/>
      <c r="V424" s="35"/>
      <c r="W424" s="35"/>
      <c r="X424" s="35"/>
      <c r="Y424" s="35"/>
      <c r="Z424" s="35"/>
      <c r="AA424" s="35"/>
      <c r="AB424" s="35"/>
      <c r="AC424" s="35"/>
      <c r="AD424" s="35"/>
      <c r="AE424" s="35"/>
      <c r="AT424" s="18" t="s">
        <v>161</v>
      </c>
      <c r="AU424" s="18" t="s">
        <v>88</v>
      </c>
    </row>
    <row r="425" spans="2:51" s="13" customFormat="1" ht="11.25">
      <c r="B425" s="231"/>
      <c r="C425" s="232"/>
      <c r="D425" s="220" t="s">
        <v>410</v>
      </c>
      <c r="E425" s="233" t="s">
        <v>1</v>
      </c>
      <c r="F425" s="234" t="s">
        <v>299</v>
      </c>
      <c r="G425" s="232"/>
      <c r="H425" s="235">
        <v>35</v>
      </c>
      <c r="I425" s="236"/>
      <c r="J425" s="232"/>
      <c r="K425" s="232"/>
      <c r="L425" s="237"/>
      <c r="M425" s="238"/>
      <c r="N425" s="239"/>
      <c r="O425" s="239"/>
      <c r="P425" s="239"/>
      <c r="Q425" s="239"/>
      <c r="R425" s="239"/>
      <c r="S425" s="239"/>
      <c r="T425" s="240"/>
      <c r="AT425" s="241" t="s">
        <v>410</v>
      </c>
      <c r="AU425" s="241" t="s">
        <v>88</v>
      </c>
      <c r="AV425" s="13" t="s">
        <v>88</v>
      </c>
      <c r="AW425" s="13" t="s">
        <v>34</v>
      </c>
      <c r="AX425" s="13" t="s">
        <v>86</v>
      </c>
      <c r="AY425" s="241" t="s">
        <v>154</v>
      </c>
    </row>
    <row r="426" spans="1:65" s="2" customFormat="1" ht="16.5" customHeight="1">
      <c r="A426" s="35"/>
      <c r="B426" s="36"/>
      <c r="C426" s="254" t="s">
        <v>791</v>
      </c>
      <c r="D426" s="254" t="s">
        <v>179</v>
      </c>
      <c r="E426" s="255" t="s">
        <v>1246</v>
      </c>
      <c r="F426" s="256" t="s">
        <v>1247</v>
      </c>
      <c r="G426" s="257" t="s">
        <v>600</v>
      </c>
      <c r="H426" s="258">
        <v>35</v>
      </c>
      <c r="I426" s="259"/>
      <c r="J426" s="260">
        <f>ROUND(I426*H426,2)</f>
        <v>0</v>
      </c>
      <c r="K426" s="256" t="s">
        <v>405</v>
      </c>
      <c r="L426" s="261"/>
      <c r="M426" s="262" t="s">
        <v>1</v>
      </c>
      <c r="N426" s="263" t="s">
        <v>43</v>
      </c>
      <c r="O426" s="72"/>
      <c r="P426" s="216">
        <f>O426*H426</f>
        <v>0</v>
      </c>
      <c r="Q426" s="216">
        <v>1E-05</v>
      </c>
      <c r="R426" s="216">
        <f>Q426*H426</f>
        <v>0.00035000000000000005</v>
      </c>
      <c r="S426" s="216">
        <v>0</v>
      </c>
      <c r="T426" s="217">
        <f>S426*H426</f>
        <v>0</v>
      </c>
      <c r="U426" s="35"/>
      <c r="V426" s="35"/>
      <c r="W426" s="35"/>
      <c r="X426" s="35"/>
      <c r="Y426" s="35"/>
      <c r="Z426" s="35"/>
      <c r="AA426" s="35"/>
      <c r="AB426" s="35"/>
      <c r="AC426" s="35"/>
      <c r="AD426" s="35"/>
      <c r="AE426" s="35"/>
      <c r="AR426" s="218" t="s">
        <v>190</v>
      </c>
      <c r="AT426" s="218" t="s">
        <v>179</v>
      </c>
      <c r="AU426" s="218" t="s">
        <v>88</v>
      </c>
      <c r="AY426" s="18" t="s">
        <v>154</v>
      </c>
      <c r="BE426" s="219">
        <f>IF(N426="základní",J426,0)</f>
        <v>0</v>
      </c>
      <c r="BF426" s="219">
        <f>IF(N426="snížená",J426,0)</f>
        <v>0</v>
      </c>
      <c r="BG426" s="219">
        <f>IF(N426="zákl. přenesená",J426,0)</f>
        <v>0</v>
      </c>
      <c r="BH426" s="219">
        <f>IF(N426="sníž. přenesená",J426,0)</f>
        <v>0</v>
      </c>
      <c r="BI426" s="219">
        <f>IF(N426="nulová",J426,0)</f>
        <v>0</v>
      </c>
      <c r="BJ426" s="18" t="s">
        <v>86</v>
      </c>
      <c r="BK426" s="219">
        <f>ROUND(I426*H426,2)</f>
        <v>0</v>
      </c>
      <c r="BL426" s="18" t="s">
        <v>159</v>
      </c>
      <c r="BM426" s="218" t="s">
        <v>1248</v>
      </c>
    </row>
    <row r="427" spans="1:47" s="2" customFormat="1" ht="11.25">
      <c r="A427" s="35"/>
      <c r="B427" s="36"/>
      <c r="C427" s="37"/>
      <c r="D427" s="220" t="s">
        <v>161</v>
      </c>
      <c r="E427" s="37"/>
      <c r="F427" s="221" t="s">
        <v>1247</v>
      </c>
      <c r="G427" s="37"/>
      <c r="H427" s="37"/>
      <c r="I427" s="123"/>
      <c r="J427" s="37"/>
      <c r="K427" s="37"/>
      <c r="L427" s="40"/>
      <c r="M427" s="222"/>
      <c r="N427" s="223"/>
      <c r="O427" s="72"/>
      <c r="P427" s="72"/>
      <c r="Q427" s="72"/>
      <c r="R427" s="72"/>
      <c r="S427" s="72"/>
      <c r="T427" s="73"/>
      <c r="U427" s="35"/>
      <c r="V427" s="35"/>
      <c r="W427" s="35"/>
      <c r="X427" s="35"/>
      <c r="Y427" s="35"/>
      <c r="Z427" s="35"/>
      <c r="AA427" s="35"/>
      <c r="AB427" s="35"/>
      <c r="AC427" s="35"/>
      <c r="AD427" s="35"/>
      <c r="AE427" s="35"/>
      <c r="AT427" s="18" t="s">
        <v>161</v>
      </c>
      <c r="AU427" s="18" t="s">
        <v>88</v>
      </c>
    </row>
    <row r="428" spans="2:51" s="13" customFormat="1" ht="11.25">
      <c r="B428" s="231"/>
      <c r="C428" s="232"/>
      <c r="D428" s="220" t="s">
        <v>410</v>
      </c>
      <c r="E428" s="233" t="s">
        <v>1</v>
      </c>
      <c r="F428" s="234" t="s">
        <v>299</v>
      </c>
      <c r="G428" s="232"/>
      <c r="H428" s="235">
        <v>35</v>
      </c>
      <c r="I428" s="236"/>
      <c r="J428" s="232"/>
      <c r="K428" s="232"/>
      <c r="L428" s="237"/>
      <c r="M428" s="238"/>
      <c r="N428" s="239"/>
      <c r="O428" s="239"/>
      <c r="P428" s="239"/>
      <c r="Q428" s="239"/>
      <c r="R428" s="239"/>
      <c r="S428" s="239"/>
      <c r="T428" s="240"/>
      <c r="AT428" s="241" t="s">
        <v>410</v>
      </c>
      <c r="AU428" s="241" t="s">
        <v>88</v>
      </c>
      <c r="AV428" s="13" t="s">
        <v>88</v>
      </c>
      <c r="AW428" s="13" t="s">
        <v>34</v>
      </c>
      <c r="AX428" s="13" t="s">
        <v>86</v>
      </c>
      <c r="AY428" s="241" t="s">
        <v>154</v>
      </c>
    </row>
    <row r="429" spans="1:65" s="2" customFormat="1" ht="24" customHeight="1">
      <c r="A429" s="35"/>
      <c r="B429" s="36"/>
      <c r="C429" s="207" t="s">
        <v>797</v>
      </c>
      <c r="D429" s="207" t="s">
        <v>155</v>
      </c>
      <c r="E429" s="208" t="s">
        <v>1249</v>
      </c>
      <c r="F429" s="209" t="s">
        <v>1250</v>
      </c>
      <c r="G429" s="210" t="s">
        <v>639</v>
      </c>
      <c r="H429" s="211">
        <v>9.275</v>
      </c>
      <c r="I429" s="212"/>
      <c r="J429" s="213">
        <f>ROUND(I429*H429,2)</f>
        <v>0</v>
      </c>
      <c r="K429" s="209" t="s">
        <v>405</v>
      </c>
      <c r="L429" s="40"/>
      <c r="M429" s="214" t="s">
        <v>1</v>
      </c>
      <c r="N429" s="215" t="s">
        <v>43</v>
      </c>
      <c r="O429" s="72"/>
      <c r="P429" s="216">
        <f>O429*H429</f>
        <v>0</v>
      </c>
      <c r="Q429" s="216">
        <v>0.24127</v>
      </c>
      <c r="R429" s="216">
        <f>Q429*H429</f>
        <v>2.23777925</v>
      </c>
      <c r="S429" s="216">
        <v>0</v>
      </c>
      <c r="T429" s="217">
        <f>S429*H429</f>
        <v>0</v>
      </c>
      <c r="U429" s="35"/>
      <c r="V429" s="35"/>
      <c r="W429" s="35"/>
      <c r="X429" s="35"/>
      <c r="Y429" s="35"/>
      <c r="Z429" s="35"/>
      <c r="AA429" s="35"/>
      <c r="AB429" s="35"/>
      <c r="AC429" s="35"/>
      <c r="AD429" s="35"/>
      <c r="AE429" s="35"/>
      <c r="AR429" s="218" t="s">
        <v>159</v>
      </c>
      <c r="AT429" s="218" t="s">
        <v>155</v>
      </c>
      <c r="AU429" s="218" t="s">
        <v>88</v>
      </c>
      <c r="AY429" s="18" t="s">
        <v>154</v>
      </c>
      <c r="BE429" s="219">
        <f>IF(N429="základní",J429,0)</f>
        <v>0</v>
      </c>
      <c r="BF429" s="219">
        <f>IF(N429="snížená",J429,0)</f>
        <v>0</v>
      </c>
      <c r="BG429" s="219">
        <f>IF(N429="zákl. přenesená",J429,0)</f>
        <v>0</v>
      </c>
      <c r="BH429" s="219">
        <f>IF(N429="sníž. přenesená",J429,0)</f>
        <v>0</v>
      </c>
      <c r="BI429" s="219">
        <f>IF(N429="nulová",J429,0)</f>
        <v>0</v>
      </c>
      <c r="BJ429" s="18" t="s">
        <v>86</v>
      </c>
      <c r="BK429" s="219">
        <f>ROUND(I429*H429,2)</f>
        <v>0</v>
      </c>
      <c r="BL429" s="18" t="s">
        <v>159</v>
      </c>
      <c r="BM429" s="218" t="s">
        <v>1251</v>
      </c>
    </row>
    <row r="430" spans="1:47" s="2" customFormat="1" ht="19.5">
      <c r="A430" s="35"/>
      <c r="B430" s="36"/>
      <c r="C430" s="37"/>
      <c r="D430" s="220" t="s">
        <v>161</v>
      </c>
      <c r="E430" s="37"/>
      <c r="F430" s="221" t="s">
        <v>1252</v>
      </c>
      <c r="G430" s="37"/>
      <c r="H430" s="37"/>
      <c r="I430" s="123"/>
      <c r="J430" s="37"/>
      <c r="K430" s="37"/>
      <c r="L430" s="40"/>
      <c r="M430" s="222"/>
      <c r="N430" s="223"/>
      <c r="O430" s="72"/>
      <c r="P430" s="72"/>
      <c r="Q430" s="72"/>
      <c r="R430" s="72"/>
      <c r="S430" s="72"/>
      <c r="T430" s="73"/>
      <c r="U430" s="35"/>
      <c r="V430" s="35"/>
      <c r="W430" s="35"/>
      <c r="X430" s="35"/>
      <c r="Y430" s="35"/>
      <c r="Z430" s="35"/>
      <c r="AA430" s="35"/>
      <c r="AB430" s="35"/>
      <c r="AC430" s="35"/>
      <c r="AD430" s="35"/>
      <c r="AE430" s="35"/>
      <c r="AT430" s="18" t="s">
        <v>161</v>
      </c>
      <c r="AU430" s="18" t="s">
        <v>88</v>
      </c>
    </row>
    <row r="431" spans="1:47" s="2" customFormat="1" ht="58.5">
      <c r="A431" s="35"/>
      <c r="B431" s="36"/>
      <c r="C431" s="37"/>
      <c r="D431" s="220" t="s">
        <v>408</v>
      </c>
      <c r="E431" s="37"/>
      <c r="F431" s="230" t="s">
        <v>1253</v>
      </c>
      <c r="G431" s="37"/>
      <c r="H431" s="37"/>
      <c r="I431" s="123"/>
      <c r="J431" s="37"/>
      <c r="K431" s="37"/>
      <c r="L431" s="40"/>
      <c r="M431" s="222"/>
      <c r="N431" s="223"/>
      <c r="O431" s="72"/>
      <c r="P431" s="72"/>
      <c r="Q431" s="72"/>
      <c r="R431" s="72"/>
      <c r="S431" s="72"/>
      <c r="T431" s="73"/>
      <c r="U431" s="35"/>
      <c r="V431" s="35"/>
      <c r="W431" s="35"/>
      <c r="X431" s="35"/>
      <c r="Y431" s="35"/>
      <c r="Z431" s="35"/>
      <c r="AA431" s="35"/>
      <c r="AB431" s="35"/>
      <c r="AC431" s="35"/>
      <c r="AD431" s="35"/>
      <c r="AE431" s="35"/>
      <c r="AT431" s="18" t="s">
        <v>408</v>
      </c>
      <c r="AU431" s="18" t="s">
        <v>88</v>
      </c>
    </row>
    <row r="432" spans="2:51" s="13" customFormat="1" ht="11.25">
      <c r="B432" s="231"/>
      <c r="C432" s="232"/>
      <c r="D432" s="220" t="s">
        <v>410</v>
      </c>
      <c r="E432" s="233" t="s">
        <v>1</v>
      </c>
      <c r="F432" s="234" t="s">
        <v>1254</v>
      </c>
      <c r="G432" s="232"/>
      <c r="H432" s="235">
        <v>8.575</v>
      </c>
      <c r="I432" s="236"/>
      <c r="J432" s="232"/>
      <c r="K432" s="232"/>
      <c r="L432" s="237"/>
      <c r="M432" s="238"/>
      <c r="N432" s="239"/>
      <c r="O432" s="239"/>
      <c r="P432" s="239"/>
      <c r="Q432" s="239"/>
      <c r="R432" s="239"/>
      <c r="S432" s="239"/>
      <c r="T432" s="240"/>
      <c r="AT432" s="241" t="s">
        <v>410</v>
      </c>
      <c r="AU432" s="241" t="s">
        <v>88</v>
      </c>
      <c r="AV432" s="13" t="s">
        <v>88</v>
      </c>
      <c r="AW432" s="13" t="s">
        <v>34</v>
      </c>
      <c r="AX432" s="13" t="s">
        <v>78</v>
      </c>
      <c r="AY432" s="241" t="s">
        <v>154</v>
      </c>
    </row>
    <row r="433" spans="2:51" s="13" customFormat="1" ht="11.25">
      <c r="B433" s="231"/>
      <c r="C433" s="232"/>
      <c r="D433" s="220" t="s">
        <v>410</v>
      </c>
      <c r="E433" s="233" t="s">
        <v>1</v>
      </c>
      <c r="F433" s="234" t="s">
        <v>1255</v>
      </c>
      <c r="G433" s="232"/>
      <c r="H433" s="235">
        <v>0.7</v>
      </c>
      <c r="I433" s="236"/>
      <c r="J433" s="232"/>
      <c r="K433" s="232"/>
      <c r="L433" s="237"/>
      <c r="M433" s="238"/>
      <c r="N433" s="239"/>
      <c r="O433" s="239"/>
      <c r="P433" s="239"/>
      <c r="Q433" s="239"/>
      <c r="R433" s="239"/>
      <c r="S433" s="239"/>
      <c r="T433" s="240"/>
      <c r="AT433" s="241" t="s">
        <v>410</v>
      </c>
      <c r="AU433" s="241" t="s">
        <v>88</v>
      </c>
      <c r="AV433" s="13" t="s">
        <v>88</v>
      </c>
      <c r="AW433" s="13" t="s">
        <v>34</v>
      </c>
      <c r="AX433" s="13" t="s">
        <v>78</v>
      </c>
      <c r="AY433" s="241" t="s">
        <v>154</v>
      </c>
    </row>
    <row r="434" spans="2:51" s="14" customFormat="1" ht="11.25">
      <c r="B434" s="242"/>
      <c r="C434" s="243"/>
      <c r="D434" s="220" t="s">
        <v>410</v>
      </c>
      <c r="E434" s="244" t="s">
        <v>1</v>
      </c>
      <c r="F434" s="245" t="s">
        <v>433</v>
      </c>
      <c r="G434" s="243"/>
      <c r="H434" s="246">
        <v>9.274999999999999</v>
      </c>
      <c r="I434" s="247"/>
      <c r="J434" s="243"/>
      <c r="K434" s="243"/>
      <c r="L434" s="248"/>
      <c r="M434" s="249"/>
      <c r="N434" s="250"/>
      <c r="O434" s="250"/>
      <c r="P434" s="250"/>
      <c r="Q434" s="250"/>
      <c r="R434" s="250"/>
      <c r="S434" s="250"/>
      <c r="T434" s="251"/>
      <c r="AT434" s="252" t="s">
        <v>410</v>
      </c>
      <c r="AU434" s="252" t="s">
        <v>88</v>
      </c>
      <c r="AV434" s="14" t="s">
        <v>159</v>
      </c>
      <c r="AW434" s="14" t="s">
        <v>34</v>
      </c>
      <c r="AX434" s="14" t="s">
        <v>86</v>
      </c>
      <c r="AY434" s="252" t="s">
        <v>154</v>
      </c>
    </row>
    <row r="435" spans="1:65" s="2" customFormat="1" ht="24" customHeight="1">
      <c r="A435" s="35"/>
      <c r="B435" s="36"/>
      <c r="C435" s="254" t="s">
        <v>804</v>
      </c>
      <c r="D435" s="254" t="s">
        <v>179</v>
      </c>
      <c r="E435" s="255" t="s">
        <v>1256</v>
      </c>
      <c r="F435" s="256" t="s">
        <v>1257</v>
      </c>
      <c r="G435" s="257" t="s">
        <v>600</v>
      </c>
      <c r="H435" s="258">
        <v>49.49</v>
      </c>
      <c r="I435" s="259"/>
      <c r="J435" s="260">
        <f>ROUND(I435*H435,2)</f>
        <v>0</v>
      </c>
      <c r="K435" s="256" t="s">
        <v>405</v>
      </c>
      <c r="L435" s="261"/>
      <c r="M435" s="262" t="s">
        <v>1</v>
      </c>
      <c r="N435" s="263" t="s">
        <v>43</v>
      </c>
      <c r="O435" s="72"/>
      <c r="P435" s="216">
        <f>O435*H435</f>
        <v>0</v>
      </c>
      <c r="Q435" s="216">
        <v>0.0365</v>
      </c>
      <c r="R435" s="216">
        <f>Q435*H435</f>
        <v>1.806385</v>
      </c>
      <c r="S435" s="216">
        <v>0</v>
      </c>
      <c r="T435" s="217">
        <f>S435*H435</f>
        <v>0</v>
      </c>
      <c r="U435" s="35"/>
      <c r="V435" s="35"/>
      <c r="W435" s="35"/>
      <c r="X435" s="35"/>
      <c r="Y435" s="35"/>
      <c r="Z435" s="35"/>
      <c r="AA435" s="35"/>
      <c r="AB435" s="35"/>
      <c r="AC435" s="35"/>
      <c r="AD435" s="35"/>
      <c r="AE435" s="35"/>
      <c r="AR435" s="218" t="s">
        <v>190</v>
      </c>
      <c r="AT435" s="218" t="s">
        <v>179</v>
      </c>
      <c r="AU435" s="218" t="s">
        <v>88</v>
      </c>
      <c r="AY435" s="18" t="s">
        <v>154</v>
      </c>
      <c r="BE435" s="219">
        <f>IF(N435="základní",J435,0)</f>
        <v>0</v>
      </c>
      <c r="BF435" s="219">
        <f>IF(N435="snížená",J435,0)</f>
        <v>0</v>
      </c>
      <c r="BG435" s="219">
        <f>IF(N435="zákl. přenesená",J435,0)</f>
        <v>0</v>
      </c>
      <c r="BH435" s="219">
        <f>IF(N435="sníž. přenesená",J435,0)</f>
        <v>0</v>
      </c>
      <c r="BI435" s="219">
        <f>IF(N435="nulová",J435,0)</f>
        <v>0</v>
      </c>
      <c r="BJ435" s="18" t="s">
        <v>86</v>
      </c>
      <c r="BK435" s="219">
        <f>ROUND(I435*H435,2)</f>
        <v>0</v>
      </c>
      <c r="BL435" s="18" t="s">
        <v>159</v>
      </c>
      <c r="BM435" s="218" t="s">
        <v>1258</v>
      </c>
    </row>
    <row r="436" spans="1:47" s="2" customFormat="1" ht="11.25">
      <c r="A436" s="35"/>
      <c r="B436" s="36"/>
      <c r="C436" s="37"/>
      <c r="D436" s="220" t="s">
        <v>161</v>
      </c>
      <c r="E436" s="37"/>
      <c r="F436" s="221" t="s">
        <v>1257</v>
      </c>
      <c r="G436" s="37"/>
      <c r="H436" s="37"/>
      <c r="I436" s="123"/>
      <c r="J436" s="37"/>
      <c r="K436" s="37"/>
      <c r="L436" s="40"/>
      <c r="M436" s="222"/>
      <c r="N436" s="223"/>
      <c r="O436" s="72"/>
      <c r="P436" s="72"/>
      <c r="Q436" s="72"/>
      <c r="R436" s="72"/>
      <c r="S436" s="72"/>
      <c r="T436" s="73"/>
      <c r="U436" s="35"/>
      <c r="V436" s="35"/>
      <c r="W436" s="35"/>
      <c r="X436" s="35"/>
      <c r="Y436" s="35"/>
      <c r="Z436" s="35"/>
      <c r="AA436" s="35"/>
      <c r="AB436" s="35"/>
      <c r="AC436" s="35"/>
      <c r="AD436" s="35"/>
      <c r="AE436" s="35"/>
      <c r="AT436" s="18" t="s">
        <v>161</v>
      </c>
      <c r="AU436" s="18" t="s">
        <v>88</v>
      </c>
    </row>
    <row r="437" spans="2:51" s="13" customFormat="1" ht="11.25">
      <c r="B437" s="231"/>
      <c r="C437" s="232"/>
      <c r="D437" s="220" t="s">
        <v>410</v>
      </c>
      <c r="E437" s="233" t="s">
        <v>1</v>
      </c>
      <c r="F437" s="234" t="s">
        <v>1259</v>
      </c>
      <c r="G437" s="232"/>
      <c r="H437" s="235">
        <v>49</v>
      </c>
      <c r="I437" s="236"/>
      <c r="J437" s="232"/>
      <c r="K437" s="232"/>
      <c r="L437" s="237"/>
      <c r="M437" s="238"/>
      <c r="N437" s="239"/>
      <c r="O437" s="239"/>
      <c r="P437" s="239"/>
      <c r="Q437" s="239"/>
      <c r="R437" s="239"/>
      <c r="S437" s="239"/>
      <c r="T437" s="240"/>
      <c r="AT437" s="241" t="s">
        <v>410</v>
      </c>
      <c r="AU437" s="241" t="s">
        <v>88</v>
      </c>
      <c r="AV437" s="13" t="s">
        <v>88</v>
      </c>
      <c r="AW437" s="13" t="s">
        <v>34</v>
      </c>
      <c r="AX437" s="13" t="s">
        <v>86</v>
      </c>
      <c r="AY437" s="241" t="s">
        <v>154</v>
      </c>
    </row>
    <row r="438" spans="2:51" s="13" customFormat="1" ht="11.25">
      <c r="B438" s="231"/>
      <c r="C438" s="232"/>
      <c r="D438" s="220" t="s">
        <v>410</v>
      </c>
      <c r="E438" s="232"/>
      <c r="F438" s="234" t="s">
        <v>1260</v>
      </c>
      <c r="G438" s="232"/>
      <c r="H438" s="235">
        <v>49.49</v>
      </c>
      <c r="I438" s="236"/>
      <c r="J438" s="232"/>
      <c r="K438" s="232"/>
      <c r="L438" s="237"/>
      <c r="M438" s="238"/>
      <c r="N438" s="239"/>
      <c r="O438" s="239"/>
      <c r="P438" s="239"/>
      <c r="Q438" s="239"/>
      <c r="R438" s="239"/>
      <c r="S438" s="239"/>
      <c r="T438" s="240"/>
      <c r="AT438" s="241" t="s">
        <v>410</v>
      </c>
      <c r="AU438" s="241" t="s">
        <v>88</v>
      </c>
      <c r="AV438" s="13" t="s">
        <v>88</v>
      </c>
      <c r="AW438" s="13" t="s">
        <v>4</v>
      </c>
      <c r="AX438" s="13" t="s">
        <v>86</v>
      </c>
      <c r="AY438" s="241" t="s">
        <v>154</v>
      </c>
    </row>
    <row r="439" spans="1:65" s="2" customFormat="1" ht="24" customHeight="1">
      <c r="A439" s="35"/>
      <c r="B439" s="36"/>
      <c r="C439" s="254" t="s">
        <v>811</v>
      </c>
      <c r="D439" s="254" t="s">
        <v>179</v>
      </c>
      <c r="E439" s="255" t="s">
        <v>1261</v>
      </c>
      <c r="F439" s="256" t="s">
        <v>1262</v>
      </c>
      <c r="G439" s="257" t="s">
        <v>600</v>
      </c>
      <c r="H439" s="258">
        <v>4.04</v>
      </c>
      <c r="I439" s="259"/>
      <c r="J439" s="260">
        <f>ROUND(I439*H439,2)</f>
        <v>0</v>
      </c>
      <c r="K439" s="256" t="s">
        <v>405</v>
      </c>
      <c r="L439" s="261"/>
      <c r="M439" s="262" t="s">
        <v>1</v>
      </c>
      <c r="N439" s="263" t="s">
        <v>43</v>
      </c>
      <c r="O439" s="72"/>
      <c r="P439" s="216">
        <f>O439*H439</f>
        <v>0</v>
      </c>
      <c r="Q439" s="216">
        <v>0.0505</v>
      </c>
      <c r="R439" s="216">
        <f>Q439*H439</f>
        <v>0.20402</v>
      </c>
      <c r="S439" s="216">
        <v>0</v>
      </c>
      <c r="T439" s="217">
        <f>S439*H439</f>
        <v>0</v>
      </c>
      <c r="U439" s="35"/>
      <c r="V439" s="35"/>
      <c r="W439" s="35"/>
      <c r="X439" s="35"/>
      <c r="Y439" s="35"/>
      <c r="Z439" s="35"/>
      <c r="AA439" s="35"/>
      <c r="AB439" s="35"/>
      <c r="AC439" s="35"/>
      <c r="AD439" s="35"/>
      <c r="AE439" s="35"/>
      <c r="AR439" s="218" t="s">
        <v>190</v>
      </c>
      <c r="AT439" s="218" t="s">
        <v>179</v>
      </c>
      <c r="AU439" s="218" t="s">
        <v>88</v>
      </c>
      <c r="AY439" s="18" t="s">
        <v>154</v>
      </c>
      <c r="BE439" s="219">
        <f>IF(N439="základní",J439,0)</f>
        <v>0</v>
      </c>
      <c r="BF439" s="219">
        <f>IF(N439="snížená",J439,0)</f>
        <v>0</v>
      </c>
      <c r="BG439" s="219">
        <f>IF(N439="zákl. přenesená",J439,0)</f>
        <v>0</v>
      </c>
      <c r="BH439" s="219">
        <f>IF(N439="sníž. přenesená",J439,0)</f>
        <v>0</v>
      </c>
      <c r="BI439" s="219">
        <f>IF(N439="nulová",J439,0)</f>
        <v>0</v>
      </c>
      <c r="BJ439" s="18" t="s">
        <v>86</v>
      </c>
      <c r="BK439" s="219">
        <f>ROUND(I439*H439,2)</f>
        <v>0</v>
      </c>
      <c r="BL439" s="18" t="s">
        <v>159</v>
      </c>
      <c r="BM439" s="218" t="s">
        <v>1263</v>
      </c>
    </row>
    <row r="440" spans="1:47" s="2" customFormat="1" ht="11.25">
      <c r="A440" s="35"/>
      <c r="B440" s="36"/>
      <c r="C440" s="37"/>
      <c r="D440" s="220" t="s">
        <v>161</v>
      </c>
      <c r="E440" s="37"/>
      <c r="F440" s="221" t="s">
        <v>1262</v>
      </c>
      <c r="G440" s="37"/>
      <c r="H440" s="37"/>
      <c r="I440" s="123"/>
      <c r="J440" s="37"/>
      <c r="K440" s="37"/>
      <c r="L440" s="40"/>
      <c r="M440" s="222"/>
      <c r="N440" s="223"/>
      <c r="O440" s="72"/>
      <c r="P440" s="72"/>
      <c r="Q440" s="72"/>
      <c r="R440" s="72"/>
      <c r="S440" s="72"/>
      <c r="T440" s="73"/>
      <c r="U440" s="35"/>
      <c r="V440" s="35"/>
      <c r="W440" s="35"/>
      <c r="X440" s="35"/>
      <c r="Y440" s="35"/>
      <c r="Z440" s="35"/>
      <c r="AA440" s="35"/>
      <c r="AB440" s="35"/>
      <c r="AC440" s="35"/>
      <c r="AD440" s="35"/>
      <c r="AE440" s="35"/>
      <c r="AT440" s="18" t="s">
        <v>161</v>
      </c>
      <c r="AU440" s="18" t="s">
        <v>88</v>
      </c>
    </row>
    <row r="441" spans="2:51" s="13" customFormat="1" ht="11.25">
      <c r="B441" s="231"/>
      <c r="C441" s="232"/>
      <c r="D441" s="220" t="s">
        <v>410</v>
      </c>
      <c r="E441" s="233" t="s">
        <v>1</v>
      </c>
      <c r="F441" s="234" t="s">
        <v>159</v>
      </c>
      <c r="G441" s="232"/>
      <c r="H441" s="235">
        <v>4</v>
      </c>
      <c r="I441" s="236"/>
      <c r="J441" s="232"/>
      <c r="K441" s="232"/>
      <c r="L441" s="237"/>
      <c r="M441" s="238"/>
      <c r="N441" s="239"/>
      <c r="O441" s="239"/>
      <c r="P441" s="239"/>
      <c r="Q441" s="239"/>
      <c r="R441" s="239"/>
      <c r="S441" s="239"/>
      <c r="T441" s="240"/>
      <c r="AT441" s="241" t="s">
        <v>410</v>
      </c>
      <c r="AU441" s="241" t="s">
        <v>88</v>
      </c>
      <c r="AV441" s="13" t="s">
        <v>88</v>
      </c>
      <c r="AW441" s="13" t="s">
        <v>34</v>
      </c>
      <c r="AX441" s="13" t="s">
        <v>86</v>
      </c>
      <c r="AY441" s="241" t="s">
        <v>154</v>
      </c>
    </row>
    <row r="442" spans="2:51" s="13" customFormat="1" ht="11.25">
      <c r="B442" s="231"/>
      <c r="C442" s="232"/>
      <c r="D442" s="220" t="s">
        <v>410</v>
      </c>
      <c r="E442" s="232"/>
      <c r="F442" s="234" t="s">
        <v>1264</v>
      </c>
      <c r="G442" s="232"/>
      <c r="H442" s="235">
        <v>4.04</v>
      </c>
      <c r="I442" s="236"/>
      <c r="J442" s="232"/>
      <c r="K442" s="232"/>
      <c r="L442" s="237"/>
      <c r="M442" s="238"/>
      <c r="N442" s="239"/>
      <c r="O442" s="239"/>
      <c r="P442" s="239"/>
      <c r="Q442" s="239"/>
      <c r="R442" s="239"/>
      <c r="S442" s="239"/>
      <c r="T442" s="240"/>
      <c r="AT442" s="241" t="s">
        <v>410</v>
      </c>
      <c r="AU442" s="241" t="s">
        <v>88</v>
      </c>
      <c r="AV442" s="13" t="s">
        <v>88</v>
      </c>
      <c r="AW442" s="13" t="s">
        <v>4</v>
      </c>
      <c r="AX442" s="13" t="s">
        <v>86</v>
      </c>
      <c r="AY442" s="241" t="s">
        <v>154</v>
      </c>
    </row>
    <row r="443" spans="1:65" s="2" customFormat="1" ht="24" customHeight="1">
      <c r="A443" s="35"/>
      <c r="B443" s="36"/>
      <c r="C443" s="207" t="s">
        <v>818</v>
      </c>
      <c r="D443" s="207" t="s">
        <v>155</v>
      </c>
      <c r="E443" s="208" t="s">
        <v>1265</v>
      </c>
      <c r="F443" s="209" t="s">
        <v>1266</v>
      </c>
      <c r="G443" s="210" t="s">
        <v>639</v>
      </c>
      <c r="H443" s="211">
        <v>1.4</v>
      </c>
      <c r="I443" s="212"/>
      <c r="J443" s="213">
        <f>ROUND(I443*H443,2)</f>
        <v>0</v>
      </c>
      <c r="K443" s="209" t="s">
        <v>405</v>
      </c>
      <c r="L443" s="40"/>
      <c r="M443" s="214" t="s">
        <v>1</v>
      </c>
      <c r="N443" s="215" t="s">
        <v>43</v>
      </c>
      <c r="O443" s="72"/>
      <c r="P443" s="216">
        <f>O443*H443</f>
        <v>0</v>
      </c>
      <c r="Q443" s="216">
        <v>0.29757</v>
      </c>
      <c r="R443" s="216">
        <f>Q443*H443</f>
        <v>0.41659799999999997</v>
      </c>
      <c r="S443" s="216">
        <v>0</v>
      </c>
      <c r="T443" s="217">
        <f>S443*H443</f>
        <v>0</v>
      </c>
      <c r="U443" s="35"/>
      <c r="V443" s="35"/>
      <c r="W443" s="35"/>
      <c r="X443" s="35"/>
      <c r="Y443" s="35"/>
      <c r="Z443" s="35"/>
      <c r="AA443" s="35"/>
      <c r="AB443" s="35"/>
      <c r="AC443" s="35"/>
      <c r="AD443" s="35"/>
      <c r="AE443" s="35"/>
      <c r="AR443" s="218" t="s">
        <v>159</v>
      </c>
      <c r="AT443" s="218" t="s">
        <v>155</v>
      </c>
      <c r="AU443" s="218" t="s">
        <v>88</v>
      </c>
      <c r="AY443" s="18" t="s">
        <v>154</v>
      </c>
      <c r="BE443" s="219">
        <f>IF(N443="základní",J443,0)</f>
        <v>0</v>
      </c>
      <c r="BF443" s="219">
        <f>IF(N443="snížená",J443,0)</f>
        <v>0</v>
      </c>
      <c r="BG443" s="219">
        <f>IF(N443="zákl. přenesená",J443,0)</f>
        <v>0</v>
      </c>
      <c r="BH443" s="219">
        <f>IF(N443="sníž. přenesená",J443,0)</f>
        <v>0</v>
      </c>
      <c r="BI443" s="219">
        <f>IF(N443="nulová",J443,0)</f>
        <v>0</v>
      </c>
      <c r="BJ443" s="18" t="s">
        <v>86</v>
      </c>
      <c r="BK443" s="219">
        <f>ROUND(I443*H443,2)</f>
        <v>0</v>
      </c>
      <c r="BL443" s="18" t="s">
        <v>159</v>
      </c>
      <c r="BM443" s="218" t="s">
        <v>1267</v>
      </c>
    </row>
    <row r="444" spans="1:47" s="2" customFormat="1" ht="19.5">
      <c r="A444" s="35"/>
      <c r="B444" s="36"/>
      <c r="C444" s="37"/>
      <c r="D444" s="220" t="s">
        <v>161</v>
      </c>
      <c r="E444" s="37"/>
      <c r="F444" s="221" t="s">
        <v>1268</v>
      </c>
      <c r="G444" s="37"/>
      <c r="H444" s="37"/>
      <c r="I444" s="123"/>
      <c r="J444" s="37"/>
      <c r="K444" s="37"/>
      <c r="L444" s="40"/>
      <c r="M444" s="222"/>
      <c r="N444" s="223"/>
      <c r="O444" s="72"/>
      <c r="P444" s="72"/>
      <c r="Q444" s="72"/>
      <c r="R444" s="72"/>
      <c r="S444" s="72"/>
      <c r="T444" s="73"/>
      <c r="U444" s="35"/>
      <c r="V444" s="35"/>
      <c r="W444" s="35"/>
      <c r="X444" s="35"/>
      <c r="Y444" s="35"/>
      <c r="Z444" s="35"/>
      <c r="AA444" s="35"/>
      <c r="AB444" s="35"/>
      <c r="AC444" s="35"/>
      <c r="AD444" s="35"/>
      <c r="AE444" s="35"/>
      <c r="AT444" s="18" t="s">
        <v>161</v>
      </c>
      <c r="AU444" s="18" t="s">
        <v>88</v>
      </c>
    </row>
    <row r="445" spans="1:47" s="2" customFormat="1" ht="58.5">
      <c r="A445" s="35"/>
      <c r="B445" s="36"/>
      <c r="C445" s="37"/>
      <c r="D445" s="220" t="s">
        <v>408</v>
      </c>
      <c r="E445" s="37"/>
      <c r="F445" s="230" t="s">
        <v>1253</v>
      </c>
      <c r="G445" s="37"/>
      <c r="H445" s="37"/>
      <c r="I445" s="123"/>
      <c r="J445" s="37"/>
      <c r="K445" s="37"/>
      <c r="L445" s="40"/>
      <c r="M445" s="222"/>
      <c r="N445" s="223"/>
      <c r="O445" s="72"/>
      <c r="P445" s="72"/>
      <c r="Q445" s="72"/>
      <c r="R445" s="72"/>
      <c r="S445" s="72"/>
      <c r="T445" s="73"/>
      <c r="U445" s="35"/>
      <c r="V445" s="35"/>
      <c r="W445" s="35"/>
      <c r="X445" s="35"/>
      <c r="Y445" s="35"/>
      <c r="Z445" s="35"/>
      <c r="AA445" s="35"/>
      <c r="AB445" s="35"/>
      <c r="AC445" s="35"/>
      <c r="AD445" s="35"/>
      <c r="AE445" s="35"/>
      <c r="AT445" s="18" t="s">
        <v>408</v>
      </c>
      <c r="AU445" s="18" t="s">
        <v>88</v>
      </c>
    </row>
    <row r="446" spans="2:51" s="13" customFormat="1" ht="11.25">
      <c r="B446" s="231"/>
      <c r="C446" s="232"/>
      <c r="D446" s="220" t="s">
        <v>410</v>
      </c>
      <c r="E446" s="233" t="s">
        <v>1</v>
      </c>
      <c r="F446" s="234" t="s">
        <v>1269</v>
      </c>
      <c r="G446" s="232"/>
      <c r="H446" s="235">
        <v>1.05</v>
      </c>
      <c r="I446" s="236"/>
      <c r="J446" s="232"/>
      <c r="K446" s="232"/>
      <c r="L446" s="237"/>
      <c r="M446" s="238"/>
      <c r="N446" s="239"/>
      <c r="O446" s="239"/>
      <c r="P446" s="239"/>
      <c r="Q446" s="239"/>
      <c r="R446" s="239"/>
      <c r="S446" s="239"/>
      <c r="T446" s="240"/>
      <c r="AT446" s="241" t="s">
        <v>410</v>
      </c>
      <c r="AU446" s="241" t="s">
        <v>88</v>
      </c>
      <c r="AV446" s="13" t="s">
        <v>88</v>
      </c>
      <c r="AW446" s="13" t="s">
        <v>34</v>
      </c>
      <c r="AX446" s="13" t="s">
        <v>78</v>
      </c>
      <c r="AY446" s="241" t="s">
        <v>154</v>
      </c>
    </row>
    <row r="447" spans="2:51" s="13" customFormat="1" ht="11.25">
      <c r="B447" s="231"/>
      <c r="C447" s="232"/>
      <c r="D447" s="220" t="s">
        <v>410</v>
      </c>
      <c r="E447" s="233" t="s">
        <v>1</v>
      </c>
      <c r="F447" s="234" t="s">
        <v>1270</v>
      </c>
      <c r="G447" s="232"/>
      <c r="H447" s="235">
        <v>0.35</v>
      </c>
      <c r="I447" s="236"/>
      <c r="J447" s="232"/>
      <c r="K447" s="232"/>
      <c r="L447" s="237"/>
      <c r="M447" s="238"/>
      <c r="N447" s="239"/>
      <c r="O447" s="239"/>
      <c r="P447" s="239"/>
      <c r="Q447" s="239"/>
      <c r="R447" s="239"/>
      <c r="S447" s="239"/>
      <c r="T447" s="240"/>
      <c r="AT447" s="241" t="s">
        <v>410</v>
      </c>
      <c r="AU447" s="241" t="s">
        <v>88</v>
      </c>
      <c r="AV447" s="13" t="s">
        <v>88</v>
      </c>
      <c r="AW447" s="13" t="s">
        <v>34</v>
      </c>
      <c r="AX447" s="13" t="s">
        <v>78</v>
      </c>
      <c r="AY447" s="241" t="s">
        <v>154</v>
      </c>
    </row>
    <row r="448" spans="2:51" s="14" customFormat="1" ht="11.25">
      <c r="B448" s="242"/>
      <c r="C448" s="243"/>
      <c r="D448" s="220" t="s">
        <v>410</v>
      </c>
      <c r="E448" s="244" t="s">
        <v>1</v>
      </c>
      <c r="F448" s="245" t="s">
        <v>433</v>
      </c>
      <c r="G448" s="243"/>
      <c r="H448" s="246">
        <v>1.4</v>
      </c>
      <c r="I448" s="247"/>
      <c r="J448" s="243"/>
      <c r="K448" s="243"/>
      <c r="L448" s="248"/>
      <c r="M448" s="249"/>
      <c r="N448" s="250"/>
      <c r="O448" s="250"/>
      <c r="P448" s="250"/>
      <c r="Q448" s="250"/>
      <c r="R448" s="250"/>
      <c r="S448" s="250"/>
      <c r="T448" s="251"/>
      <c r="AT448" s="252" t="s">
        <v>410</v>
      </c>
      <c r="AU448" s="252" t="s">
        <v>88</v>
      </c>
      <c r="AV448" s="14" t="s">
        <v>159</v>
      </c>
      <c r="AW448" s="14" t="s">
        <v>34</v>
      </c>
      <c r="AX448" s="14" t="s">
        <v>86</v>
      </c>
      <c r="AY448" s="252" t="s">
        <v>154</v>
      </c>
    </row>
    <row r="449" spans="1:65" s="2" customFormat="1" ht="24" customHeight="1">
      <c r="A449" s="35"/>
      <c r="B449" s="36"/>
      <c r="C449" s="254" t="s">
        <v>825</v>
      </c>
      <c r="D449" s="254" t="s">
        <v>179</v>
      </c>
      <c r="E449" s="255" t="s">
        <v>1271</v>
      </c>
      <c r="F449" s="256" t="s">
        <v>1272</v>
      </c>
      <c r="G449" s="257" t="s">
        <v>600</v>
      </c>
      <c r="H449" s="258">
        <v>6.06</v>
      </c>
      <c r="I449" s="259"/>
      <c r="J449" s="260">
        <f>ROUND(I449*H449,2)</f>
        <v>0</v>
      </c>
      <c r="K449" s="256" t="s">
        <v>405</v>
      </c>
      <c r="L449" s="261"/>
      <c r="M449" s="262" t="s">
        <v>1</v>
      </c>
      <c r="N449" s="263" t="s">
        <v>43</v>
      </c>
      <c r="O449" s="72"/>
      <c r="P449" s="216">
        <f>O449*H449</f>
        <v>0</v>
      </c>
      <c r="Q449" s="216">
        <v>0.0615</v>
      </c>
      <c r="R449" s="216">
        <f>Q449*H449</f>
        <v>0.37268999999999997</v>
      </c>
      <c r="S449" s="216">
        <v>0</v>
      </c>
      <c r="T449" s="217">
        <f>S449*H449</f>
        <v>0</v>
      </c>
      <c r="U449" s="35"/>
      <c r="V449" s="35"/>
      <c r="W449" s="35"/>
      <c r="X449" s="35"/>
      <c r="Y449" s="35"/>
      <c r="Z449" s="35"/>
      <c r="AA449" s="35"/>
      <c r="AB449" s="35"/>
      <c r="AC449" s="35"/>
      <c r="AD449" s="35"/>
      <c r="AE449" s="35"/>
      <c r="AR449" s="218" t="s">
        <v>190</v>
      </c>
      <c r="AT449" s="218" t="s">
        <v>179</v>
      </c>
      <c r="AU449" s="218" t="s">
        <v>88</v>
      </c>
      <c r="AY449" s="18" t="s">
        <v>154</v>
      </c>
      <c r="BE449" s="219">
        <f>IF(N449="základní",J449,0)</f>
        <v>0</v>
      </c>
      <c r="BF449" s="219">
        <f>IF(N449="snížená",J449,0)</f>
        <v>0</v>
      </c>
      <c r="BG449" s="219">
        <f>IF(N449="zákl. přenesená",J449,0)</f>
        <v>0</v>
      </c>
      <c r="BH449" s="219">
        <f>IF(N449="sníž. přenesená",J449,0)</f>
        <v>0</v>
      </c>
      <c r="BI449" s="219">
        <f>IF(N449="nulová",J449,0)</f>
        <v>0</v>
      </c>
      <c r="BJ449" s="18" t="s">
        <v>86</v>
      </c>
      <c r="BK449" s="219">
        <f>ROUND(I449*H449,2)</f>
        <v>0</v>
      </c>
      <c r="BL449" s="18" t="s">
        <v>159</v>
      </c>
      <c r="BM449" s="218" t="s">
        <v>1273</v>
      </c>
    </row>
    <row r="450" spans="1:47" s="2" customFormat="1" ht="11.25">
      <c r="A450" s="35"/>
      <c r="B450" s="36"/>
      <c r="C450" s="37"/>
      <c r="D450" s="220" t="s">
        <v>161</v>
      </c>
      <c r="E450" s="37"/>
      <c r="F450" s="221" t="s">
        <v>1272</v>
      </c>
      <c r="G450" s="37"/>
      <c r="H450" s="37"/>
      <c r="I450" s="123"/>
      <c r="J450" s="37"/>
      <c r="K450" s="37"/>
      <c r="L450" s="40"/>
      <c r="M450" s="222"/>
      <c r="N450" s="223"/>
      <c r="O450" s="72"/>
      <c r="P450" s="72"/>
      <c r="Q450" s="72"/>
      <c r="R450" s="72"/>
      <c r="S450" s="72"/>
      <c r="T450" s="73"/>
      <c r="U450" s="35"/>
      <c r="V450" s="35"/>
      <c r="W450" s="35"/>
      <c r="X450" s="35"/>
      <c r="Y450" s="35"/>
      <c r="Z450" s="35"/>
      <c r="AA450" s="35"/>
      <c r="AB450" s="35"/>
      <c r="AC450" s="35"/>
      <c r="AD450" s="35"/>
      <c r="AE450" s="35"/>
      <c r="AT450" s="18" t="s">
        <v>161</v>
      </c>
      <c r="AU450" s="18" t="s">
        <v>88</v>
      </c>
    </row>
    <row r="451" spans="2:51" s="13" customFormat="1" ht="11.25">
      <c r="B451" s="231"/>
      <c r="C451" s="232"/>
      <c r="D451" s="220" t="s">
        <v>410</v>
      </c>
      <c r="E451" s="233" t="s">
        <v>1</v>
      </c>
      <c r="F451" s="234" t="s">
        <v>181</v>
      </c>
      <c r="G451" s="232"/>
      <c r="H451" s="235">
        <v>6</v>
      </c>
      <c r="I451" s="236"/>
      <c r="J451" s="232"/>
      <c r="K451" s="232"/>
      <c r="L451" s="237"/>
      <c r="M451" s="238"/>
      <c r="N451" s="239"/>
      <c r="O451" s="239"/>
      <c r="P451" s="239"/>
      <c r="Q451" s="239"/>
      <c r="R451" s="239"/>
      <c r="S451" s="239"/>
      <c r="T451" s="240"/>
      <c r="AT451" s="241" t="s">
        <v>410</v>
      </c>
      <c r="AU451" s="241" t="s">
        <v>88</v>
      </c>
      <c r="AV451" s="13" t="s">
        <v>88</v>
      </c>
      <c r="AW451" s="13" t="s">
        <v>34</v>
      </c>
      <c r="AX451" s="13" t="s">
        <v>86</v>
      </c>
      <c r="AY451" s="241" t="s">
        <v>154</v>
      </c>
    </row>
    <row r="452" spans="2:51" s="13" customFormat="1" ht="11.25">
      <c r="B452" s="231"/>
      <c r="C452" s="232"/>
      <c r="D452" s="220" t="s">
        <v>410</v>
      </c>
      <c r="E452" s="232"/>
      <c r="F452" s="234" t="s">
        <v>1274</v>
      </c>
      <c r="G452" s="232"/>
      <c r="H452" s="235">
        <v>6.06</v>
      </c>
      <c r="I452" s="236"/>
      <c r="J452" s="232"/>
      <c r="K452" s="232"/>
      <c r="L452" s="237"/>
      <c r="M452" s="238"/>
      <c r="N452" s="239"/>
      <c r="O452" s="239"/>
      <c r="P452" s="239"/>
      <c r="Q452" s="239"/>
      <c r="R452" s="239"/>
      <c r="S452" s="239"/>
      <c r="T452" s="240"/>
      <c r="AT452" s="241" t="s">
        <v>410</v>
      </c>
      <c r="AU452" s="241" t="s">
        <v>88</v>
      </c>
      <c r="AV452" s="13" t="s">
        <v>88</v>
      </c>
      <c r="AW452" s="13" t="s">
        <v>4</v>
      </c>
      <c r="AX452" s="13" t="s">
        <v>86</v>
      </c>
      <c r="AY452" s="241" t="s">
        <v>154</v>
      </c>
    </row>
    <row r="453" spans="1:65" s="2" customFormat="1" ht="24" customHeight="1">
      <c r="A453" s="35"/>
      <c r="B453" s="36"/>
      <c r="C453" s="254" t="s">
        <v>832</v>
      </c>
      <c r="D453" s="254" t="s">
        <v>179</v>
      </c>
      <c r="E453" s="255" t="s">
        <v>1275</v>
      </c>
      <c r="F453" s="256" t="s">
        <v>1276</v>
      </c>
      <c r="G453" s="257" t="s">
        <v>600</v>
      </c>
      <c r="H453" s="258">
        <v>2.02</v>
      </c>
      <c r="I453" s="259"/>
      <c r="J453" s="260">
        <f>ROUND(I453*H453,2)</f>
        <v>0</v>
      </c>
      <c r="K453" s="256" t="s">
        <v>405</v>
      </c>
      <c r="L453" s="261"/>
      <c r="M453" s="262" t="s">
        <v>1</v>
      </c>
      <c r="N453" s="263" t="s">
        <v>43</v>
      </c>
      <c r="O453" s="72"/>
      <c r="P453" s="216">
        <f>O453*H453</f>
        <v>0</v>
      </c>
      <c r="Q453" s="216">
        <v>0.072</v>
      </c>
      <c r="R453" s="216">
        <f>Q453*H453</f>
        <v>0.14543999999999999</v>
      </c>
      <c r="S453" s="216">
        <v>0</v>
      </c>
      <c r="T453" s="217">
        <f>S453*H453</f>
        <v>0</v>
      </c>
      <c r="U453" s="35"/>
      <c r="V453" s="35"/>
      <c r="W453" s="35"/>
      <c r="X453" s="35"/>
      <c r="Y453" s="35"/>
      <c r="Z453" s="35"/>
      <c r="AA453" s="35"/>
      <c r="AB453" s="35"/>
      <c r="AC453" s="35"/>
      <c r="AD453" s="35"/>
      <c r="AE453" s="35"/>
      <c r="AR453" s="218" t="s">
        <v>190</v>
      </c>
      <c r="AT453" s="218" t="s">
        <v>179</v>
      </c>
      <c r="AU453" s="218" t="s">
        <v>88</v>
      </c>
      <c r="AY453" s="18" t="s">
        <v>154</v>
      </c>
      <c r="BE453" s="219">
        <f>IF(N453="základní",J453,0)</f>
        <v>0</v>
      </c>
      <c r="BF453" s="219">
        <f>IF(N453="snížená",J453,0)</f>
        <v>0</v>
      </c>
      <c r="BG453" s="219">
        <f>IF(N453="zákl. přenesená",J453,0)</f>
        <v>0</v>
      </c>
      <c r="BH453" s="219">
        <f>IF(N453="sníž. přenesená",J453,0)</f>
        <v>0</v>
      </c>
      <c r="BI453" s="219">
        <f>IF(N453="nulová",J453,0)</f>
        <v>0</v>
      </c>
      <c r="BJ453" s="18" t="s">
        <v>86</v>
      </c>
      <c r="BK453" s="219">
        <f>ROUND(I453*H453,2)</f>
        <v>0</v>
      </c>
      <c r="BL453" s="18" t="s">
        <v>159</v>
      </c>
      <c r="BM453" s="218" t="s">
        <v>1277</v>
      </c>
    </row>
    <row r="454" spans="1:47" s="2" customFormat="1" ht="11.25">
      <c r="A454" s="35"/>
      <c r="B454" s="36"/>
      <c r="C454" s="37"/>
      <c r="D454" s="220" t="s">
        <v>161</v>
      </c>
      <c r="E454" s="37"/>
      <c r="F454" s="221" t="s">
        <v>1276</v>
      </c>
      <c r="G454" s="37"/>
      <c r="H454" s="37"/>
      <c r="I454" s="123"/>
      <c r="J454" s="37"/>
      <c r="K454" s="37"/>
      <c r="L454" s="40"/>
      <c r="M454" s="222"/>
      <c r="N454" s="223"/>
      <c r="O454" s="72"/>
      <c r="P454" s="72"/>
      <c r="Q454" s="72"/>
      <c r="R454" s="72"/>
      <c r="S454" s="72"/>
      <c r="T454" s="73"/>
      <c r="U454" s="35"/>
      <c r="V454" s="35"/>
      <c r="W454" s="35"/>
      <c r="X454" s="35"/>
      <c r="Y454" s="35"/>
      <c r="Z454" s="35"/>
      <c r="AA454" s="35"/>
      <c r="AB454" s="35"/>
      <c r="AC454" s="35"/>
      <c r="AD454" s="35"/>
      <c r="AE454" s="35"/>
      <c r="AT454" s="18" t="s">
        <v>161</v>
      </c>
      <c r="AU454" s="18" t="s">
        <v>88</v>
      </c>
    </row>
    <row r="455" spans="2:51" s="13" customFormat="1" ht="11.25">
      <c r="B455" s="231"/>
      <c r="C455" s="232"/>
      <c r="D455" s="220" t="s">
        <v>410</v>
      </c>
      <c r="E455" s="233" t="s">
        <v>1</v>
      </c>
      <c r="F455" s="234" t="s">
        <v>88</v>
      </c>
      <c r="G455" s="232"/>
      <c r="H455" s="235">
        <v>2</v>
      </c>
      <c r="I455" s="236"/>
      <c r="J455" s="232"/>
      <c r="K455" s="232"/>
      <c r="L455" s="237"/>
      <c r="M455" s="238"/>
      <c r="N455" s="239"/>
      <c r="O455" s="239"/>
      <c r="P455" s="239"/>
      <c r="Q455" s="239"/>
      <c r="R455" s="239"/>
      <c r="S455" s="239"/>
      <c r="T455" s="240"/>
      <c r="AT455" s="241" t="s">
        <v>410</v>
      </c>
      <c r="AU455" s="241" t="s">
        <v>88</v>
      </c>
      <c r="AV455" s="13" t="s">
        <v>88</v>
      </c>
      <c r="AW455" s="13" t="s">
        <v>34</v>
      </c>
      <c r="AX455" s="13" t="s">
        <v>86</v>
      </c>
      <c r="AY455" s="241" t="s">
        <v>154</v>
      </c>
    </row>
    <row r="456" spans="2:51" s="13" customFormat="1" ht="11.25">
      <c r="B456" s="231"/>
      <c r="C456" s="232"/>
      <c r="D456" s="220" t="s">
        <v>410</v>
      </c>
      <c r="E456" s="232"/>
      <c r="F456" s="234" t="s">
        <v>1278</v>
      </c>
      <c r="G456" s="232"/>
      <c r="H456" s="235">
        <v>2.02</v>
      </c>
      <c r="I456" s="236"/>
      <c r="J456" s="232"/>
      <c r="K456" s="232"/>
      <c r="L456" s="237"/>
      <c r="M456" s="238"/>
      <c r="N456" s="239"/>
      <c r="O456" s="239"/>
      <c r="P456" s="239"/>
      <c r="Q456" s="239"/>
      <c r="R456" s="239"/>
      <c r="S456" s="239"/>
      <c r="T456" s="240"/>
      <c r="AT456" s="241" t="s">
        <v>410</v>
      </c>
      <c r="AU456" s="241" t="s">
        <v>88</v>
      </c>
      <c r="AV456" s="13" t="s">
        <v>88</v>
      </c>
      <c r="AW456" s="13" t="s">
        <v>4</v>
      </c>
      <c r="AX456" s="13" t="s">
        <v>86</v>
      </c>
      <c r="AY456" s="241" t="s">
        <v>154</v>
      </c>
    </row>
    <row r="457" spans="1:65" s="2" customFormat="1" ht="24" customHeight="1">
      <c r="A457" s="35"/>
      <c r="B457" s="36"/>
      <c r="C457" s="207" t="s">
        <v>838</v>
      </c>
      <c r="D457" s="207" t="s">
        <v>155</v>
      </c>
      <c r="E457" s="208" t="s">
        <v>1279</v>
      </c>
      <c r="F457" s="209" t="s">
        <v>1280</v>
      </c>
      <c r="G457" s="210" t="s">
        <v>639</v>
      </c>
      <c r="H457" s="211">
        <v>100</v>
      </c>
      <c r="I457" s="212"/>
      <c r="J457" s="213">
        <f>ROUND(I457*H457,2)</f>
        <v>0</v>
      </c>
      <c r="K457" s="209" t="s">
        <v>405</v>
      </c>
      <c r="L457" s="40"/>
      <c r="M457" s="214" t="s">
        <v>1</v>
      </c>
      <c r="N457" s="215" t="s">
        <v>43</v>
      </c>
      <c r="O457" s="72"/>
      <c r="P457" s="216">
        <f>O457*H457</f>
        <v>0</v>
      </c>
      <c r="Q457" s="216">
        <v>0</v>
      </c>
      <c r="R457" s="216">
        <f>Q457*H457</f>
        <v>0</v>
      </c>
      <c r="S457" s="216">
        <v>0</v>
      </c>
      <c r="T457" s="217">
        <f>S457*H457</f>
        <v>0</v>
      </c>
      <c r="U457" s="35"/>
      <c r="V457" s="35"/>
      <c r="W457" s="35"/>
      <c r="X457" s="35"/>
      <c r="Y457" s="35"/>
      <c r="Z457" s="35"/>
      <c r="AA457" s="35"/>
      <c r="AB457" s="35"/>
      <c r="AC457" s="35"/>
      <c r="AD457" s="35"/>
      <c r="AE457" s="35"/>
      <c r="AR457" s="218" t="s">
        <v>159</v>
      </c>
      <c r="AT457" s="218" t="s">
        <v>155</v>
      </c>
      <c r="AU457" s="218" t="s">
        <v>88</v>
      </c>
      <c r="AY457" s="18" t="s">
        <v>154</v>
      </c>
      <c r="BE457" s="219">
        <f>IF(N457="základní",J457,0)</f>
        <v>0</v>
      </c>
      <c r="BF457" s="219">
        <f>IF(N457="snížená",J457,0)</f>
        <v>0</v>
      </c>
      <c r="BG457" s="219">
        <f>IF(N457="zákl. přenesená",J457,0)</f>
        <v>0</v>
      </c>
      <c r="BH457" s="219">
        <f>IF(N457="sníž. přenesená",J457,0)</f>
        <v>0</v>
      </c>
      <c r="BI457" s="219">
        <f>IF(N457="nulová",J457,0)</f>
        <v>0</v>
      </c>
      <c r="BJ457" s="18" t="s">
        <v>86</v>
      </c>
      <c r="BK457" s="219">
        <f>ROUND(I457*H457,2)</f>
        <v>0</v>
      </c>
      <c r="BL457" s="18" t="s">
        <v>159</v>
      </c>
      <c r="BM457" s="218" t="s">
        <v>1281</v>
      </c>
    </row>
    <row r="458" spans="1:47" s="2" customFormat="1" ht="19.5">
      <c r="A458" s="35"/>
      <c r="B458" s="36"/>
      <c r="C458" s="37"/>
      <c r="D458" s="220" t="s">
        <v>161</v>
      </c>
      <c r="E458" s="37"/>
      <c r="F458" s="221" t="s">
        <v>1282</v>
      </c>
      <c r="G458" s="37"/>
      <c r="H458" s="37"/>
      <c r="I458" s="123"/>
      <c r="J458" s="37"/>
      <c r="K458" s="37"/>
      <c r="L458" s="40"/>
      <c r="M458" s="222"/>
      <c r="N458" s="223"/>
      <c r="O458" s="72"/>
      <c r="P458" s="72"/>
      <c r="Q458" s="72"/>
      <c r="R458" s="72"/>
      <c r="S458" s="72"/>
      <c r="T458" s="73"/>
      <c r="U458" s="35"/>
      <c r="V458" s="35"/>
      <c r="W458" s="35"/>
      <c r="X458" s="35"/>
      <c r="Y458" s="35"/>
      <c r="Z458" s="35"/>
      <c r="AA458" s="35"/>
      <c r="AB458" s="35"/>
      <c r="AC458" s="35"/>
      <c r="AD458" s="35"/>
      <c r="AE458" s="35"/>
      <c r="AT458" s="18" t="s">
        <v>161</v>
      </c>
      <c r="AU458" s="18" t="s">
        <v>88</v>
      </c>
    </row>
    <row r="459" spans="1:47" s="2" customFormat="1" ht="29.25">
      <c r="A459" s="35"/>
      <c r="B459" s="36"/>
      <c r="C459" s="37"/>
      <c r="D459" s="220" t="s">
        <v>408</v>
      </c>
      <c r="E459" s="37"/>
      <c r="F459" s="230" t="s">
        <v>1283</v>
      </c>
      <c r="G459" s="37"/>
      <c r="H459" s="37"/>
      <c r="I459" s="123"/>
      <c r="J459" s="37"/>
      <c r="K459" s="37"/>
      <c r="L459" s="40"/>
      <c r="M459" s="222"/>
      <c r="N459" s="223"/>
      <c r="O459" s="72"/>
      <c r="P459" s="72"/>
      <c r="Q459" s="72"/>
      <c r="R459" s="72"/>
      <c r="S459" s="72"/>
      <c r="T459" s="73"/>
      <c r="U459" s="35"/>
      <c r="V459" s="35"/>
      <c r="W459" s="35"/>
      <c r="X459" s="35"/>
      <c r="Y459" s="35"/>
      <c r="Z459" s="35"/>
      <c r="AA459" s="35"/>
      <c r="AB459" s="35"/>
      <c r="AC459" s="35"/>
      <c r="AD459" s="35"/>
      <c r="AE459" s="35"/>
      <c r="AT459" s="18" t="s">
        <v>408</v>
      </c>
      <c r="AU459" s="18" t="s">
        <v>88</v>
      </c>
    </row>
    <row r="460" spans="2:51" s="13" customFormat="1" ht="11.25">
      <c r="B460" s="231"/>
      <c r="C460" s="232"/>
      <c r="D460" s="220" t="s">
        <v>410</v>
      </c>
      <c r="E460" s="233" t="s">
        <v>1</v>
      </c>
      <c r="F460" s="234" t="s">
        <v>1284</v>
      </c>
      <c r="G460" s="232"/>
      <c r="H460" s="235">
        <v>100</v>
      </c>
      <c r="I460" s="236"/>
      <c r="J460" s="232"/>
      <c r="K460" s="232"/>
      <c r="L460" s="237"/>
      <c r="M460" s="238"/>
      <c r="N460" s="239"/>
      <c r="O460" s="239"/>
      <c r="P460" s="239"/>
      <c r="Q460" s="239"/>
      <c r="R460" s="239"/>
      <c r="S460" s="239"/>
      <c r="T460" s="240"/>
      <c r="AT460" s="241" t="s">
        <v>410</v>
      </c>
      <c r="AU460" s="241" t="s">
        <v>88</v>
      </c>
      <c r="AV460" s="13" t="s">
        <v>88</v>
      </c>
      <c r="AW460" s="13" t="s">
        <v>34</v>
      </c>
      <c r="AX460" s="13" t="s">
        <v>86</v>
      </c>
      <c r="AY460" s="241" t="s">
        <v>154</v>
      </c>
    </row>
    <row r="461" spans="1:65" s="2" customFormat="1" ht="16.5" customHeight="1">
      <c r="A461" s="35"/>
      <c r="B461" s="36"/>
      <c r="C461" s="254" t="s">
        <v>847</v>
      </c>
      <c r="D461" s="254" t="s">
        <v>179</v>
      </c>
      <c r="E461" s="255" t="s">
        <v>1285</v>
      </c>
      <c r="F461" s="256" t="s">
        <v>1286</v>
      </c>
      <c r="G461" s="257" t="s">
        <v>639</v>
      </c>
      <c r="H461" s="258">
        <v>110</v>
      </c>
      <c r="I461" s="259"/>
      <c r="J461" s="260">
        <f>ROUND(I461*H461,2)</f>
        <v>0</v>
      </c>
      <c r="K461" s="256" t="s">
        <v>405</v>
      </c>
      <c r="L461" s="261"/>
      <c r="M461" s="262" t="s">
        <v>1</v>
      </c>
      <c r="N461" s="263" t="s">
        <v>43</v>
      </c>
      <c r="O461" s="72"/>
      <c r="P461" s="216">
        <f>O461*H461</f>
        <v>0</v>
      </c>
      <c r="Q461" s="216">
        <v>4E-05</v>
      </c>
      <c r="R461" s="216">
        <f>Q461*H461</f>
        <v>0.0044</v>
      </c>
      <c r="S461" s="216">
        <v>0</v>
      </c>
      <c r="T461" s="217">
        <f>S461*H461</f>
        <v>0</v>
      </c>
      <c r="U461" s="35"/>
      <c r="V461" s="35"/>
      <c r="W461" s="35"/>
      <c r="X461" s="35"/>
      <c r="Y461" s="35"/>
      <c r="Z461" s="35"/>
      <c r="AA461" s="35"/>
      <c r="AB461" s="35"/>
      <c r="AC461" s="35"/>
      <c r="AD461" s="35"/>
      <c r="AE461" s="35"/>
      <c r="AR461" s="218" t="s">
        <v>190</v>
      </c>
      <c r="AT461" s="218" t="s">
        <v>179</v>
      </c>
      <c r="AU461" s="218" t="s">
        <v>88</v>
      </c>
      <c r="AY461" s="18" t="s">
        <v>154</v>
      </c>
      <c r="BE461" s="219">
        <f>IF(N461="základní",J461,0)</f>
        <v>0</v>
      </c>
      <c r="BF461" s="219">
        <f>IF(N461="snížená",J461,0)</f>
        <v>0</v>
      </c>
      <c r="BG461" s="219">
        <f>IF(N461="zákl. přenesená",J461,0)</f>
        <v>0</v>
      </c>
      <c r="BH461" s="219">
        <f>IF(N461="sníž. přenesená",J461,0)</f>
        <v>0</v>
      </c>
      <c r="BI461" s="219">
        <f>IF(N461="nulová",J461,0)</f>
        <v>0</v>
      </c>
      <c r="BJ461" s="18" t="s">
        <v>86</v>
      </c>
      <c r="BK461" s="219">
        <f>ROUND(I461*H461,2)</f>
        <v>0</v>
      </c>
      <c r="BL461" s="18" t="s">
        <v>159</v>
      </c>
      <c r="BM461" s="218" t="s">
        <v>1287</v>
      </c>
    </row>
    <row r="462" spans="1:47" s="2" customFormat="1" ht="11.25">
      <c r="A462" s="35"/>
      <c r="B462" s="36"/>
      <c r="C462" s="37"/>
      <c r="D462" s="220" t="s">
        <v>161</v>
      </c>
      <c r="E462" s="37"/>
      <c r="F462" s="221" t="s">
        <v>1286</v>
      </c>
      <c r="G462" s="37"/>
      <c r="H462" s="37"/>
      <c r="I462" s="123"/>
      <c r="J462" s="37"/>
      <c r="K462" s="37"/>
      <c r="L462" s="40"/>
      <c r="M462" s="222"/>
      <c r="N462" s="223"/>
      <c r="O462" s="72"/>
      <c r="P462" s="72"/>
      <c r="Q462" s="72"/>
      <c r="R462" s="72"/>
      <c r="S462" s="72"/>
      <c r="T462" s="73"/>
      <c r="U462" s="35"/>
      <c r="V462" s="35"/>
      <c r="W462" s="35"/>
      <c r="X462" s="35"/>
      <c r="Y462" s="35"/>
      <c r="Z462" s="35"/>
      <c r="AA462" s="35"/>
      <c r="AB462" s="35"/>
      <c r="AC462" s="35"/>
      <c r="AD462" s="35"/>
      <c r="AE462" s="35"/>
      <c r="AT462" s="18" t="s">
        <v>161</v>
      </c>
      <c r="AU462" s="18" t="s">
        <v>88</v>
      </c>
    </row>
    <row r="463" spans="2:51" s="13" customFormat="1" ht="11.25">
      <c r="B463" s="231"/>
      <c r="C463" s="232"/>
      <c r="D463" s="220" t="s">
        <v>410</v>
      </c>
      <c r="E463" s="233" t="s">
        <v>1</v>
      </c>
      <c r="F463" s="234" t="s">
        <v>1284</v>
      </c>
      <c r="G463" s="232"/>
      <c r="H463" s="235">
        <v>100</v>
      </c>
      <c r="I463" s="236"/>
      <c r="J463" s="232"/>
      <c r="K463" s="232"/>
      <c r="L463" s="237"/>
      <c r="M463" s="238"/>
      <c r="N463" s="239"/>
      <c r="O463" s="239"/>
      <c r="P463" s="239"/>
      <c r="Q463" s="239"/>
      <c r="R463" s="239"/>
      <c r="S463" s="239"/>
      <c r="T463" s="240"/>
      <c r="AT463" s="241" t="s">
        <v>410</v>
      </c>
      <c r="AU463" s="241" t="s">
        <v>88</v>
      </c>
      <c r="AV463" s="13" t="s">
        <v>88</v>
      </c>
      <c r="AW463" s="13" t="s">
        <v>34</v>
      </c>
      <c r="AX463" s="13" t="s">
        <v>86</v>
      </c>
      <c r="AY463" s="241" t="s">
        <v>154</v>
      </c>
    </row>
    <row r="464" spans="2:51" s="13" customFormat="1" ht="11.25">
      <c r="B464" s="231"/>
      <c r="C464" s="232"/>
      <c r="D464" s="220" t="s">
        <v>410</v>
      </c>
      <c r="E464" s="232"/>
      <c r="F464" s="234" t="s">
        <v>1288</v>
      </c>
      <c r="G464" s="232"/>
      <c r="H464" s="235">
        <v>110</v>
      </c>
      <c r="I464" s="236"/>
      <c r="J464" s="232"/>
      <c r="K464" s="232"/>
      <c r="L464" s="237"/>
      <c r="M464" s="238"/>
      <c r="N464" s="239"/>
      <c r="O464" s="239"/>
      <c r="P464" s="239"/>
      <c r="Q464" s="239"/>
      <c r="R464" s="239"/>
      <c r="S464" s="239"/>
      <c r="T464" s="240"/>
      <c r="AT464" s="241" t="s">
        <v>410</v>
      </c>
      <c r="AU464" s="241" t="s">
        <v>88</v>
      </c>
      <c r="AV464" s="13" t="s">
        <v>88</v>
      </c>
      <c r="AW464" s="13" t="s">
        <v>4</v>
      </c>
      <c r="AX464" s="13" t="s">
        <v>86</v>
      </c>
      <c r="AY464" s="241" t="s">
        <v>154</v>
      </c>
    </row>
    <row r="465" spans="1:65" s="2" customFormat="1" ht="16.5" customHeight="1">
      <c r="A465" s="35"/>
      <c r="B465" s="36"/>
      <c r="C465" s="254" t="s">
        <v>855</v>
      </c>
      <c r="D465" s="254" t="s">
        <v>179</v>
      </c>
      <c r="E465" s="255" t="s">
        <v>1289</v>
      </c>
      <c r="F465" s="256" t="s">
        <v>1290</v>
      </c>
      <c r="G465" s="257" t="s">
        <v>639</v>
      </c>
      <c r="H465" s="258">
        <v>110</v>
      </c>
      <c r="I465" s="259"/>
      <c r="J465" s="260">
        <f>ROUND(I465*H465,2)</f>
        <v>0</v>
      </c>
      <c r="K465" s="256" t="s">
        <v>405</v>
      </c>
      <c r="L465" s="261"/>
      <c r="M465" s="262" t="s">
        <v>1</v>
      </c>
      <c r="N465" s="263" t="s">
        <v>43</v>
      </c>
      <c r="O465" s="72"/>
      <c r="P465" s="216">
        <f>O465*H465</f>
        <v>0</v>
      </c>
      <c r="Q465" s="216">
        <v>2E-05</v>
      </c>
      <c r="R465" s="216">
        <f>Q465*H465</f>
        <v>0.0022</v>
      </c>
      <c r="S465" s="216">
        <v>0</v>
      </c>
      <c r="T465" s="217">
        <f>S465*H465</f>
        <v>0</v>
      </c>
      <c r="U465" s="35"/>
      <c r="V465" s="35"/>
      <c r="W465" s="35"/>
      <c r="X465" s="35"/>
      <c r="Y465" s="35"/>
      <c r="Z465" s="35"/>
      <c r="AA465" s="35"/>
      <c r="AB465" s="35"/>
      <c r="AC465" s="35"/>
      <c r="AD465" s="35"/>
      <c r="AE465" s="35"/>
      <c r="AR465" s="218" t="s">
        <v>190</v>
      </c>
      <c r="AT465" s="218" t="s">
        <v>179</v>
      </c>
      <c r="AU465" s="218" t="s">
        <v>88</v>
      </c>
      <c r="AY465" s="18" t="s">
        <v>154</v>
      </c>
      <c r="BE465" s="219">
        <f>IF(N465="základní",J465,0)</f>
        <v>0</v>
      </c>
      <c r="BF465" s="219">
        <f>IF(N465="snížená",J465,0)</f>
        <v>0</v>
      </c>
      <c r="BG465" s="219">
        <f>IF(N465="zákl. přenesená",J465,0)</f>
        <v>0</v>
      </c>
      <c r="BH465" s="219">
        <f>IF(N465="sníž. přenesená",J465,0)</f>
        <v>0</v>
      </c>
      <c r="BI465" s="219">
        <f>IF(N465="nulová",J465,0)</f>
        <v>0</v>
      </c>
      <c r="BJ465" s="18" t="s">
        <v>86</v>
      </c>
      <c r="BK465" s="219">
        <f>ROUND(I465*H465,2)</f>
        <v>0</v>
      </c>
      <c r="BL465" s="18" t="s">
        <v>159</v>
      </c>
      <c r="BM465" s="218" t="s">
        <v>1291</v>
      </c>
    </row>
    <row r="466" spans="1:47" s="2" customFormat="1" ht="11.25">
      <c r="A466" s="35"/>
      <c r="B466" s="36"/>
      <c r="C466" s="37"/>
      <c r="D466" s="220" t="s">
        <v>161</v>
      </c>
      <c r="E466" s="37"/>
      <c r="F466" s="221" t="s">
        <v>1290</v>
      </c>
      <c r="G466" s="37"/>
      <c r="H466" s="37"/>
      <c r="I466" s="123"/>
      <c r="J466" s="37"/>
      <c r="K466" s="37"/>
      <c r="L466" s="40"/>
      <c r="M466" s="222"/>
      <c r="N466" s="223"/>
      <c r="O466" s="72"/>
      <c r="P466" s="72"/>
      <c r="Q466" s="72"/>
      <c r="R466" s="72"/>
      <c r="S466" s="72"/>
      <c r="T466" s="73"/>
      <c r="U466" s="35"/>
      <c r="V466" s="35"/>
      <c r="W466" s="35"/>
      <c r="X466" s="35"/>
      <c r="Y466" s="35"/>
      <c r="Z466" s="35"/>
      <c r="AA466" s="35"/>
      <c r="AB466" s="35"/>
      <c r="AC466" s="35"/>
      <c r="AD466" s="35"/>
      <c r="AE466" s="35"/>
      <c r="AT466" s="18" t="s">
        <v>161</v>
      </c>
      <c r="AU466" s="18" t="s">
        <v>88</v>
      </c>
    </row>
    <row r="467" spans="2:51" s="13" customFormat="1" ht="11.25">
      <c r="B467" s="231"/>
      <c r="C467" s="232"/>
      <c r="D467" s="220" t="s">
        <v>410</v>
      </c>
      <c r="E467" s="233" t="s">
        <v>1</v>
      </c>
      <c r="F467" s="234" t="s">
        <v>1284</v>
      </c>
      <c r="G467" s="232"/>
      <c r="H467" s="235">
        <v>100</v>
      </c>
      <c r="I467" s="236"/>
      <c r="J467" s="232"/>
      <c r="K467" s="232"/>
      <c r="L467" s="237"/>
      <c r="M467" s="238"/>
      <c r="N467" s="239"/>
      <c r="O467" s="239"/>
      <c r="P467" s="239"/>
      <c r="Q467" s="239"/>
      <c r="R467" s="239"/>
      <c r="S467" s="239"/>
      <c r="T467" s="240"/>
      <c r="AT467" s="241" t="s">
        <v>410</v>
      </c>
      <c r="AU467" s="241" t="s">
        <v>88</v>
      </c>
      <c r="AV467" s="13" t="s">
        <v>88</v>
      </c>
      <c r="AW467" s="13" t="s">
        <v>34</v>
      </c>
      <c r="AX467" s="13" t="s">
        <v>86</v>
      </c>
      <c r="AY467" s="241" t="s">
        <v>154</v>
      </c>
    </row>
    <row r="468" spans="2:51" s="13" customFormat="1" ht="11.25">
      <c r="B468" s="231"/>
      <c r="C468" s="232"/>
      <c r="D468" s="220" t="s">
        <v>410</v>
      </c>
      <c r="E468" s="232"/>
      <c r="F468" s="234" t="s">
        <v>1288</v>
      </c>
      <c r="G468" s="232"/>
      <c r="H468" s="235">
        <v>110</v>
      </c>
      <c r="I468" s="236"/>
      <c r="J468" s="232"/>
      <c r="K468" s="232"/>
      <c r="L468" s="237"/>
      <c r="M468" s="238"/>
      <c r="N468" s="239"/>
      <c r="O468" s="239"/>
      <c r="P468" s="239"/>
      <c r="Q468" s="239"/>
      <c r="R468" s="239"/>
      <c r="S468" s="239"/>
      <c r="T468" s="240"/>
      <c r="AT468" s="241" t="s">
        <v>410</v>
      </c>
      <c r="AU468" s="241" t="s">
        <v>88</v>
      </c>
      <c r="AV468" s="13" t="s">
        <v>88</v>
      </c>
      <c r="AW468" s="13" t="s">
        <v>4</v>
      </c>
      <c r="AX468" s="13" t="s">
        <v>86</v>
      </c>
      <c r="AY468" s="241" t="s">
        <v>154</v>
      </c>
    </row>
    <row r="469" spans="1:65" s="2" customFormat="1" ht="24" customHeight="1">
      <c r="A469" s="35"/>
      <c r="B469" s="36"/>
      <c r="C469" s="254" t="s">
        <v>862</v>
      </c>
      <c r="D469" s="254" t="s">
        <v>179</v>
      </c>
      <c r="E469" s="255" t="s">
        <v>1292</v>
      </c>
      <c r="F469" s="256" t="s">
        <v>1293</v>
      </c>
      <c r="G469" s="257" t="s">
        <v>639</v>
      </c>
      <c r="H469" s="258">
        <v>100</v>
      </c>
      <c r="I469" s="259"/>
      <c r="J469" s="260">
        <f>ROUND(I469*H469,2)</f>
        <v>0</v>
      </c>
      <c r="K469" s="256" t="s">
        <v>405</v>
      </c>
      <c r="L469" s="261"/>
      <c r="M469" s="262" t="s">
        <v>1</v>
      </c>
      <c r="N469" s="263" t="s">
        <v>43</v>
      </c>
      <c r="O469" s="72"/>
      <c r="P469" s="216">
        <f>O469*H469</f>
        <v>0</v>
      </c>
      <c r="Q469" s="216">
        <v>0.0012</v>
      </c>
      <c r="R469" s="216">
        <f>Q469*H469</f>
        <v>0.12</v>
      </c>
      <c r="S469" s="216">
        <v>0</v>
      </c>
      <c r="T469" s="217">
        <f>S469*H469</f>
        <v>0</v>
      </c>
      <c r="U469" s="35"/>
      <c r="V469" s="35"/>
      <c r="W469" s="35"/>
      <c r="X469" s="35"/>
      <c r="Y469" s="35"/>
      <c r="Z469" s="35"/>
      <c r="AA469" s="35"/>
      <c r="AB469" s="35"/>
      <c r="AC469" s="35"/>
      <c r="AD469" s="35"/>
      <c r="AE469" s="35"/>
      <c r="AR469" s="218" t="s">
        <v>190</v>
      </c>
      <c r="AT469" s="218" t="s">
        <v>179</v>
      </c>
      <c r="AU469" s="218" t="s">
        <v>88</v>
      </c>
      <c r="AY469" s="18" t="s">
        <v>154</v>
      </c>
      <c r="BE469" s="219">
        <f>IF(N469="základní",J469,0)</f>
        <v>0</v>
      </c>
      <c r="BF469" s="219">
        <f>IF(N469="snížená",J469,0)</f>
        <v>0</v>
      </c>
      <c r="BG469" s="219">
        <f>IF(N469="zákl. přenesená",J469,0)</f>
        <v>0</v>
      </c>
      <c r="BH469" s="219">
        <f>IF(N469="sníž. přenesená",J469,0)</f>
        <v>0</v>
      </c>
      <c r="BI469" s="219">
        <f>IF(N469="nulová",J469,0)</f>
        <v>0</v>
      </c>
      <c r="BJ469" s="18" t="s">
        <v>86</v>
      </c>
      <c r="BK469" s="219">
        <f>ROUND(I469*H469,2)</f>
        <v>0</v>
      </c>
      <c r="BL469" s="18" t="s">
        <v>159</v>
      </c>
      <c r="BM469" s="218" t="s">
        <v>1294</v>
      </c>
    </row>
    <row r="470" spans="1:47" s="2" customFormat="1" ht="19.5">
      <c r="A470" s="35"/>
      <c r="B470" s="36"/>
      <c r="C470" s="37"/>
      <c r="D470" s="220" t="s">
        <v>161</v>
      </c>
      <c r="E470" s="37"/>
      <c r="F470" s="221" t="s">
        <v>1293</v>
      </c>
      <c r="G470" s="37"/>
      <c r="H470" s="37"/>
      <c r="I470" s="123"/>
      <c r="J470" s="37"/>
      <c r="K470" s="37"/>
      <c r="L470" s="40"/>
      <c r="M470" s="222"/>
      <c r="N470" s="223"/>
      <c r="O470" s="72"/>
      <c r="P470" s="72"/>
      <c r="Q470" s="72"/>
      <c r="R470" s="72"/>
      <c r="S470" s="72"/>
      <c r="T470" s="73"/>
      <c r="U470" s="35"/>
      <c r="V470" s="35"/>
      <c r="W470" s="35"/>
      <c r="X470" s="35"/>
      <c r="Y470" s="35"/>
      <c r="Z470" s="35"/>
      <c r="AA470" s="35"/>
      <c r="AB470" s="35"/>
      <c r="AC470" s="35"/>
      <c r="AD470" s="35"/>
      <c r="AE470" s="35"/>
      <c r="AT470" s="18" t="s">
        <v>161</v>
      </c>
      <c r="AU470" s="18" t="s">
        <v>88</v>
      </c>
    </row>
    <row r="471" spans="2:51" s="13" customFormat="1" ht="11.25">
      <c r="B471" s="231"/>
      <c r="C471" s="232"/>
      <c r="D471" s="220" t="s">
        <v>410</v>
      </c>
      <c r="E471" s="233" t="s">
        <v>1</v>
      </c>
      <c r="F471" s="234" t="s">
        <v>1284</v>
      </c>
      <c r="G471" s="232"/>
      <c r="H471" s="235">
        <v>100</v>
      </c>
      <c r="I471" s="236"/>
      <c r="J471" s="232"/>
      <c r="K471" s="232"/>
      <c r="L471" s="237"/>
      <c r="M471" s="238"/>
      <c r="N471" s="239"/>
      <c r="O471" s="239"/>
      <c r="P471" s="239"/>
      <c r="Q471" s="239"/>
      <c r="R471" s="239"/>
      <c r="S471" s="239"/>
      <c r="T471" s="240"/>
      <c r="AT471" s="241" t="s">
        <v>410</v>
      </c>
      <c r="AU471" s="241" t="s">
        <v>88</v>
      </c>
      <c r="AV471" s="13" t="s">
        <v>88</v>
      </c>
      <c r="AW471" s="13" t="s">
        <v>34</v>
      </c>
      <c r="AX471" s="13" t="s">
        <v>86</v>
      </c>
      <c r="AY471" s="241" t="s">
        <v>154</v>
      </c>
    </row>
    <row r="472" spans="2:63" s="12" customFormat="1" ht="22.9" customHeight="1">
      <c r="B472" s="193"/>
      <c r="C472" s="194"/>
      <c r="D472" s="195" t="s">
        <v>77</v>
      </c>
      <c r="E472" s="224" t="s">
        <v>176</v>
      </c>
      <c r="F472" s="224" t="s">
        <v>476</v>
      </c>
      <c r="G472" s="194"/>
      <c r="H472" s="194"/>
      <c r="I472" s="197"/>
      <c r="J472" s="225">
        <f>BK472</f>
        <v>0</v>
      </c>
      <c r="K472" s="194"/>
      <c r="L472" s="199"/>
      <c r="M472" s="200"/>
      <c r="N472" s="201"/>
      <c r="O472" s="201"/>
      <c r="P472" s="202">
        <f>SUM(P473:P589)</f>
        <v>0</v>
      </c>
      <c r="Q472" s="201"/>
      <c r="R472" s="202">
        <f>SUM(R473:R589)</f>
        <v>225.3057085</v>
      </c>
      <c r="S472" s="201"/>
      <c r="T472" s="203">
        <f>SUM(T473:T589)</f>
        <v>0</v>
      </c>
      <c r="AR472" s="204" t="s">
        <v>86</v>
      </c>
      <c r="AT472" s="205" t="s">
        <v>77</v>
      </c>
      <c r="AU472" s="205" t="s">
        <v>86</v>
      </c>
      <c r="AY472" s="204" t="s">
        <v>154</v>
      </c>
      <c r="BK472" s="206">
        <f>SUM(BK473:BK589)</f>
        <v>0</v>
      </c>
    </row>
    <row r="473" spans="1:65" s="2" customFormat="1" ht="16.5" customHeight="1">
      <c r="A473" s="35"/>
      <c r="B473" s="36"/>
      <c r="C473" s="207" t="s">
        <v>869</v>
      </c>
      <c r="D473" s="207" t="s">
        <v>155</v>
      </c>
      <c r="E473" s="208" t="s">
        <v>477</v>
      </c>
      <c r="F473" s="209" t="s">
        <v>478</v>
      </c>
      <c r="G473" s="210" t="s">
        <v>471</v>
      </c>
      <c r="H473" s="211">
        <v>307.78</v>
      </c>
      <c r="I473" s="212"/>
      <c r="J473" s="213">
        <f>ROUND(I473*H473,2)</f>
        <v>0</v>
      </c>
      <c r="K473" s="209" t="s">
        <v>405</v>
      </c>
      <c r="L473" s="40"/>
      <c r="M473" s="214" t="s">
        <v>1</v>
      </c>
      <c r="N473" s="215" t="s">
        <v>43</v>
      </c>
      <c r="O473" s="72"/>
      <c r="P473" s="216">
        <f>O473*H473</f>
        <v>0</v>
      </c>
      <c r="Q473" s="216">
        <v>0</v>
      </c>
      <c r="R473" s="216">
        <f>Q473*H473</f>
        <v>0</v>
      </c>
      <c r="S473" s="216">
        <v>0</v>
      </c>
      <c r="T473" s="217">
        <f>S473*H473</f>
        <v>0</v>
      </c>
      <c r="U473" s="35"/>
      <c r="V473" s="35"/>
      <c r="W473" s="35"/>
      <c r="X473" s="35"/>
      <c r="Y473" s="35"/>
      <c r="Z473" s="35"/>
      <c r="AA473" s="35"/>
      <c r="AB473" s="35"/>
      <c r="AC473" s="35"/>
      <c r="AD473" s="35"/>
      <c r="AE473" s="35"/>
      <c r="AR473" s="218" t="s">
        <v>159</v>
      </c>
      <c r="AT473" s="218" t="s">
        <v>155</v>
      </c>
      <c r="AU473" s="218" t="s">
        <v>88</v>
      </c>
      <c r="AY473" s="18" t="s">
        <v>154</v>
      </c>
      <c r="BE473" s="219">
        <f>IF(N473="základní",J473,0)</f>
        <v>0</v>
      </c>
      <c r="BF473" s="219">
        <f>IF(N473="snížená",J473,0)</f>
        <v>0</v>
      </c>
      <c r="BG473" s="219">
        <f>IF(N473="zákl. přenesená",J473,0)</f>
        <v>0</v>
      </c>
      <c r="BH473" s="219">
        <f>IF(N473="sníž. přenesená",J473,0)</f>
        <v>0</v>
      </c>
      <c r="BI473" s="219">
        <f>IF(N473="nulová",J473,0)</f>
        <v>0</v>
      </c>
      <c r="BJ473" s="18" t="s">
        <v>86</v>
      </c>
      <c r="BK473" s="219">
        <f>ROUND(I473*H473,2)</f>
        <v>0</v>
      </c>
      <c r="BL473" s="18" t="s">
        <v>159</v>
      </c>
      <c r="BM473" s="218" t="s">
        <v>1295</v>
      </c>
    </row>
    <row r="474" spans="1:47" s="2" customFormat="1" ht="19.5">
      <c r="A474" s="35"/>
      <c r="B474" s="36"/>
      <c r="C474" s="37"/>
      <c r="D474" s="220" t="s">
        <v>161</v>
      </c>
      <c r="E474" s="37"/>
      <c r="F474" s="221" t="s">
        <v>480</v>
      </c>
      <c r="G474" s="37"/>
      <c r="H474" s="37"/>
      <c r="I474" s="123"/>
      <c r="J474" s="37"/>
      <c r="K474" s="37"/>
      <c r="L474" s="40"/>
      <c r="M474" s="222"/>
      <c r="N474" s="223"/>
      <c r="O474" s="72"/>
      <c r="P474" s="72"/>
      <c r="Q474" s="72"/>
      <c r="R474" s="72"/>
      <c r="S474" s="72"/>
      <c r="T474" s="73"/>
      <c r="U474" s="35"/>
      <c r="V474" s="35"/>
      <c r="W474" s="35"/>
      <c r="X474" s="35"/>
      <c r="Y474" s="35"/>
      <c r="Z474" s="35"/>
      <c r="AA474" s="35"/>
      <c r="AB474" s="35"/>
      <c r="AC474" s="35"/>
      <c r="AD474" s="35"/>
      <c r="AE474" s="35"/>
      <c r="AT474" s="18" t="s">
        <v>161</v>
      </c>
      <c r="AU474" s="18" t="s">
        <v>88</v>
      </c>
    </row>
    <row r="475" spans="2:51" s="13" customFormat="1" ht="11.25">
      <c r="B475" s="231"/>
      <c r="C475" s="232"/>
      <c r="D475" s="220" t="s">
        <v>410</v>
      </c>
      <c r="E475" s="233" t="s">
        <v>1</v>
      </c>
      <c r="F475" s="234" t="s">
        <v>1296</v>
      </c>
      <c r="G475" s="232"/>
      <c r="H475" s="235">
        <v>252.67</v>
      </c>
      <c r="I475" s="236"/>
      <c r="J475" s="232"/>
      <c r="K475" s="232"/>
      <c r="L475" s="237"/>
      <c r="M475" s="238"/>
      <c r="N475" s="239"/>
      <c r="O475" s="239"/>
      <c r="P475" s="239"/>
      <c r="Q475" s="239"/>
      <c r="R475" s="239"/>
      <c r="S475" s="239"/>
      <c r="T475" s="240"/>
      <c r="AT475" s="241" t="s">
        <v>410</v>
      </c>
      <c r="AU475" s="241" t="s">
        <v>88</v>
      </c>
      <c r="AV475" s="13" t="s">
        <v>88</v>
      </c>
      <c r="AW475" s="13" t="s">
        <v>34</v>
      </c>
      <c r="AX475" s="13" t="s">
        <v>78</v>
      </c>
      <c r="AY475" s="241" t="s">
        <v>154</v>
      </c>
    </row>
    <row r="476" spans="2:51" s="13" customFormat="1" ht="11.25">
      <c r="B476" s="231"/>
      <c r="C476" s="232"/>
      <c r="D476" s="220" t="s">
        <v>410</v>
      </c>
      <c r="E476" s="233" t="s">
        <v>1</v>
      </c>
      <c r="F476" s="234" t="s">
        <v>1297</v>
      </c>
      <c r="G476" s="232"/>
      <c r="H476" s="235">
        <v>55.11</v>
      </c>
      <c r="I476" s="236"/>
      <c r="J476" s="232"/>
      <c r="K476" s="232"/>
      <c r="L476" s="237"/>
      <c r="M476" s="238"/>
      <c r="N476" s="239"/>
      <c r="O476" s="239"/>
      <c r="P476" s="239"/>
      <c r="Q476" s="239"/>
      <c r="R476" s="239"/>
      <c r="S476" s="239"/>
      <c r="T476" s="240"/>
      <c r="AT476" s="241" t="s">
        <v>410</v>
      </c>
      <c r="AU476" s="241" t="s">
        <v>88</v>
      </c>
      <c r="AV476" s="13" t="s">
        <v>88</v>
      </c>
      <c r="AW476" s="13" t="s">
        <v>34</v>
      </c>
      <c r="AX476" s="13" t="s">
        <v>78</v>
      </c>
      <c r="AY476" s="241" t="s">
        <v>154</v>
      </c>
    </row>
    <row r="477" spans="2:51" s="14" customFormat="1" ht="11.25">
      <c r="B477" s="242"/>
      <c r="C477" s="243"/>
      <c r="D477" s="220" t="s">
        <v>410</v>
      </c>
      <c r="E477" s="244" t="s">
        <v>1</v>
      </c>
      <c r="F477" s="245" t="s">
        <v>433</v>
      </c>
      <c r="G477" s="243"/>
      <c r="H477" s="246">
        <v>307.78</v>
      </c>
      <c r="I477" s="247"/>
      <c r="J477" s="243"/>
      <c r="K477" s="243"/>
      <c r="L477" s="248"/>
      <c r="M477" s="249"/>
      <c r="N477" s="250"/>
      <c r="O477" s="250"/>
      <c r="P477" s="250"/>
      <c r="Q477" s="250"/>
      <c r="R477" s="250"/>
      <c r="S477" s="250"/>
      <c r="T477" s="251"/>
      <c r="AT477" s="252" t="s">
        <v>410</v>
      </c>
      <c r="AU477" s="252" t="s">
        <v>88</v>
      </c>
      <c r="AV477" s="14" t="s">
        <v>159</v>
      </c>
      <c r="AW477" s="14" t="s">
        <v>34</v>
      </c>
      <c r="AX477" s="14" t="s">
        <v>86</v>
      </c>
      <c r="AY477" s="252" t="s">
        <v>154</v>
      </c>
    </row>
    <row r="478" spans="1:65" s="2" customFormat="1" ht="16.5" customHeight="1">
      <c r="A478" s="35"/>
      <c r="B478" s="36"/>
      <c r="C478" s="207" t="s">
        <v>877</v>
      </c>
      <c r="D478" s="207" t="s">
        <v>155</v>
      </c>
      <c r="E478" s="208" t="s">
        <v>482</v>
      </c>
      <c r="F478" s="209" t="s">
        <v>483</v>
      </c>
      <c r="G478" s="210" t="s">
        <v>471</v>
      </c>
      <c r="H478" s="211">
        <v>16.45</v>
      </c>
      <c r="I478" s="212"/>
      <c r="J478" s="213">
        <f>ROUND(I478*H478,2)</f>
        <v>0</v>
      </c>
      <c r="K478" s="209" t="s">
        <v>405</v>
      </c>
      <c r="L478" s="40"/>
      <c r="M478" s="214" t="s">
        <v>1</v>
      </c>
      <c r="N478" s="215" t="s">
        <v>43</v>
      </c>
      <c r="O478" s="72"/>
      <c r="P478" s="216">
        <f>O478*H478</f>
        <v>0</v>
      </c>
      <c r="Q478" s="216">
        <v>0</v>
      </c>
      <c r="R478" s="216">
        <f>Q478*H478</f>
        <v>0</v>
      </c>
      <c r="S478" s="216">
        <v>0</v>
      </c>
      <c r="T478" s="217">
        <f>S478*H478</f>
        <v>0</v>
      </c>
      <c r="U478" s="35"/>
      <c r="V478" s="35"/>
      <c r="W478" s="35"/>
      <c r="X478" s="35"/>
      <c r="Y478" s="35"/>
      <c r="Z478" s="35"/>
      <c r="AA478" s="35"/>
      <c r="AB478" s="35"/>
      <c r="AC478" s="35"/>
      <c r="AD478" s="35"/>
      <c r="AE478" s="35"/>
      <c r="AR478" s="218" t="s">
        <v>159</v>
      </c>
      <c r="AT478" s="218" t="s">
        <v>155</v>
      </c>
      <c r="AU478" s="218" t="s">
        <v>88</v>
      </c>
      <c r="AY478" s="18" t="s">
        <v>154</v>
      </c>
      <c r="BE478" s="219">
        <f>IF(N478="základní",J478,0)</f>
        <v>0</v>
      </c>
      <c r="BF478" s="219">
        <f>IF(N478="snížená",J478,0)</f>
        <v>0</v>
      </c>
      <c r="BG478" s="219">
        <f>IF(N478="zákl. přenesená",J478,0)</f>
        <v>0</v>
      </c>
      <c r="BH478" s="219">
        <f>IF(N478="sníž. přenesená",J478,0)</f>
        <v>0</v>
      </c>
      <c r="BI478" s="219">
        <f>IF(N478="nulová",J478,0)</f>
        <v>0</v>
      </c>
      <c r="BJ478" s="18" t="s">
        <v>86</v>
      </c>
      <c r="BK478" s="219">
        <f>ROUND(I478*H478,2)</f>
        <v>0</v>
      </c>
      <c r="BL478" s="18" t="s">
        <v>159</v>
      </c>
      <c r="BM478" s="218" t="s">
        <v>1298</v>
      </c>
    </row>
    <row r="479" spans="1:47" s="2" customFormat="1" ht="19.5">
      <c r="A479" s="35"/>
      <c r="B479" s="36"/>
      <c r="C479" s="37"/>
      <c r="D479" s="220" t="s">
        <v>161</v>
      </c>
      <c r="E479" s="37"/>
      <c r="F479" s="221" t="s">
        <v>485</v>
      </c>
      <c r="G479" s="37"/>
      <c r="H479" s="37"/>
      <c r="I479" s="123"/>
      <c r="J479" s="37"/>
      <c r="K479" s="37"/>
      <c r="L479" s="40"/>
      <c r="M479" s="222"/>
      <c r="N479" s="223"/>
      <c r="O479" s="72"/>
      <c r="P479" s="72"/>
      <c r="Q479" s="72"/>
      <c r="R479" s="72"/>
      <c r="S479" s="72"/>
      <c r="T479" s="73"/>
      <c r="U479" s="35"/>
      <c r="V479" s="35"/>
      <c r="W479" s="35"/>
      <c r="X479" s="35"/>
      <c r="Y479" s="35"/>
      <c r="Z479" s="35"/>
      <c r="AA479" s="35"/>
      <c r="AB479" s="35"/>
      <c r="AC479" s="35"/>
      <c r="AD479" s="35"/>
      <c r="AE479" s="35"/>
      <c r="AT479" s="18" t="s">
        <v>161</v>
      </c>
      <c r="AU479" s="18" t="s">
        <v>88</v>
      </c>
    </row>
    <row r="480" spans="2:51" s="13" customFormat="1" ht="11.25">
      <c r="B480" s="231"/>
      <c r="C480" s="232"/>
      <c r="D480" s="220" t="s">
        <v>410</v>
      </c>
      <c r="E480" s="233" t="s">
        <v>1</v>
      </c>
      <c r="F480" s="234" t="s">
        <v>1299</v>
      </c>
      <c r="G480" s="232"/>
      <c r="H480" s="235">
        <v>16.45</v>
      </c>
      <c r="I480" s="236"/>
      <c r="J480" s="232"/>
      <c r="K480" s="232"/>
      <c r="L480" s="237"/>
      <c r="M480" s="238"/>
      <c r="N480" s="239"/>
      <c r="O480" s="239"/>
      <c r="P480" s="239"/>
      <c r="Q480" s="239"/>
      <c r="R480" s="239"/>
      <c r="S480" s="239"/>
      <c r="T480" s="240"/>
      <c r="AT480" s="241" t="s">
        <v>410</v>
      </c>
      <c r="AU480" s="241" t="s">
        <v>88</v>
      </c>
      <c r="AV480" s="13" t="s">
        <v>88</v>
      </c>
      <c r="AW480" s="13" t="s">
        <v>34</v>
      </c>
      <c r="AX480" s="13" t="s">
        <v>86</v>
      </c>
      <c r="AY480" s="241" t="s">
        <v>154</v>
      </c>
    </row>
    <row r="481" spans="1:65" s="2" customFormat="1" ht="16.5" customHeight="1">
      <c r="A481" s="35"/>
      <c r="B481" s="36"/>
      <c r="C481" s="207" t="s">
        <v>884</v>
      </c>
      <c r="D481" s="207" t="s">
        <v>155</v>
      </c>
      <c r="E481" s="208" t="s">
        <v>487</v>
      </c>
      <c r="F481" s="209" t="s">
        <v>488</v>
      </c>
      <c r="G481" s="210" t="s">
        <v>471</v>
      </c>
      <c r="H481" s="211">
        <v>664.61</v>
      </c>
      <c r="I481" s="212"/>
      <c r="J481" s="213">
        <f>ROUND(I481*H481,2)</f>
        <v>0</v>
      </c>
      <c r="K481" s="209" t="s">
        <v>405</v>
      </c>
      <c r="L481" s="40"/>
      <c r="M481" s="214" t="s">
        <v>1</v>
      </c>
      <c r="N481" s="215" t="s">
        <v>43</v>
      </c>
      <c r="O481" s="72"/>
      <c r="P481" s="216">
        <f>O481*H481</f>
        <v>0</v>
      </c>
      <c r="Q481" s="216">
        <v>0</v>
      </c>
      <c r="R481" s="216">
        <f>Q481*H481</f>
        <v>0</v>
      </c>
      <c r="S481" s="216">
        <v>0</v>
      </c>
      <c r="T481" s="217">
        <f>S481*H481</f>
        <v>0</v>
      </c>
      <c r="U481" s="35"/>
      <c r="V481" s="35"/>
      <c r="W481" s="35"/>
      <c r="X481" s="35"/>
      <c r="Y481" s="35"/>
      <c r="Z481" s="35"/>
      <c r="AA481" s="35"/>
      <c r="AB481" s="35"/>
      <c r="AC481" s="35"/>
      <c r="AD481" s="35"/>
      <c r="AE481" s="35"/>
      <c r="AR481" s="218" t="s">
        <v>159</v>
      </c>
      <c r="AT481" s="218" t="s">
        <v>155</v>
      </c>
      <c r="AU481" s="218" t="s">
        <v>88</v>
      </c>
      <c r="AY481" s="18" t="s">
        <v>154</v>
      </c>
      <c r="BE481" s="219">
        <f>IF(N481="základní",J481,0)</f>
        <v>0</v>
      </c>
      <c r="BF481" s="219">
        <f>IF(N481="snížená",J481,0)</f>
        <v>0</v>
      </c>
      <c r="BG481" s="219">
        <f>IF(N481="zákl. přenesená",J481,0)</f>
        <v>0</v>
      </c>
      <c r="BH481" s="219">
        <f>IF(N481="sníž. přenesená",J481,0)</f>
        <v>0</v>
      </c>
      <c r="BI481" s="219">
        <f>IF(N481="nulová",J481,0)</f>
        <v>0</v>
      </c>
      <c r="BJ481" s="18" t="s">
        <v>86</v>
      </c>
      <c r="BK481" s="219">
        <f>ROUND(I481*H481,2)</f>
        <v>0</v>
      </c>
      <c r="BL481" s="18" t="s">
        <v>159</v>
      </c>
      <c r="BM481" s="218" t="s">
        <v>1300</v>
      </c>
    </row>
    <row r="482" spans="1:47" s="2" customFormat="1" ht="19.5">
      <c r="A482" s="35"/>
      <c r="B482" s="36"/>
      <c r="C482" s="37"/>
      <c r="D482" s="220" t="s">
        <v>161</v>
      </c>
      <c r="E482" s="37"/>
      <c r="F482" s="221" t="s">
        <v>490</v>
      </c>
      <c r="G482" s="37"/>
      <c r="H482" s="37"/>
      <c r="I482" s="123"/>
      <c r="J482" s="37"/>
      <c r="K482" s="37"/>
      <c r="L482" s="40"/>
      <c r="M482" s="222"/>
      <c r="N482" s="223"/>
      <c r="O482" s="72"/>
      <c r="P482" s="72"/>
      <c r="Q482" s="72"/>
      <c r="R482" s="72"/>
      <c r="S482" s="72"/>
      <c r="T482" s="73"/>
      <c r="U482" s="35"/>
      <c r="V482" s="35"/>
      <c r="W482" s="35"/>
      <c r="X482" s="35"/>
      <c r="Y482" s="35"/>
      <c r="Z482" s="35"/>
      <c r="AA482" s="35"/>
      <c r="AB482" s="35"/>
      <c r="AC482" s="35"/>
      <c r="AD482" s="35"/>
      <c r="AE482" s="35"/>
      <c r="AT482" s="18" t="s">
        <v>161</v>
      </c>
      <c r="AU482" s="18" t="s">
        <v>88</v>
      </c>
    </row>
    <row r="483" spans="2:51" s="13" customFormat="1" ht="11.25">
      <c r="B483" s="231"/>
      <c r="C483" s="232"/>
      <c r="D483" s="220" t="s">
        <v>410</v>
      </c>
      <c r="E483" s="233" t="s">
        <v>1</v>
      </c>
      <c r="F483" s="234" t="s">
        <v>1301</v>
      </c>
      <c r="G483" s="232"/>
      <c r="H483" s="235">
        <v>297.24</v>
      </c>
      <c r="I483" s="236"/>
      <c r="J483" s="232"/>
      <c r="K483" s="232"/>
      <c r="L483" s="237"/>
      <c r="M483" s="238"/>
      <c r="N483" s="239"/>
      <c r="O483" s="239"/>
      <c r="P483" s="239"/>
      <c r="Q483" s="239"/>
      <c r="R483" s="239"/>
      <c r="S483" s="239"/>
      <c r="T483" s="240"/>
      <c r="AT483" s="241" t="s">
        <v>410</v>
      </c>
      <c r="AU483" s="241" t="s">
        <v>88</v>
      </c>
      <c r="AV483" s="13" t="s">
        <v>88</v>
      </c>
      <c r="AW483" s="13" t="s">
        <v>34</v>
      </c>
      <c r="AX483" s="13" t="s">
        <v>78</v>
      </c>
      <c r="AY483" s="241" t="s">
        <v>154</v>
      </c>
    </row>
    <row r="484" spans="2:51" s="13" customFormat="1" ht="11.25">
      <c r="B484" s="231"/>
      <c r="C484" s="232"/>
      <c r="D484" s="220" t="s">
        <v>410</v>
      </c>
      <c r="E484" s="233" t="s">
        <v>1</v>
      </c>
      <c r="F484" s="234" t="s">
        <v>1302</v>
      </c>
      <c r="G484" s="232"/>
      <c r="H484" s="235">
        <v>45.25</v>
      </c>
      <c r="I484" s="236"/>
      <c r="J484" s="232"/>
      <c r="K484" s="232"/>
      <c r="L484" s="237"/>
      <c r="M484" s="238"/>
      <c r="N484" s="239"/>
      <c r="O484" s="239"/>
      <c r="P484" s="239"/>
      <c r="Q484" s="239"/>
      <c r="R484" s="239"/>
      <c r="S484" s="239"/>
      <c r="T484" s="240"/>
      <c r="AT484" s="241" t="s">
        <v>410</v>
      </c>
      <c r="AU484" s="241" t="s">
        <v>88</v>
      </c>
      <c r="AV484" s="13" t="s">
        <v>88</v>
      </c>
      <c r="AW484" s="13" t="s">
        <v>34</v>
      </c>
      <c r="AX484" s="13" t="s">
        <v>78</v>
      </c>
      <c r="AY484" s="241" t="s">
        <v>154</v>
      </c>
    </row>
    <row r="485" spans="2:51" s="13" customFormat="1" ht="11.25">
      <c r="B485" s="231"/>
      <c r="C485" s="232"/>
      <c r="D485" s="220" t="s">
        <v>410</v>
      </c>
      <c r="E485" s="233" t="s">
        <v>1</v>
      </c>
      <c r="F485" s="234" t="s">
        <v>1303</v>
      </c>
      <c r="G485" s="232"/>
      <c r="H485" s="235">
        <v>238.31</v>
      </c>
      <c r="I485" s="236"/>
      <c r="J485" s="232"/>
      <c r="K485" s="232"/>
      <c r="L485" s="237"/>
      <c r="M485" s="238"/>
      <c r="N485" s="239"/>
      <c r="O485" s="239"/>
      <c r="P485" s="239"/>
      <c r="Q485" s="239"/>
      <c r="R485" s="239"/>
      <c r="S485" s="239"/>
      <c r="T485" s="240"/>
      <c r="AT485" s="241" t="s">
        <v>410</v>
      </c>
      <c r="AU485" s="241" t="s">
        <v>88</v>
      </c>
      <c r="AV485" s="13" t="s">
        <v>88</v>
      </c>
      <c r="AW485" s="13" t="s">
        <v>34</v>
      </c>
      <c r="AX485" s="13" t="s">
        <v>78</v>
      </c>
      <c r="AY485" s="241" t="s">
        <v>154</v>
      </c>
    </row>
    <row r="486" spans="2:51" s="13" customFormat="1" ht="11.25">
      <c r="B486" s="231"/>
      <c r="C486" s="232"/>
      <c r="D486" s="220" t="s">
        <v>410</v>
      </c>
      <c r="E486" s="233" t="s">
        <v>1</v>
      </c>
      <c r="F486" s="234" t="s">
        <v>1304</v>
      </c>
      <c r="G486" s="232"/>
      <c r="H486" s="235">
        <v>69.12</v>
      </c>
      <c r="I486" s="236"/>
      <c r="J486" s="232"/>
      <c r="K486" s="232"/>
      <c r="L486" s="237"/>
      <c r="M486" s="238"/>
      <c r="N486" s="239"/>
      <c r="O486" s="239"/>
      <c r="P486" s="239"/>
      <c r="Q486" s="239"/>
      <c r="R486" s="239"/>
      <c r="S486" s="239"/>
      <c r="T486" s="240"/>
      <c r="AT486" s="241" t="s">
        <v>410</v>
      </c>
      <c r="AU486" s="241" t="s">
        <v>88</v>
      </c>
      <c r="AV486" s="13" t="s">
        <v>88</v>
      </c>
      <c r="AW486" s="13" t="s">
        <v>34</v>
      </c>
      <c r="AX486" s="13" t="s">
        <v>78</v>
      </c>
      <c r="AY486" s="241" t="s">
        <v>154</v>
      </c>
    </row>
    <row r="487" spans="2:51" s="13" customFormat="1" ht="11.25">
      <c r="B487" s="231"/>
      <c r="C487" s="232"/>
      <c r="D487" s="220" t="s">
        <v>410</v>
      </c>
      <c r="E487" s="233" t="s">
        <v>1</v>
      </c>
      <c r="F487" s="234" t="s">
        <v>1305</v>
      </c>
      <c r="G487" s="232"/>
      <c r="H487" s="235">
        <v>14.69</v>
      </c>
      <c r="I487" s="236"/>
      <c r="J487" s="232"/>
      <c r="K487" s="232"/>
      <c r="L487" s="237"/>
      <c r="M487" s="238"/>
      <c r="N487" s="239"/>
      <c r="O487" s="239"/>
      <c r="P487" s="239"/>
      <c r="Q487" s="239"/>
      <c r="R487" s="239"/>
      <c r="S487" s="239"/>
      <c r="T487" s="240"/>
      <c r="AT487" s="241" t="s">
        <v>410</v>
      </c>
      <c r="AU487" s="241" t="s">
        <v>88</v>
      </c>
      <c r="AV487" s="13" t="s">
        <v>88</v>
      </c>
      <c r="AW487" s="13" t="s">
        <v>34</v>
      </c>
      <c r="AX487" s="13" t="s">
        <v>78</v>
      </c>
      <c r="AY487" s="241" t="s">
        <v>154</v>
      </c>
    </row>
    <row r="488" spans="2:51" s="14" customFormat="1" ht="11.25">
      <c r="B488" s="242"/>
      <c r="C488" s="243"/>
      <c r="D488" s="220" t="s">
        <v>410</v>
      </c>
      <c r="E488" s="244" t="s">
        <v>1</v>
      </c>
      <c r="F488" s="245" t="s">
        <v>433</v>
      </c>
      <c r="G488" s="243"/>
      <c r="H488" s="246">
        <v>664.61</v>
      </c>
      <c r="I488" s="247"/>
      <c r="J488" s="243"/>
      <c r="K488" s="243"/>
      <c r="L488" s="248"/>
      <c r="M488" s="249"/>
      <c r="N488" s="250"/>
      <c r="O488" s="250"/>
      <c r="P488" s="250"/>
      <c r="Q488" s="250"/>
      <c r="R488" s="250"/>
      <c r="S488" s="250"/>
      <c r="T488" s="251"/>
      <c r="AT488" s="252" t="s">
        <v>410</v>
      </c>
      <c r="AU488" s="252" t="s">
        <v>88</v>
      </c>
      <c r="AV488" s="14" t="s">
        <v>159</v>
      </c>
      <c r="AW488" s="14" t="s">
        <v>34</v>
      </c>
      <c r="AX488" s="14" t="s">
        <v>86</v>
      </c>
      <c r="AY488" s="252" t="s">
        <v>154</v>
      </c>
    </row>
    <row r="489" spans="1:65" s="2" customFormat="1" ht="16.5" customHeight="1">
      <c r="A489" s="35"/>
      <c r="B489" s="36"/>
      <c r="C489" s="207" t="s">
        <v>890</v>
      </c>
      <c r="D489" s="207" t="s">
        <v>155</v>
      </c>
      <c r="E489" s="208" t="s">
        <v>494</v>
      </c>
      <c r="F489" s="209" t="s">
        <v>495</v>
      </c>
      <c r="G489" s="210" t="s">
        <v>471</v>
      </c>
      <c r="H489" s="211">
        <v>353.52</v>
      </c>
      <c r="I489" s="212"/>
      <c r="J489" s="213">
        <f>ROUND(I489*H489,2)</f>
        <v>0</v>
      </c>
      <c r="K489" s="209" t="s">
        <v>405</v>
      </c>
      <c r="L489" s="40"/>
      <c r="M489" s="214" t="s">
        <v>1</v>
      </c>
      <c r="N489" s="215" t="s">
        <v>43</v>
      </c>
      <c r="O489" s="72"/>
      <c r="P489" s="216">
        <f>O489*H489</f>
        <v>0</v>
      </c>
      <c r="Q489" s="216">
        <v>0</v>
      </c>
      <c r="R489" s="216">
        <f>Q489*H489</f>
        <v>0</v>
      </c>
      <c r="S489" s="216">
        <v>0</v>
      </c>
      <c r="T489" s="217">
        <f>S489*H489</f>
        <v>0</v>
      </c>
      <c r="U489" s="35"/>
      <c r="V489" s="35"/>
      <c r="W489" s="35"/>
      <c r="X489" s="35"/>
      <c r="Y489" s="35"/>
      <c r="Z489" s="35"/>
      <c r="AA489" s="35"/>
      <c r="AB489" s="35"/>
      <c r="AC489" s="35"/>
      <c r="AD489" s="35"/>
      <c r="AE489" s="35"/>
      <c r="AR489" s="218" t="s">
        <v>159</v>
      </c>
      <c r="AT489" s="218" t="s">
        <v>155</v>
      </c>
      <c r="AU489" s="218" t="s">
        <v>88</v>
      </c>
      <c r="AY489" s="18" t="s">
        <v>154</v>
      </c>
      <c r="BE489" s="219">
        <f>IF(N489="základní",J489,0)</f>
        <v>0</v>
      </c>
      <c r="BF489" s="219">
        <f>IF(N489="snížená",J489,0)</f>
        <v>0</v>
      </c>
      <c r="BG489" s="219">
        <f>IF(N489="zákl. přenesená",J489,0)</f>
        <v>0</v>
      </c>
      <c r="BH489" s="219">
        <f>IF(N489="sníž. přenesená",J489,0)</f>
        <v>0</v>
      </c>
      <c r="BI489" s="219">
        <f>IF(N489="nulová",J489,0)</f>
        <v>0</v>
      </c>
      <c r="BJ489" s="18" t="s">
        <v>86</v>
      </c>
      <c r="BK489" s="219">
        <f>ROUND(I489*H489,2)</f>
        <v>0</v>
      </c>
      <c r="BL489" s="18" t="s">
        <v>159</v>
      </c>
      <c r="BM489" s="218" t="s">
        <v>1306</v>
      </c>
    </row>
    <row r="490" spans="1:47" s="2" customFormat="1" ht="19.5">
      <c r="A490" s="35"/>
      <c r="B490" s="36"/>
      <c r="C490" s="37"/>
      <c r="D490" s="220" t="s">
        <v>161</v>
      </c>
      <c r="E490" s="37"/>
      <c r="F490" s="221" t="s">
        <v>497</v>
      </c>
      <c r="G490" s="37"/>
      <c r="H490" s="37"/>
      <c r="I490" s="123"/>
      <c r="J490" s="37"/>
      <c r="K490" s="37"/>
      <c r="L490" s="40"/>
      <c r="M490" s="222"/>
      <c r="N490" s="223"/>
      <c r="O490" s="72"/>
      <c r="P490" s="72"/>
      <c r="Q490" s="72"/>
      <c r="R490" s="72"/>
      <c r="S490" s="72"/>
      <c r="T490" s="73"/>
      <c r="U490" s="35"/>
      <c r="V490" s="35"/>
      <c r="W490" s="35"/>
      <c r="X490" s="35"/>
      <c r="Y490" s="35"/>
      <c r="Z490" s="35"/>
      <c r="AA490" s="35"/>
      <c r="AB490" s="35"/>
      <c r="AC490" s="35"/>
      <c r="AD490" s="35"/>
      <c r="AE490" s="35"/>
      <c r="AT490" s="18" t="s">
        <v>161</v>
      </c>
      <c r="AU490" s="18" t="s">
        <v>88</v>
      </c>
    </row>
    <row r="491" spans="2:51" s="13" customFormat="1" ht="11.25">
      <c r="B491" s="231"/>
      <c r="C491" s="232"/>
      <c r="D491" s="220" t="s">
        <v>410</v>
      </c>
      <c r="E491" s="233" t="s">
        <v>1</v>
      </c>
      <c r="F491" s="234" t="s">
        <v>1307</v>
      </c>
      <c r="G491" s="232"/>
      <c r="H491" s="235">
        <v>353.52</v>
      </c>
      <c r="I491" s="236"/>
      <c r="J491" s="232"/>
      <c r="K491" s="232"/>
      <c r="L491" s="237"/>
      <c r="M491" s="238"/>
      <c r="N491" s="239"/>
      <c r="O491" s="239"/>
      <c r="P491" s="239"/>
      <c r="Q491" s="239"/>
      <c r="R491" s="239"/>
      <c r="S491" s="239"/>
      <c r="T491" s="240"/>
      <c r="AT491" s="241" t="s">
        <v>410</v>
      </c>
      <c r="AU491" s="241" t="s">
        <v>88</v>
      </c>
      <c r="AV491" s="13" t="s">
        <v>88</v>
      </c>
      <c r="AW491" s="13" t="s">
        <v>34</v>
      </c>
      <c r="AX491" s="13" t="s">
        <v>86</v>
      </c>
      <c r="AY491" s="241" t="s">
        <v>154</v>
      </c>
    </row>
    <row r="492" spans="1:65" s="2" customFormat="1" ht="16.5" customHeight="1">
      <c r="A492" s="35"/>
      <c r="B492" s="36"/>
      <c r="C492" s="207" t="s">
        <v>898</v>
      </c>
      <c r="D492" s="207" t="s">
        <v>155</v>
      </c>
      <c r="E492" s="208" t="s">
        <v>499</v>
      </c>
      <c r="F492" s="209" t="s">
        <v>500</v>
      </c>
      <c r="G492" s="210" t="s">
        <v>471</v>
      </c>
      <c r="H492" s="211">
        <v>74.08</v>
      </c>
      <c r="I492" s="212"/>
      <c r="J492" s="213">
        <f>ROUND(I492*H492,2)</f>
        <v>0</v>
      </c>
      <c r="K492" s="209" t="s">
        <v>405</v>
      </c>
      <c r="L492" s="40"/>
      <c r="M492" s="214" t="s">
        <v>1</v>
      </c>
      <c r="N492" s="215" t="s">
        <v>43</v>
      </c>
      <c r="O492" s="72"/>
      <c r="P492" s="216">
        <f>O492*H492</f>
        <v>0</v>
      </c>
      <c r="Q492" s="216">
        <v>0</v>
      </c>
      <c r="R492" s="216">
        <f>Q492*H492</f>
        <v>0</v>
      </c>
      <c r="S492" s="216">
        <v>0</v>
      </c>
      <c r="T492" s="217">
        <f>S492*H492</f>
        <v>0</v>
      </c>
      <c r="U492" s="35"/>
      <c r="V492" s="35"/>
      <c r="W492" s="35"/>
      <c r="X492" s="35"/>
      <c r="Y492" s="35"/>
      <c r="Z492" s="35"/>
      <c r="AA492" s="35"/>
      <c r="AB492" s="35"/>
      <c r="AC492" s="35"/>
      <c r="AD492" s="35"/>
      <c r="AE492" s="35"/>
      <c r="AR492" s="218" t="s">
        <v>159</v>
      </c>
      <c r="AT492" s="218" t="s">
        <v>155</v>
      </c>
      <c r="AU492" s="218" t="s">
        <v>88</v>
      </c>
      <c r="AY492" s="18" t="s">
        <v>154</v>
      </c>
      <c r="BE492" s="219">
        <f>IF(N492="základní",J492,0)</f>
        <v>0</v>
      </c>
      <c r="BF492" s="219">
        <f>IF(N492="snížená",J492,0)</f>
        <v>0</v>
      </c>
      <c r="BG492" s="219">
        <f>IF(N492="zákl. přenesená",J492,0)</f>
        <v>0</v>
      </c>
      <c r="BH492" s="219">
        <f>IF(N492="sníž. přenesená",J492,0)</f>
        <v>0</v>
      </c>
      <c r="BI492" s="219">
        <f>IF(N492="nulová",J492,0)</f>
        <v>0</v>
      </c>
      <c r="BJ492" s="18" t="s">
        <v>86</v>
      </c>
      <c r="BK492" s="219">
        <f>ROUND(I492*H492,2)</f>
        <v>0</v>
      </c>
      <c r="BL492" s="18" t="s">
        <v>159</v>
      </c>
      <c r="BM492" s="218" t="s">
        <v>1308</v>
      </c>
    </row>
    <row r="493" spans="1:47" s="2" customFormat="1" ht="19.5">
      <c r="A493" s="35"/>
      <c r="B493" s="36"/>
      <c r="C493" s="37"/>
      <c r="D493" s="220" t="s">
        <v>161</v>
      </c>
      <c r="E493" s="37"/>
      <c r="F493" s="221" t="s">
        <v>502</v>
      </c>
      <c r="G493" s="37"/>
      <c r="H493" s="37"/>
      <c r="I493" s="123"/>
      <c r="J493" s="37"/>
      <c r="K493" s="37"/>
      <c r="L493" s="40"/>
      <c r="M493" s="222"/>
      <c r="N493" s="223"/>
      <c r="O493" s="72"/>
      <c r="P493" s="72"/>
      <c r="Q493" s="72"/>
      <c r="R493" s="72"/>
      <c r="S493" s="72"/>
      <c r="T493" s="73"/>
      <c r="U493" s="35"/>
      <c r="V493" s="35"/>
      <c r="W493" s="35"/>
      <c r="X493" s="35"/>
      <c r="Y493" s="35"/>
      <c r="Z493" s="35"/>
      <c r="AA493" s="35"/>
      <c r="AB493" s="35"/>
      <c r="AC493" s="35"/>
      <c r="AD493" s="35"/>
      <c r="AE493" s="35"/>
      <c r="AT493" s="18" t="s">
        <v>161</v>
      </c>
      <c r="AU493" s="18" t="s">
        <v>88</v>
      </c>
    </row>
    <row r="494" spans="2:51" s="13" customFormat="1" ht="11.25">
      <c r="B494" s="231"/>
      <c r="C494" s="232"/>
      <c r="D494" s="220" t="s">
        <v>410</v>
      </c>
      <c r="E494" s="233" t="s">
        <v>1</v>
      </c>
      <c r="F494" s="234" t="s">
        <v>1309</v>
      </c>
      <c r="G494" s="232"/>
      <c r="H494" s="235">
        <v>74.08</v>
      </c>
      <c r="I494" s="236"/>
      <c r="J494" s="232"/>
      <c r="K494" s="232"/>
      <c r="L494" s="237"/>
      <c r="M494" s="238"/>
      <c r="N494" s="239"/>
      <c r="O494" s="239"/>
      <c r="P494" s="239"/>
      <c r="Q494" s="239"/>
      <c r="R494" s="239"/>
      <c r="S494" s="239"/>
      <c r="T494" s="240"/>
      <c r="AT494" s="241" t="s">
        <v>410</v>
      </c>
      <c r="AU494" s="241" t="s">
        <v>88</v>
      </c>
      <c r="AV494" s="13" t="s">
        <v>88</v>
      </c>
      <c r="AW494" s="13" t="s">
        <v>34</v>
      </c>
      <c r="AX494" s="13" t="s">
        <v>86</v>
      </c>
      <c r="AY494" s="241" t="s">
        <v>154</v>
      </c>
    </row>
    <row r="495" spans="1:65" s="2" customFormat="1" ht="16.5" customHeight="1">
      <c r="A495" s="35"/>
      <c r="B495" s="36"/>
      <c r="C495" s="207" t="s">
        <v>907</v>
      </c>
      <c r="D495" s="207" t="s">
        <v>155</v>
      </c>
      <c r="E495" s="208" t="s">
        <v>1310</v>
      </c>
      <c r="F495" s="209" t="s">
        <v>1311</v>
      </c>
      <c r="G495" s="210" t="s">
        <v>471</v>
      </c>
      <c r="H495" s="211">
        <v>69.12</v>
      </c>
      <c r="I495" s="212"/>
      <c r="J495" s="213">
        <f>ROUND(I495*H495,2)</f>
        <v>0</v>
      </c>
      <c r="K495" s="209" t="s">
        <v>405</v>
      </c>
      <c r="L495" s="40"/>
      <c r="M495" s="214" t="s">
        <v>1</v>
      </c>
      <c r="N495" s="215" t="s">
        <v>43</v>
      </c>
      <c r="O495" s="72"/>
      <c r="P495" s="216">
        <f>O495*H495</f>
        <v>0</v>
      </c>
      <c r="Q495" s="216">
        <v>0</v>
      </c>
      <c r="R495" s="216">
        <f>Q495*H495</f>
        <v>0</v>
      </c>
      <c r="S495" s="216">
        <v>0</v>
      </c>
      <c r="T495" s="217">
        <f>S495*H495</f>
        <v>0</v>
      </c>
      <c r="U495" s="35"/>
      <c r="V495" s="35"/>
      <c r="W495" s="35"/>
      <c r="X495" s="35"/>
      <c r="Y495" s="35"/>
      <c r="Z495" s="35"/>
      <c r="AA495" s="35"/>
      <c r="AB495" s="35"/>
      <c r="AC495" s="35"/>
      <c r="AD495" s="35"/>
      <c r="AE495" s="35"/>
      <c r="AR495" s="218" t="s">
        <v>159</v>
      </c>
      <c r="AT495" s="218" t="s">
        <v>155</v>
      </c>
      <c r="AU495" s="218" t="s">
        <v>88</v>
      </c>
      <c r="AY495" s="18" t="s">
        <v>154</v>
      </c>
      <c r="BE495" s="219">
        <f>IF(N495="základní",J495,0)</f>
        <v>0</v>
      </c>
      <c r="BF495" s="219">
        <f>IF(N495="snížená",J495,0)</f>
        <v>0</v>
      </c>
      <c r="BG495" s="219">
        <f>IF(N495="zákl. přenesená",J495,0)</f>
        <v>0</v>
      </c>
      <c r="BH495" s="219">
        <f>IF(N495="sníž. přenesená",J495,0)</f>
        <v>0</v>
      </c>
      <c r="BI495" s="219">
        <f>IF(N495="nulová",J495,0)</f>
        <v>0</v>
      </c>
      <c r="BJ495" s="18" t="s">
        <v>86</v>
      </c>
      <c r="BK495" s="219">
        <f>ROUND(I495*H495,2)</f>
        <v>0</v>
      </c>
      <c r="BL495" s="18" t="s">
        <v>159</v>
      </c>
      <c r="BM495" s="218" t="s">
        <v>1312</v>
      </c>
    </row>
    <row r="496" spans="1:47" s="2" customFormat="1" ht="19.5">
      <c r="A496" s="35"/>
      <c r="B496" s="36"/>
      <c r="C496" s="37"/>
      <c r="D496" s="220" t="s">
        <v>161</v>
      </c>
      <c r="E496" s="37"/>
      <c r="F496" s="221" t="s">
        <v>1313</v>
      </c>
      <c r="G496" s="37"/>
      <c r="H496" s="37"/>
      <c r="I496" s="123"/>
      <c r="J496" s="37"/>
      <c r="K496" s="37"/>
      <c r="L496" s="40"/>
      <c r="M496" s="222"/>
      <c r="N496" s="223"/>
      <c r="O496" s="72"/>
      <c r="P496" s="72"/>
      <c r="Q496" s="72"/>
      <c r="R496" s="72"/>
      <c r="S496" s="72"/>
      <c r="T496" s="73"/>
      <c r="U496" s="35"/>
      <c r="V496" s="35"/>
      <c r="W496" s="35"/>
      <c r="X496" s="35"/>
      <c r="Y496" s="35"/>
      <c r="Z496" s="35"/>
      <c r="AA496" s="35"/>
      <c r="AB496" s="35"/>
      <c r="AC496" s="35"/>
      <c r="AD496" s="35"/>
      <c r="AE496" s="35"/>
      <c r="AT496" s="18" t="s">
        <v>161</v>
      </c>
      <c r="AU496" s="18" t="s">
        <v>88</v>
      </c>
    </row>
    <row r="497" spans="2:51" s="13" customFormat="1" ht="11.25">
      <c r="B497" s="231"/>
      <c r="C497" s="232"/>
      <c r="D497" s="220" t="s">
        <v>410</v>
      </c>
      <c r="E497" s="233" t="s">
        <v>1</v>
      </c>
      <c r="F497" s="234" t="s">
        <v>1304</v>
      </c>
      <c r="G497" s="232"/>
      <c r="H497" s="235">
        <v>69.12</v>
      </c>
      <c r="I497" s="236"/>
      <c r="J497" s="232"/>
      <c r="K497" s="232"/>
      <c r="L497" s="237"/>
      <c r="M497" s="238"/>
      <c r="N497" s="239"/>
      <c r="O497" s="239"/>
      <c r="P497" s="239"/>
      <c r="Q497" s="239"/>
      <c r="R497" s="239"/>
      <c r="S497" s="239"/>
      <c r="T497" s="240"/>
      <c r="AT497" s="241" t="s">
        <v>410</v>
      </c>
      <c r="AU497" s="241" t="s">
        <v>88</v>
      </c>
      <c r="AV497" s="13" t="s">
        <v>88</v>
      </c>
      <c r="AW497" s="13" t="s">
        <v>34</v>
      </c>
      <c r="AX497" s="13" t="s">
        <v>86</v>
      </c>
      <c r="AY497" s="241" t="s">
        <v>154</v>
      </c>
    </row>
    <row r="498" spans="1:65" s="2" customFormat="1" ht="24" customHeight="1">
      <c r="A498" s="35"/>
      <c r="B498" s="36"/>
      <c r="C498" s="207" t="s">
        <v>913</v>
      </c>
      <c r="D498" s="207" t="s">
        <v>155</v>
      </c>
      <c r="E498" s="208" t="s">
        <v>504</v>
      </c>
      <c r="F498" s="209" t="s">
        <v>505</v>
      </c>
      <c r="G498" s="210" t="s">
        <v>471</v>
      </c>
      <c r="H498" s="211">
        <v>55.13</v>
      </c>
      <c r="I498" s="212"/>
      <c r="J498" s="213">
        <f>ROUND(I498*H498,2)</f>
        <v>0</v>
      </c>
      <c r="K498" s="209" t="s">
        <v>405</v>
      </c>
      <c r="L498" s="40"/>
      <c r="M498" s="214" t="s">
        <v>1</v>
      </c>
      <c r="N498" s="215" t="s">
        <v>43</v>
      </c>
      <c r="O498" s="72"/>
      <c r="P498" s="216">
        <f>O498*H498</f>
        <v>0</v>
      </c>
      <c r="Q498" s="216">
        <v>0</v>
      </c>
      <c r="R498" s="216">
        <f>Q498*H498</f>
        <v>0</v>
      </c>
      <c r="S498" s="216">
        <v>0</v>
      </c>
      <c r="T498" s="217">
        <f>S498*H498</f>
        <v>0</v>
      </c>
      <c r="U498" s="35"/>
      <c r="V498" s="35"/>
      <c r="W498" s="35"/>
      <c r="X498" s="35"/>
      <c r="Y498" s="35"/>
      <c r="Z498" s="35"/>
      <c r="AA498" s="35"/>
      <c r="AB498" s="35"/>
      <c r="AC498" s="35"/>
      <c r="AD498" s="35"/>
      <c r="AE498" s="35"/>
      <c r="AR498" s="218" t="s">
        <v>159</v>
      </c>
      <c r="AT498" s="218" t="s">
        <v>155</v>
      </c>
      <c r="AU498" s="218" t="s">
        <v>88</v>
      </c>
      <c r="AY498" s="18" t="s">
        <v>154</v>
      </c>
      <c r="BE498" s="219">
        <f>IF(N498="základní",J498,0)</f>
        <v>0</v>
      </c>
      <c r="BF498" s="219">
        <f>IF(N498="snížená",J498,0)</f>
        <v>0</v>
      </c>
      <c r="BG498" s="219">
        <f>IF(N498="zákl. přenesená",J498,0)</f>
        <v>0</v>
      </c>
      <c r="BH498" s="219">
        <f>IF(N498="sníž. přenesená",J498,0)</f>
        <v>0</v>
      </c>
      <c r="BI498" s="219">
        <f>IF(N498="nulová",J498,0)</f>
        <v>0</v>
      </c>
      <c r="BJ498" s="18" t="s">
        <v>86</v>
      </c>
      <c r="BK498" s="219">
        <f>ROUND(I498*H498,2)</f>
        <v>0</v>
      </c>
      <c r="BL498" s="18" t="s">
        <v>159</v>
      </c>
      <c r="BM498" s="218" t="s">
        <v>1314</v>
      </c>
    </row>
    <row r="499" spans="1:47" s="2" customFormat="1" ht="29.25">
      <c r="A499" s="35"/>
      <c r="B499" s="36"/>
      <c r="C499" s="37"/>
      <c r="D499" s="220" t="s">
        <v>161</v>
      </c>
      <c r="E499" s="37"/>
      <c r="F499" s="221" t="s">
        <v>507</v>
      </c>
      <c r="G499" s="37"/>
      <c r="H499" s="37"/>
      <c r="I499" s="123"/>
      <c r="J499" s="37"/>
      <c r="K499" s="37"/>
      <c r="L499" s="40"/>
      <c r="M499" s="222"/>
      <c r="N499" s="223"/>
      <c r="O499" s="72"/>
      <c r="P499" s="72"/>
      <c r="Q499" s="72"/>
      <c r="R499" s="72"/>
      <c r="S499" s="72"/>
      <c r="T499" s="73"/>
      <c r="U499" s="35"/>
      <c r="V499" s="35"/>
      <c r="W499" s="35"/>
      <c r="X499" s="35"/>
      <c r="Y499" s="35"/>
      <c r="Z499" s="35"/>
      <c r="AA499" s="35"/>
      <c r="AB499" s="35"/>
      <c r="AC499" s="35"/>
      <c r="AD499" s="35"/>
      <c r="AE499" s="35"/>
      <c r="AT499" s="18" t="s">
        <v>161</v>
      </c>
      <c r="AU499" s="18" t="s">
        <v>88</v>
      </c>
    </row>
    <row r="500" spans="1:47" s="2" customFormat="1" ht="87.75">
      <c r="A500" s="35"/>
      <c r="B500" s="36"/>
      <c r="C500" s="37"/>
      <c r="D500" s="220" t="s">
        <v>408</v>
      </c>
      <c r="E500" s="37"/>
      <c r="F500" s="230" t="s">
        <v>508</v>
      </c>
      <c r="G500" s="37"/>
      <c r="H500" s="37"/>
      <c r="I500" s="123"/>
      <c r="J500" s="37"/>
      <c r="K500" s="37"/>
      <c r="L500" s="40"/>
      <c r="M500" s="222"/>
      <c r="N500" s="223"/>
      <c r="O500" s="72"/>
      <c r="P500" s="72"/>
      <c r="Q500" s="72"/>
      <c r="R500" s="72"/>
      <c r="S500" s="72"/>
      <c r="T500" s="73"/>
      <c r="U500" s="35"/>
      <c r="V500" s="35"/>
      <c r="W500" s="35"/>
      <c r="X500" s="35"/>
      <c r="Y500" s="35"/>
      <c r="Z500" s="35"/>
      <c r="AA500" s="35"/>
      <c r="AB500" s="35"/>
      <c r="AC500" s="35"/>
      <c r="AD500" s="35"/>
      <c r="AE500" s="35"/>
      <c r="AT500" s="18" t="s">
        <v>408</v>
      </c>
      <c r="AU500" s="18" t="s">
        <v>88</v>
      </c>
    </row>
    <row r="501" spans="2:51" s="13" customFormat="1" ht="11.25">
      <c r="B501" s="231"/>
      <c r="C501" s="232"/>
      <c r="D501" s="220" t="s">
        <v>410</v>
      </c>
      <c r="E501" s="233" t="s">
        <v>1</v>
      </c>
      <c r="F501" s="234" t="s">
        <v>1315</v>
      </c>
      <c r="G501" s="232"/>
      <c r="H501" s="235">
        <v>55.13</v>
      </c>
      <c r="I501" s="236"/>
      <c r="J501" s="232"/>
      <c r="K501" s="232"/>
      <c r="L501" s="237"/>
      <c r="M501" s="238"/>
      <c r="N501" s="239"/>
      <c r="O501" s="239"/>
      <c r="P501" s="239"/>
      <c r="Q501" s="239"/>
      <c r="R501" s="239"/>
      <c r="S501" s="239"/>
      <c r="T501" s="240"/>
      <c r="AT501" s="241" t="s">
        <v>410</v>
      </c>
      <c r="AU501" s="241" t="s">
        <v>88</v>
      </c>
      <c r="AV501" s="13" t="s">
        <v>88</v>
      </c>
      <c r="AW501" s="13" t="s">
        <v>34</v>
      </c>
      <c r="AX501" s="13" t="s">
        <v>86</v>
      </c>
      <c r="AY501" s="241" t="s">
        <v>154</v>
      </c>
    </row>
    <row r="502" spans="1:65" s="2" customFormat="1" ht="16.5" customHeight="1">
      <c r="A502" s="35"/>
      <c r="B502" s="36"/>
      <c r="C502" s="207" t="s">
        <v>921</v>
      </c>
      <c r="D502" s="207" t="s">
        <v>155</v>
      </c>
      <c r="E502" s="208" t="s">
        <v>1316</v>
      </c>
      <c r="F502" s="209" t="s">
        <v>1317</v>
      </c>
      <c r="G502" s="210" t="s">
        <v>471</v>
      </c>
      <c r="H502" s="211">
        <v>34.24</v>
      </c>
      <c r="I502" s="212"/>
      <c r="J502" s="213">
        <f>ROUND(I502*H502,2)</f>
        <v>0</v>
      </c>
      <c r="K502" s="209" t="s">
        <v>405</v>
      </c>
      <c r="L502" s="40"/>
      <c r="M502" s="214" t="s">
        <v>1</v>
      </c>
      <c r="N502" s="215" t="s">
        <v>43</v>
      </c>
      <c r="O502" s="72"/>
      <c r="P502" s="216">
        <f>O502*H502</f>
        <v>0</v>
      </c>
      <c r="Q502" s="216">
        <v>0.324</v>
      </c>
      <c r="R502" s="216">
        <f>Q502*H502</f>
        <v>11.093760000000001</v>
      </c>
      <c r="S502" s="216">
        <v>0</v>
      </c>
      <c r="T502" s="217">
        <f>S502*H502</f>
        <v>0</v>
      </c>
      <c r="U502" s="35"/>
      <c r="V502" s="35"/>
      <c r="W502" s="35"/>
      <c r="X502" s="35"/>
      <c r="Y502" s="35"/>
      <c r="Z502" s="35"/>
      <c r="AA502" s="35"/>
      <c r="AB502" s="35"/>
      <c r="AC502" s="35"/>
      <c r="AD502" s="35"/>
      <c r="AE502" s="35"/>
      <c r="AR502" s="218" t="s">
        <v>159</v>
      </c>
      <c r="AT502" s="218" t="s">
        <v>155</v>
      </c>
      <c r="AU502" s="218" t="s">
        <v>88</v>
      </c>
      <c r="AY502" s="18" t="s">
        <v>154</v>
      </c>
      <c r="BE502" s="219">
        <f>IF(N502="základní",J502,0)</f>
        <v>0</v>
      </c>
      <c r="BF502" s="219">
        <f>IF(N502="snížená",J502,0)</f>
        <v>0</v>
      </c>
      <c r="BG502" s="219">
        <f>IF(N502="zákl. přenesená",J502,0)</f>
        <v>0</v>
      </c>
      <c r="BH502" s="219">
        <f>IF(N502="sníž. přenesená",J502,0)</f>
        <v>0</v>
      </c>
      <c r="BI502" s="219">
        <f>IF(N502="nulová",J502,0)</f>
        <v>0</v>
      </c>
      <c r="BJ502" s="18" t="s">
        <v>86</v>
      </c>
      <c r="BK502" s="219">
        <f>ROUND(I502*H502,2)</f>
        <v>0</v>
      </c>
      <c r="BL502" s="18" t="s">
        <v>159</v>
      </c>
      <c r="BM502" s="218" t="s">
        <v>1318</v>
      </c>
    </row>
    <row r="503" spans="1:47" s="2" customFormat="1" ht="19.5">
      <c r="A503" s="35"/>
      <c r="B503" s="36"/>
      <c r="C503" s="37"/>
      <c r="D503" s="220" t="s">
        <v>161</v>
      </c>
      <c r="E503" s="37"/>
      <c r="F503" s="221" t="s">
        <v>1319</v>
      </c>
      <c r="G503" s="37"/>
      <c r="H503" s="37"/>
      <c r="I503" s="123"/>
      <c r="J503" s="37"/>
      <c r="K503" s="37"/>
      <c r="L503" s="40"/>
      <c r="M503" s="222"/>
      <c r="N503" s="223"/>
      <c r="O503" s="72"/>
      <c r="P503" s="72"/>
      <c r="Q503" s="72"/>
      <c r="R503" s="72"/>
      <c r="S503" s="72"/>
      <c r="T503" s="73"/>
      <c r="U503" s="35"/>
      <c r="V503" s="35"/>
      <c r="W503" s="35"/>
      <c r="X503" s="35"/>
      <c r="Y503" s="35"/>
      <c r="Z503" s="35"/>
      <c r="AA503" s="35"/>
      <c r="AB503" s="35"/>
      <c r="AC503" s="35"/>
      <c r="AD503" s="35"/>
      <c r="AE503" s="35"/>
      <c r="AT503" s="18" t="s">
        <v>161</v>
      </c>
      <c r="AU503" s="18" t="s">
        <v>88</v>
      </c>
    </row>
    <row r="504" spans="1:47" s="2" customFormat="1" ht="68.25">
      <c r="A504" s="35"/>
      <c r="B504" s="36"/>
      <c r="C504" s="37"/>
      <c r="D504" s="220" t="s">
        <v>408</v>
      </c>
      <c r="E504" s="37"/>
      <c r="F504" s="230" t="s">
        <v>1320</v>
      </c>
      <c r="G504" s="37"/>
      <c r="H504" s="37"/>
      <c r="I504" s="123"/>
      <c r="J504" s="37"/>
      <c r="K504" s="37"/>
      <c r="L504" s="40"/>
      <c r="M504" s="222"/>
      <c r="N504" s="223"/>
      <c r="O504" s="72"/>
      <c r="P504" s="72"/>
      <c r="Q504" s="72"/>
      <c r="R504" s="72"/>
      <c r="S504" s="72"/>
      <c r="T504" s="73"/>
      <c r="U504" s="35"/>
      <c r="V504" s="35"/>
      <c r="W504" s="35"/>
      <c r="X504" s="35"/>
      <c r="Y504" s="35"/>
      <c r="Z504" s="35"/>
      <c r="AA504" s="35"/>
      <c r="AB504" s="35"/>
      <c r="AC504" s="35"/>
      <c r="AD504" s="35"/>
      <c r="AE504" s="35"/>
      <c r="AT504" s="18" t="s">
        <v>408</v>
      </c>
      <c r="AU504" s="18" t="s">
        <v>88</v>
      </c>
    </row>
    <row r="505" spans="2:51" s="13" customFormat="1" ht="11.25">
      <c r="B505" s="231"/>
      <c r="C505" s="232"/>
      <c r="D505" s="220" t="s">
        <v>410</v>
      </c>
      <c r="E505" s="233" t="s">
        <v>1</v>
      </c>
      <c r="F505" s="234" t="s">
        <v>1321</v>
      </c>
      <c r="G505" s="232"/>
      <c r="H505" s="235">
        <v>34.24</v>
      </c>
      <c r="I505" s="236"/>
      <c r="J505" s="232"/>
      <c r="K505" s="232"/>
      <c r="L505" s="237"/>
      <c r="M505" s="238"/>
      <c r="N505" s="239"/>
      <c r="O505" s="239"/>
      <c r="P505" s="239"/>
      <c r="Q505" s="239"/>
      <c r="R505" s="239"/>
      <c r="S505" s="239"/>
      <c r="T505" s="240"/>
      <c r="AT505" s="241" t="s">
        <v>410</v>
      </c>
      <c r="AU505" s="241" t="s">
        <v>88</v>
      </c>
      <c r="AV505" s="13" t="s">
        <v>88</v>
      </c>
      <c r="AW505" s="13" t="s">
        <v>34</v>
      </c>
      <c r="AX505" s="13" t="s">
        <v>86</v>
      </c>
      <c r="AY505" s="241" t="s">
        <v>154</v>
      </c>
    </row>
    <row r="506" spans="1:65" s="2" customFormat="1" ht="24" customHeight="1">
      <c r="A506" s="35"/>
      <c r="B506" s="36"/>
      <c r="C506" s="207" t="s">
        <v>927</v>
      </c>
      <c r="D506" s="207" t="s">
        <v>155</v>
      </c>
      <c r="E506" s="208" t="s">
        <v>1322</v>
      </c>
      <c r="F506" s="209" t="s">
        <v>1323</v>
      </c>
      <c r="G506" s="210" t="s">
        <v>471</v>
      </c>
      <c r="H506" s="211">
        <v>69.12</v>
      </c>
      <c r="I506" s="212"/>
      <c r="J506" s="213">
        <f>ROUND(I506*H506,2)</f>
        <v>0</v>
      </c>
      <c r="K506" s="209" t="s">
        <v>405</v>
      </c>
      <c r="L506" s="40"/>
      <c r="M506" s="214" t="s">
        <v>1</v>
      </c>
      <c r="N506" s="215" t="s">
        <v>43</v>
      </c>
      <c r="O506" s="72"/>
      <c r="P506" s="216">
        <f>O506*H506</f>
        <v>0</v>
      </c>
      <c r="Q506" s="216">
        <v>0</v>
      </c>
      <c r="R506" s="216">
        <f>Q506*H506</f>
        <v>0</v>
      </c>
      <c r="S506" s="216">
        <v>0</v>
      </c>
      <c r="T506" s="217">
        <f>S506*H506</f>
        <v>0</v>
      </c>
      <c r="U506" s="35"/>
      <c r="V506" s="35"/>
      <c r="W506" s="35"/>
      <c r="X506" s="35"/>
      <c r="Y506" s="35"/>
      <c r="Z506" s="35"/>
      <c r="AA506" s="35"/>
      <c r="AB506" s="35"/>
      <c r="AC506" s="35"/>
      <c r="AD506" s="35"/>
      <c r="AE506" s="35"/>
      <c r="AR506" s="218" t="s">
        <v>159</v>
      </c>
      <c r="AT506" s="218" t="s">
        <v>155</v>
      </c>
      <c r="AU506" s="218" t="s">
        <v>88</v>
      </c>
      <c r="AY506" s="18" t="s">
        <v>154</v>
      </c>
      <c r="BE506" s="219">
        <f>IF(N506="základní",J506,0)</f>
        <v>0</v>
      </c>
      <c r="BF506" s="219">
        <f>IF(N506="snížená",J506,0)</f>
        <v>0</v>
      </c>
      <c r="BG506" s="219">
        <f>IF(N506="zákl. přenesená",J506,0)</f>
        <v>0</v>
      </c>
      <c r="BH506" s="219">
        <f>IF(N506="sníž. přenesená",J506,0)</f>
        <v>0</v>
      </c>
      <c r="BI506" s="219">
        <f>IF(N506="nulová",J506,0)</f>
        <v>0</v>
      </c>
      <c r="BJ506" s="18" t="s">
        <v>86</v>
      </c>
      <c r="BK506" s="219">
        <f>ROUND(I506*H506,2)</f>
        <v>0</v>
      </c>
      <c r="BL506" s="18" t="s">
        <v>159</v>
      </c>
      <c r="BM506" s="218" t="s">
        <v>1324</v>
      </c>
    </row>
    <row r="507" spans="1:47" s="2" customFormat="1" ht="19.5">
      <c r="A507" s="35"/>
      <c r="B507" s="36"/>
      <c r="C507" s="37"/>
      <c r="D507" s="220" t="s">
        <v>161</v>
      </c>
      <c r="E507" s="37"/>
      <c r="F507" s="221" t="s">
        <v>1325</v>
      </c>
      <c r="G507" s="37"/>
      <c r="H507" s="37"/>
      <c r="I507" s="123"/>
      <c r="J507" s="37"/>
      <c r="K507" s="37"/>
      <c r="L507" s="40"/>
      <c r="M507" s="222"/>
      <c r="N507" s="223"/>
      <c r="O507" s="72"/>
      <c r="P507" s="72"/>
      <c r="Q507" s="72"/>
      <c r="R507" s="72"/>
      <c r="S507" s="72"/>
      <c r="T507" s="73"/>
      <c r="U507" s="35"/>
      <c r="V507" s="35"/>
      <c r="W507" s="35"/>
      <c r="X507" s="35"/>
      <c r="Y507" s="35"/>
      <c r="Z507" s="35"/>
      <c r="AA507" s="35"/>
      <c r="AB507" s="35"/>
      <c r="AC507" s="35"/>
      <c r="AD507" s="35"/>
      <c r="AE507" s="35"/>
      <c r="AT507" s="18" t="s">
        <v>161</v>
      </c>
      <c r="AU507" s="18" t="s">
        <v>88</v>
      </c>
    </row>
    <row r="508" spans="1:47" s="2" customFormat="1" ht="19.5">
      <c r="A508" s="35"/>
      <c r="B508" s="36"/>
      <c r="C508" s="37"/>
      <c r="D508" s="220" t="s">
        <v>442</v>
      </c>
      <c r="E508" s="37"/>
      <c r="F508" s="230" t="s">
        <v>1326</v>
      </c>
      <c r="G508" s="37"/>
      <c r="H508" s="37"/>
      <c r="I508" s="123"/>
      <c r="J508" s="37"/>
      <c r="K508" s="37"/>
      <c r="L508" s="40"/>
      <c r="M508" s="222"/>
      <c r="N508" s="223"/>
      <c r="O508" s="72"/>
      <c r="P508" s="72"/>
      <c r="Q508" s="72"/>
      <c r="R508" s="72"/>
      <c r="S508" s="72"/>
      <c r="T508" s="73"/>
      <c r="U508" s="35"/>
      <c r="V508" s="35"/>
      <c r="W508" s="35"/>
      <c r="X508" s="35"/>
      <c r="Y508" s="35"/>
      <c r="Z508" s="35"/>
      <c r="AA508" s="35"/>
      <c r="AB508" s="35"/>
      <c r="AC508" s="35"/>
      <c r="AD508" s="35"/>
      <c r="AE508" s="35"/>
      <c r="AT508" s="18" t="s">
        <v>442</v>
      </c>
      <c r="AU508" s="18" t="s">
        <v>88</v>
      </c>
    </row>
    <row r="509" spans="2:51" s="13" customFormat="1" ht="11.25">
      <c r="B509" s="231"/>
      <c r="C509" s="232"/>
      <c r="D509" s="220" t="s">
        <v>410</v>
      </c>
      <c r="E509" s="233" t="s">
        <v>1</v>
      </c>
      <c r="F509" s="234" t="s">
        <v>1304</v>
      </c>
      <c r="G509" s="232"/>
      <c r="H509" s="235">
        <v>69.12</v>
      </c>
      <c r="I509" s="236"/>
      <c r="J509" s="232"/>
      <c r="K509" s="232"/>
      <c r="L509" s="237"/>
      <c r="M509" s="238"/>
      <c r="N509" s="239"/>
      <c r="O509" s="239"/>
      <c r="P509" s="239"/>
      <c r="Q509" s="239"/>
      <c r="R509" s="239"/>
      <c r="S509" s="239"/>
      <c r="T509" s="240"/>
      <c r="AT509" s="241" t="s">
        <v>410</v>
      </c>
      <c r="AU509" s="241" t="s">
        <v>88</v>
      </c>
      <c r="AV509" s="13" t="s">
        <v>88</v>
      </c>
      <c r="AW509" s="13" t="s">
        <v>34</v>
      </c>
      <c r="AX509" s="13" t="s">
        <v>86</v>
      </c>
      <c r="AY509" s="241" t="s">
        <v>154</v>
      </c>
    </row>
    <row r="510" spans="1:65" s="2" customFormat="1" ht="24" customHeight="1">
      <c r="A510" s="35"/>
      <c r="B510" s="36"/>
      <c r="C510" s="207" t="s">
        <v>932</v>
      </c>
      <c r="D510" s="207" t="s">
        <v>155</v>
      </c>
      <c r="E510" s="208" t="s">
        <v>1327</v>
      </c>
      <c r="F510" s="209" t="s">
        <v>1328</v>
      </c>
      <c r="G510" s="210" t="s">
        <v>471</v>
      </c>
      <c r="H510" s="211">
        <v>69.12</v>
      </c>
      <c r="I510" s="212"/>
      <c r="J510" s="213">
        <f>ROUND(I510*H510,2)</f>
        <v>0</v>
      </c>
      <c r="K510" s="209" t="s">
        <v>405</v>
      </c>
      <c r="L510" s="40"/>
      <c r="M510" s="214" t="s">
        <v>1</v>
      </c>
      <c r="N510" s="215" t="s">
        <v>43</v>
      </c>
      <c r="O510" s="72"/>
      <c r="P510" s="216">
        <f>O510*H510</f>
        <v>0</v>
      </c>
      <c r="Q510" s="216">
        <v>0</v>
      </c>
      <c r="R510" s="216">
        <f>Q510*H510</f>
        <v>0</v>
      </c>
      <c r="S510" s="216">
        <v>0</v>
      </c>
      <c r="T510" s="217">
        <f>S510*H510</f>
        <v>0</v>
      </c>
      <c r="U510" s="35"/>
      <c r="V510" s="35"/>
      <c r="W510" s="35"/>
      <c r="X510" s="35"/>
      <c r="Y510" s="35"/>
      <c r="Z510" s="35"/>
      <c r="AA510" s="35"/>
      <c r="AB510" s="35"/>
      <c r="AC510" s="35"/>
      <c r="AD510" s="35"/>
      <c r="AE510" s="35"/>
      <c r="AR510" s="218" t="s">
        <v>159</v>
      </c>
      <c r="AT510" s="218" t="s">
        <v>155</v>
      </c>
      <c r="AU510" s="218" t="s">
        <v>88</v>
      </c>
      <c r="AY510" s="18" t="s">
        <v>154</v>
      </c>
      <c r="BE510" s="219">
        <f>IF(N510="základní",J510,0)</f>
        <v>0</v>
      </c>
      <c r="BF510" s="219">
        <f>IF(N510="snížená",J510,0)</f>
        <v>0</v>
      </c>
      <c r="BG510" s="219">
        <f>IF(N510="zákl. přenesená",J510,0)</f>
        <v>0</v>
      </c>
      <c r="BH510" s="219">
        <f>IF(N510="sníž. přenesená",J510,0)</f>
        <v>0</v>
      </c>
      <c r="BI510" s="219">
        <f>IF(N510="nulová",J510,0)</f>
        <v>0</v>
      </c>
      <c r="BJ510" s="18" t="s">
        <v>86</v>
      </c>
      <c r="BK510" s="219">
        <f>ROUND(I510*H510,2)</f>
        <v>0</v>
      </c>
      <c r="BL510" s="18" t="s">
        <v>159</v>
      </c>
      <c r="BM510" s="218" t="s">
        <v>1329</v>
      </c>
    </row>
    <row r="511" spans="1:47" s="2" customFormat="1" ht="29.25">
      <c r="A511" s="35"/>
      <c r="B511" s="36"/>
      <c r="C511" s="37"/>
      <c r="D511" s="220" t="s">
        <v>161</v>
      </c>
      <c r="E511" s="37"/>
      <c r="F511" s="221" t="s">
        <v>1330</v>
      </c>
      <c r="G511" s="37"/>
      <c r="H511" s="37"/>
      <c r="I511" s="123"/>
      <c r="J511" s="37"/>
      <c r="K511" s="37"/>
      <c r="L511" s="40"/>
      <c r="M511" s="222"/>
      <c r="N511" s="223"/>
      <c r="O511" s="72"/>
      <c r="P511" s="72"/>
      <c r="Q511" s="72"/>
      <c r="R511" s="72"/>
      <c r="S511" s="72"/>
      <c r="T511" s="73"/>
      <c r="U511" s="35"/>
      <c r="V511" s="35"/>
      <c r="W511" s="35"/>
      <c r="X511" s="35"/>
      <c r="Y511" s="35"/>
      <c r="Z511" s="35"/>
      <c r="AA511" s="35"/>
      <c r="AB511" s="35"/>
      <c r="AC511" s="35"/>
      <c r="AD511" s="35"/>
      <c r="AE511" s="35"/>
      <c r="AT511" s="18" t="s">
        <v>161</v>
      </c>
      <c r="AU511" s="18" t="s">
        <v>88</v>
      </c>
    </row>
    <row r="512" spans="1:47" s="2" customFormat="1" ht="19.5">
      <c r="A512" s="35"/>
      <c r="B512" s="36"/>
      <c r="C512" s="37"/>
      <c r="D512" s="220" t="s">
        <v>408</v>
      </c>
      <c r="E512" s="37"/>
      <c r="F512" s="230" t="s">
        <v>1331</v>
      </c>
      <c r="G512" s="37"/>
      <c r="H512" s="37"/>
      <c r="I512" s="123"/>
      <c r="J512" s="37"/>
      <c r="K512" s="37"/>
      <c r="L512" s="40"/>
      <c r="M512" s="222"/>
      <c r="N512" s="223"/>
      <c r="O512" s="72"/>
      <c r="P512" s="72"/>
      <c r="Q512" s="72"/>
      <c r="R512" s="72"/>
      <c r="S512" s="72"/>
      <c r="T512" s="73"/>
      <c r="U512" s="35"/>
      <c r="V512" s="35"/>
      <c r="W512" s="35"/>
      <c r="X512" s="35"/>
      <c r="Y512" s="35"/>
      <c r="Z512" s="35"/>
      <c r="AA512" s="35"/>
      <c r="AB512" s="35"/>
      <c r="AC512" s="35"/>
      <c r="AD512" s="35"/>
      <c r="AE512" s="35"/>
      <c r="AT512" s="18" t="s">
        <v>408</v>
      </c>
      <c r="AU512" s="18" t="s">
        <v>88</v>
      </c>
    </row>
    <row r="513" spans="2:51" s="13" customFormat="1" ht="11.25">
      <c r="B513" s="231"/>
      <c r="C513" s="232"/>
      <c r="D513" s="220" t="s">
        <v>410</v>
      </c>
      <c r="E513" s="233" t="s">
        <v>1</v>
      </c>
      <c r="F513" s="234" t="s">
        <v>1304</v>
      </c>
      <c r="G513" s="232"/>
      <c r="H513" s="235">
        <v>69.12</v>
      </c>
      <c r="I513" s="236"/>
      <c r="J513" s="232"/>
      <c r="K513" s="232"/>
      <c r="L513" s="237"/>
      <c r="M513" s="238"/>
      <c r="N513" s="239"/>
      <c r="O513" s="239"/>
      <c r="P513" s="239"/>
      <c r="Q513" s="239"/>
      <c r="R513" s="239"/>
      <c r="S513" s="239"/>
      <c r="T513" s="240"/>
      <c r="AT513" s="241" t="s">
        <v>410</v>
      </c>
      <c r="AU513" s="241" t="s">
        <v>88</v>
      </c>
      <c r="AV513" s="13" t="s">
        <v>88</v>
      </c>
      <c r="AW513" s="13" t="s">
        <v>34</v>
      </c>
      <c r="AX513" s="13" t="s">
        <v>86</v>
      </c>
      <c r="AY513" s="241" t="s">
        <v>154</v>
      </c>
    </row>
    <row r="514" spans="1:65" s="2" customFormat="1" ht="24" customHeight="1">
      <c r="A514" s="35"/>
      <c r="B514" s="36"/>
      <c r="C514" s="207" t="s">
        <v>937</v>
      </c>
      <c r="D514" s="207" t="s">
        <v>155</v>
      </c>
      <c r="E514" s="208" t="s">
        <v>1332</v>
      </c>
      <c r="F514" s="209" t="s">
        <v>1333</v>
      </c>
      <c r="G514" s="210" t="s">
        <v>471</v>
      </c>
      <c r="H514" s="211">
        <v>69.12</v>
      </c>
      <c r="I514" s="212"/>
      <c r="J514" s="213">
        <f>ROUND(I514*H514,2)</f>
        <v>0</v>
      </c>
      <c r="K514" s="209" t="s">
        <v>1334</v>
      </c>
      <c r="L514" s="40"/>
      <c r="M514" s="214" t="s">
        <v>1</v>
      </c>
      <c r="N514" s="215" t="s">
        <v>43</v>
      </c>
      <c r="O514" s="72"/>
      <c r="P514" s="216">
        <f>O514*H514</f>
        <v>0</v>
      </c>
      <c r="Q514" s="216">
        <v>0</v>
      </c>
      <c r="R514" s="216">
        <f>Q514*H514</f>
        <v>0</v>
      </c>
      <c r="S514" s="216">
        <v>0</v>
      </c>
      <c r="T514" s="217">
        <f>S514*H514</f>
        <v>0</v>
      </c>
      <c r="U514" s="35"/>
      <c r="V514" s="35"/>
      <c r="W514" s="35"/>
      <c r="X514" s="35"/>
      <c r="Y514" s="35"/>
      <c r="Z514" s="35"/>
      <c r="AA514" s="35"/>
      <c r="AB514" s="35"/>
      <c r="AC514" s="35"/>
      <c r="AD514" s="35"/>
      <c r="AE514" s="35"/>
      <c r="AR514" s="218" t="s">
        <v>159</v>
      </c>
      <c r="AT514" s="218" t="s">
        <v>155</v>
      </c>
      <c r="AU514" s="218" t="s">
        <v>88</v>
      </c>
      <c r="AY514" s="18" t="s">
        <v>154</v>
      </c>
      <c r="BE514" s="219">
        <f>IF(N514="základní",J514,0)</f>
        <v>0</v>
      </c>
      <c r="BF514" s="219">
        <f>IF(N514="snížená",J514,0)</f>
        <v>0</v>
      </c>
      <c r="BG514" s="219">
        <f>IF(N514="zákl. přenesená",J514,0)</f>
        <v>0</v>
      </c>
      <c r="BH514" s="219">
        <f>IF(N514="sníž. přenesená",J514,0)</f>
        <v>0</v>
      </c>
      <c r="BI514" s="219">
        <f>IF(N514="nulová",J514,0)</f>
        <v>0</v>
      </c>
      <c r="BJ514" s="18" t="s">
        <v>86</v>
      </c>
      <c r="BK514" s="219">
        <f>ROUND(I514*H514,2)</f>
        <v>0</v>
      </c>
      <c r="BL514" s="18" t="s">
        <v>159</v>
      </c>
      <c r="BM514" s="218" t="s">
        <v>1335</v>
      </c>
    </row>
    <row r="515" spans="1:47" s="2" customFormat="1" ht="29.25">
      <c r="A515" s="35"/>
      <c r="B515" s="36"/>
      <c r="C515" s="37"/>
      <c r="D515" s="220" t="s">
        <v>161</v>
      </c>
      <c r="E515" s="37"/>
      <c r="F515" s="221" t="s">
        <v>1336</v>
      </c>
      <c r="G515" s="37"/>
      <c r="H515" s="37"/>
      <c r="I515" s="123"/>
      <c r="J515" s="37"/>
      <c r="K515" s="37"/>
      <c r="L515" s="40"/>
      <c r="M515" s="222"/>
      <c r="N515" s="223"/>
      <c r="O515" s="72"/>
      <c r="P515" s="72"/>
      <c r="Q515" s="72"/>
      <c r="R515" s="72"/>
      <c r="S515" s="72"/>
      <c r="T515" s="73"/>
      <c r="U515" s="35"/>
      <c r="V515" s="35"/>
      <c r="W515" s="35"/>
      <c r="X515" s="35"/>
      <c r="Y515" s="35"/>
      <c r="Z515" s="35"/>
      <c r="AA515" s="35"/>
      <c r="AB515" s="35"/>
      <c r="AC515" s="35"/>
      <c r="AD515" s="35"/>
      <c r="AE515" s="35"/>
      <c r="AT515" s="18" t="s">
        <v>161</v>
      </c>
      <c r="AU515" s="18" t="s">
        <v>88</v>
      </c>
    </row>
    <row r="516" spans="1:47" s="2" customFormat="1" ht="19.5">
      <c r="A516" s="35"/>
      <c r="B516" s="36"/>
      <c r="C516" s="37"/>
      <c r="D516" s="220" t="s">
        <v>408</v>
      </c>
      <c r="E516" s="37"/>
      <c r="F516" s="230" t="s">
        <v>1337</v>
      </c>
      <c r="G516" s="37"/>
      <c r="H516" s="37"/>
      <c r="I516" s="123"/>
      <c r="J516" s="37"/>
      <c r="K516" s="37"/>
      <c r="L516" s="40"/>
      <c r="M516" s="222"/>
      <c r="N516" s="223"/>
      <c r="O516" s="72"/>
      <c r="P516" s="72"/>
      <c r="Q516" s="72"/>
      <c r="R516" s="72"/>
      <c r="S516" s="72"/>
      <c r="T516" s="73"/>
      <c r="U516" s="35"/>
      <c r="V516" s="35"/>
      <c r="W516" s="35"/>
      <c r="X516" s="35"/>
      <c r="Y516" s="35"/>
      <c r="Z516" s="35"/>
      <c r="AA516" s="35"/>
      <c r="AB516" s="35"/>
      <c r="AC516" s="35"/>
      <c r="AD516" s="35"/>
      <c r="AE516" s="35"/>
      <c r="AT516" s="18" t="s">
        <v>408</v>
      </c>
      <c r="AU516" s="18" t="s">
        <v>88</v>
      </c>
    </row>
    <row r="517" spans="2:51" s="13" customFormat="1" ht="11.25">
      <c r="B517" s="231"/>
      <c r="C517" s="232"/>
      <c r="D517" s="220" t="s">
        <v>410</v>
      </c>
      <c r="E517" s="233" t="s">
        <v>1</v>
      </c>
      <c r="F517" s="234" t="s">
        <v>1304</v>
      </c>
      <c r="G517" s="232"/>
      <c r="H517" s="235">
        <v>69.12</v>
      </c>
      <c r="I517" s="236"/>
      <c r="J517" s="232"/>
      <c r="K517" s="232"/>
      <c r="L517" s="237"/>
      <c r="M517" s="238"/>
      <c r="N517" s="239"/>
      <c r="O517" s="239"/>
      <c r="P517" s="239"/>
      <c r="Q517" s="239"/>
      <c r="R517" s="239"/>
      <c r="S517" s="239"/>
      <c r="T517" s="240"/>
      <c r="AT517" s="241" t="s">
        <v>410</v>
      </c>
      <c r="AU517" s="241" t="s">
        <v>88</v>
      </c>
      <c r="AV517" s="13" t="s">
        <v>88</v>
      </c>
      <c r="AW517" s="13" t="s">
        <v>34</v>
      </c>
      <c r="AX517" s="13" t="s">
        <v>86</v>
      </c>
      <c r="AY517" s="241" t="s">
        <v>154</v>
      </c>
    </row>
    <row r="518" spans="1:65" s="2" customFormat="1" ht="16.5" customHeight="1">
      <c r="A518" s="35"/>
      <c r="B518" s="36"/>
      <c r="C518" s="207" t="s">
        <v>1338</v>
      </c>
      <c r="D518" s="207" t="s">
        <v>155</v>
      </c>
      <c r="E518" s="208" t="s">
        <v>1339</v>
      </c>
      <c r="F518" s="209" t="s">
        <v>1340</v>
      </c>
      <c r="G518" s="210" t="s">
        <v>471</v>
      </c>
      <c r="H518" s="211">
        <v>0.48</v>
      </c>
      <c r="I518" s="212"/>
      <c r="J518" s="213">
        <f>ROUND(I518*H518,2)</f>
        <v>0</v>
      </c>
      <c r="K518" s="209" t="s">
        <v>1</v>
      </c>
      <c r="L518" s="40"/>
      <c r="M518" s="214" t="s">
        <v>1</v>
      </c>
      <c r="N518" s="215" t="s">
        <v>43</v>
      </c>
      <c r="O518" s="72"/>
      <c r="P518" s="216">
        <f>O518*H518</f>
        <v>0</v>
      </c>
      <c r="Q518" s="216">
        <v>0.19536</v>
      </c>
      <c r="R518" s="216">
        <f>Q518*H518</f>
        <v>0.0937728</v>
      </c>
      <c r="S518" s="216">
        <v>0</v>
      </c>
      <c r="T518" s="217">
        <f>S518*H518</f>
        <v>0</v>
      </c>
      <c r="U518" s="35"/>
      <c r="V518" s="35"/>
      <c r="W518" s="35"/>
      <c r="X518" s="35"/>
      <c r="Y518" s="35"/>
      <c r="Z518" s="35"/>
      <c r="AA518" s="35"/>
      <c r="AB518" s="35"/>
      <c r="AC518" s="35"/>
      <c r="AD518" s="35"/>
      <c r="AE518" s="35"/>
      <c r="AR518" s="218" t="s">
        <v>159</v>
      </c>
      <c r="AT518" s="218" t="s">
        <v>155</v>
      </c>
      <c r="AU518" s="218" t="s">
        <v>88</v>
      </c>
      <c r="AY518" s="18" t="s">
        <v>154</v>
      </c>
      <c r="BE518" s="219">
        <f>IF(N518="základní",J518,0)</f>
        <v>0</v>
      </c>
      <c r="BF518" s="219">
        <f>IF(N518="snížená",J518,0)</f>
        <v>0</v>
      </c>
      <c r="BG518" s="219">
        <f>IF(N518="zákl. přenesená",J518,0)</f>
        <v>0</v>
      </c>
      <c r="BH518" s="219">
        <f>IF(N518="sníž. přenesená",J518,0)</f>
        <v>0</v>
      </c>
      <c r="BI518" s="219">
        <f>IF(N518="nulová",J518,0)</f>
        <v>0</v>
      </c>
      <c r="BJ518" s="18" t="s">
        <v>86</v>
      </c>
      <c r="BK518" s="219">
        <f>ROUND(I518*H518,2)</f>
        <v>0</v>
      </c>
      <c r="BL518" s="18" t="s">
        <v>159</v>
      </c>
      <c r="BM518" s="218" t="s">
        <v>1341</v>
      </c>
    </row>
    <row r="519" spans="1:47" s="2" customFormat="1" ht="29.25">
      <c r="A519" s="35"/>
      <c r="B519" s="36"/>
      <c r="C519" s="37"/>
      <c r="D519" s="220" t="s">
        <v>161</v>
      </c>
      <c r="E519" s="37"/>
      <c r="F519" s="221" t="s">
        <v>1342</v>
      </c>
      <c r="G519" s="37"/>
      <c r="H519" s="37"/>
      <c r="I519" s="123"/>
      <c r="J519" s="37"/>
      <c r="K519" s="37"/>
      <c r="L519" s="40"/>
      <c r="M519" s="222"/>
      <c r="N519" s="223"/>
      <c r="O519" s="72"/>
      <c r="P519" s="72"/>
      <c r="Q519" s="72"/>
      <c r="R519" s="72"/>
      <c r="S519" s="72"/>
      <c r="T519" s="73"/>
      <c r="U519" s="35"/>
      <c r="V519" s="35"/>
      <c r="W519" s="35"/>
      <c r="X519" s="35"/>
      <c r="Y519" s="35"/>
      <c r="Z519" s="35"/>
      <c r="AA519" s="35"/>
      <c r="AB519" s="35"/>
      <c r="AC519" s="35"/>
      <c r="AD519" s="35"/>
      <c r="AE519" s="35"/>
      <c r="AT519" s="18" t="s">
        <v>161</v>
      </c>
      <c r="AU519" s="18" t="s">
        <v>88</v>
      </c>
    </row>
    <row r="520" spans="1:47" s="2" customFormat="1" ht="156">
      <c r="A520" s="35"/>
      <c r="B520" s="36"/>
      <c r="C520" s="37"/>
      <c r="D520" s="220" t="s">
        <v>408</v>
      </c>
      <c r="E520" s="37"/>
      <c r="F520" s="230" t="s">
        <v>514</v>
      </c>
      <c r="G520" s="37"/>
      <c r="H520" s="37"/>
      <c r="I520" s="123"/>
      <c r="J520" s="37"/>
      <c r="K520" s="37"/>
      <c r="L520" s="40"/>
      <c r="M520" s="222"/>
      <c r="N520" s="223"/>
      <c r="O520" s="72"/>
      <c r="P520" s="72"/>
      <c r="Q520" s="72"/>
      <c r="R520" s="72"/>
      <c r="S520" s="72"/>
      <c r="T520" s="73"/>
      <c r="U520" s="35"/>
      <c r="V520" s="35"/>
      <c r="W520" s="35"/>
      <c r="X520" s="35"/>
      <c r="Y520" s="35"/>
      <c r="Z520" s="35"/>
      <c r="AA520" s="35"/>
      <c r="AB520" s="35"/>
      <c r="AC520" s="35"/>
      <c r="AD520" s="35"/>
      <c r="AE520" s="35"/>
      <c r="AT520" s="18" t="s">
        <v>408</v>
      </c>
      <c r="AU520" s="18" t="s">
        <v>88</v>
      </c>
    </row>
    <row r="521" spans="2:51" s="13" customFormat="1" ht="11.25">
      <c r="B521" s="231"/>
      <c r="C521" s="232"/>
      <c r="D521" s="220" t="s">
        <v>410</v>
      </c>
      <c r="E521" s="233" t="s">
        <v>1</v>
      </c>
      <c r="F521" s="234" t="s">
        <v>1343</v>
      </c>
      <c r="G521" s="232"/>
      <c r="H521" s="235">
        <v>0.48</v>
      </c>
      <c r="I521" s="236"/>
      <c r="J521" s="232"/>
      <c r="K521" s="232"/>
      <c r="L521" s="237"/>
      <c r="M521" s="238"/>
      <c r="N521" s="239"/>
      <c r="O521" s="239"/>
      <c r="P521" s="239"/>
      <c r="Q521" s="239"/>
      <c r="R521" s="239"/>
      <c r="S521" s="239"/>
      <c r="T521" s="240"/>
      <c r="AT521" s="241" t="s">
        <v>410</v>
      </c>
      <c r="AU521" s="241" t="s">
        <v>88</v>
      </c>
      <c r="AV521" s="13" t="s">
        <v>88</v>
      </c>
      <c r="AW521" s="13" t="s">
        <v>34</v>
      </c>
      <c r="AX521" s="13" t="s">
        <v>78</v>
      </c>
      <c r="AY521" s="241" t="s">
        <v>154</v>
      </c>
    </row>
    <row r="522" spans="2:51" s="14" customFormat="1" ht="11.25">
      <c r="B522" s="242"/>
      <c r="C522" s="243"/>
      <c r="D522" s="220" t="s">
        <v>410</v>
      </c>
      <c r="E522" s="244" t="s">
        <v>1</v>
      </c>
      <c r="F522" s="245" t="s">
        <v>433</v>
      </c>
      <c r="G522" s="243"/>
      <c r="H522" s="246">
        <v>0.48</v>
      </c>
      <c r="I522" s="247"/>
      <c r="J522" s="243"/>
      <c r="K522" s="243"/>
      <c r="L522" s="248"/>
      <c r="M522" s="249"/>
      <c r="N522" s="250"/>
      <c r="O522" s="250"/>
      <c r="P522" s="250"/>
      <c r="Q522" s="250"/>
      <c r="R522" s="250"/>
      <c r="S522" s="250"/>
      <c r="T522" s="251"/>
      <c r="AT522" s="252" t="s">
        <v>410</v>
      </c>
      <c r="AU522" s="252" t="s">
        <v>88</v>
      </c>
      <c r="AV522" s="14" t="s">
        <v>159</v>
      </c>
      <c r="AW522" s="14" t="s">
        <v>34</v>
      </c>
      <c r="AX522" s="14" t="s">
        <v>86</v>
      </c>
      <c r="AY522" s="252" t="s">
        <v>154</v>
      </c>
    </row>
    <row r="523" spans="1:65" s="2" customFormat="1" ht="16.5" customHeight="1">
      <c r="A523" s="35"/>
      <c r="B523" s="36"/>
      <c r="C523" s="254" t="s">
        <v>1344</v>
      </c>
      <c r="D523" s="254" t="s">
        <v>179</v>
      </c>
      <c r="E523" s="255" t="s">
        <v>1345</v>
      </c>
      <c r="F523" s="256" t="s">
        <v>1346</v>
      </c>
      <c r="G523" s="257" t="s">
        <v>471</v>
      </c>
      <c r="H523" s="258">
        <v>0.494</v>
      </c>
      <c r="I523" s="259"/>
      <c r="J523" s="260">
        <f>ROUND(I523*H523,2)</f>
        <v>0</v>
      </c>
      <c r="K523" s="256" t="s">
        <v>1</v>
      </c>
      <c r="L523" s="261"/>
      <c r="M523" s="262" t="s">
        <v>1</v>
      </c>
      <c r="N523" s="263" t="s">
        <v>43</v>
      </c>
      <c r="O523" s="72"/>
      <c r="P523" s="216">
        <f>O523*H523</f>
        <v>0</v>
      </c>
      <c r="Q523" s="216">
        <v>0.1265</v>
      </c>
      <c r="R523" s="216">
        <f>Q523*H523</f>
        <v>0.062491</v>
      </c>
      <c r="S523" s="216">
        <v>0</v>
      </c>
      <c r="T523" s="217">
        <f>S523*H523</f>
        <v>0</v>
      </c>
      <c r="U523" s="35"/>
      <c r="V523" s="35"/>
      <c r="W523" s="35"/>
      <c r="X523" s="35"/>
      <c r="Y523" s="35"/>
      <c r="Z523" s="35"/>
      <c r="AA523" s="35"/>
      <c r="AB523" s="35"/>
      <c r="AC523" s="35"/>
      <c r="AD523" s="35"/>
      <c r="AE523" s="35"/>
      <c r="AR523" s="218" t="s">
        <v>190</v>
      </c>
      <c r="AT523" s="218" t="s">
        <v>179</v>
      </c>
      <c r="AU523" s="218" t="s">
        <v>88</v>
      </c>
      <c r="AY523" s="18" t="s">
        <v>154</v>
      </c>
      <c r="BE523" s="219">
        <f>IF(N523="základní",J523,0)</f>
        <v>0</v>
      </c>
      <c r="BF523" s="219">
        <f>IF(N523="snížená",J523,0)</f>
        <v>0</v>
      </c>
      <c r="BG523" s="219">
        <f>IF(N523="zákl. přenesená",J523,0)</f>
        <v>0</v>
      </c>
      <c r="BH523" s="219">
        <f>IF(N523="sníž. přenesená",J523,0)</f>
        <v>0</v>
      </c>
      <c r="BI523" s="219">
        <f>IF(N523="nulová",J523,0)</f>
        <v>0</v>
      </c>
      <c r="BJ523" s="18" t="s">
        <v>86</v>
      </c>
      <c r="BK523" s="219">
        <f>ROUND(I523*H523,2)</f>
        <v>0</v>
      </c>
      <c r="BL523" s="18" t="s">
        <v>159</v>
      </c>
      <c r="BM523" s="218" t="s">
        <v>1347</v>
      </c>
    </row>
    <row r="524" spans="1:47" s="2" customFormat="1" ht="11.25">
      <c r="A524" s="35"/>
      <c r="B524" s="36"/>
      <c r="C524" s="37"/>
      <c r="D524" s="220" t="s">
        <v>161</v>
      </c>
      <c r="E524" s="37"/>
      <c r="F524" s="221" t="s">
        <v>1346</v>
      </c>
      <c r="G524" s="37"/>
      <c r="H524" s="37"/>
      <c r="I524" s="123"/>
      <c r="J524" s="37"/>
      <c r="K524" s="37"/>
      <c r="L524" s="40"/>
      <c r="M524" s="222"/>
      <c r="N524" s="223"/>
      <c r="O524" s="72"/>
      <c r="P524" s="72"/>
      <c r="Q524" s="72"/>
      <c r="R524" s="72"/>
      <c r="S524" s="72"/>
      <c r="T524" s="73"/>
      <c r="U524" s="35"/>
      <c r="V524" s="35"/>
      <c r="W524" s="35"/>
      <c r="X524" s="35"/>
      <c r="Y524" s="35"/>
      <c r="Z524" s="35"/>
      <c r="AA524" s="35"/>
      <c r="AB524" s="35"/>
      <c r="AC524" s="35"/>
      <c r="AD524" s="35"/>
      <c r="AE524" s="35"/>
      <c r="AT524" s="18" t="s">
        <v>161</v>
      </c>
      <c r="AU524" s="18" t="s">
        <v>88</v>
      </c>
    </row>
    <row r="525" spans="2:51" s="13" customFormat="1" ht="11.25">
      <c r="B525" s="231"/>
      <c r="C525" s="232"/>
      <c r="D525" s="220" t="s">
        <v>410</v>
      </c>
      <c r="E525" s="233" t="s">
        <v>1</v>
      </c>
      <c r="F525" s="234" t="s">
        <v>1348</v>
      </c>
      <c r="G525" s="232"/>
      <c r="H525" s="235">
        <v>0.48</v>
      </c>
      <c r="I525" s="236"/>
      <c r="J525" s="232"/>
      <c r="K525" s="232"/>
      <c r="L525" s="237"/>
      <c r="M525" s="238"/>
      <c r="N525" s="239"/>
      <c r="O525" s="239"/>
      <c r="P525" s="239"/>
      <c r="Q525" s="239"/>
      <c r="R525" s="239"/>
      <c r="S525" s="239"/>
      <c r="T525" s="240"/>
      <c r="AT525" s="241" t="s">
        <v>410</v>
      </c>
      <c r="AU525" s="241" t="s">
        <v>88</v>
      </c>
      <c r="AV525" s="13" t="s">
        <v>88</v>
      </c>
      <c r="AW525" s="13" t="s">
        <v>34</v>
      </c>
      <c r="AX525" s="13" t="s">
        <v>86</v>
      </c>
      <c r="AY525" s="241" t="s">
        <v>154</v>
      </c>
    </row>
    <row r="526" spans="2:51" s="13" customFormat="1" ht="11.25">
      <c r="B526" s="231"/>
      <c r="C526" s="232"/>
      <c r="D526" s="220" t="s">
        <v>410</v>
      </c>
      <c r="E526" s="232"/>
      <c r="F526" s="234" t="s">
        <v>1349</v>
      </c>
      <c r="G526" s="232"/>
      <c r="H526" s="235">
        <v>0.494</v>
      </c>
      <c r="I526" s="236"/>
      <c r="J526" s="232"/>
      <c r="K526" s="232"/>
      <c r="L526" s="237"/>
      <c r="M526" s="238"/>
      <c r="N526" s="239"/>
      <c r="O526" s="239"/>
      <c r="P526" s="239"/>
      <c r="Q526" s="239"/>
      <c r="R526" s="239"/>
      <c r="S526" s="239"/>
      <c r="T526" s="240"/>
      <c r="AT526" s="241" t="s">
        <v>410</v>
      </c>
      <c r="AU526" s="241" t="s">
        <v>88</v>
      </c>
      <c r="AV526" s="13" t="s">
        <v>88</v>
      </c>
      <c r="AW526" s="13" t="s">
        <v>4</v>
      </c>
      <c r="AX526" s="13" t="s">
        <v>86</v>
      </c>
      <c r="AY526" s="241" t="s">
        <v>154</v>
      </c>
    </row>
    <row r="527" spans="1:65" s="2" customFormat="1" ht="24" customHeight="1">
      <c r="A527" s="35"/>
      <c r="B527" s="36"/>
      <c r="C527" s="207" t="s">
        <v>1350</v>
      </c>
      <c r="D527" s="207" t="s">
        <v>155</v>
      </c>
      <c r="E527" s="208" t="s">
        <v>510</v>
      </c>
      <c r="F527" s="209" t="s">
        <v>511</v>
      </c>
      <c r="G527" s="210" t="s">
        <v>471</v>
      </c>
      <c r="H527" s="211">
        <v>45.25</v>
      </c>
      <c r="I527" s="212"/>
      <c r="J527" s="213">
        <f>ROUND(I527*H527,2)</f>
        <v>0</v>
      </c>
      <c r="K527" s="209" t="s">
        <v>405</v>
      </c>
      <c r="L527" s="40"/>
      <c r="M527" s="214" t="s">
        <v>1</v>
      </c>
      <c r="N527" s="215" t="s">
        <v>43</v>
      </c>
      <c r="O527" s="72"/>
      <c r="P527" s="216">
        <f>O527*H527</f>
        <v>0</v>
      </c>
      <c r="Q527" s="216">
        <v>0.1837</v>
      </c>
      <c r="R527" s="216">
        <f>Q527*H527</f>
        <v>8.312425</v>
      </c>
      <c r="S527" s="216">
        <v>0</v>
      </c>
      <c r="T527" s="217">
        <f>S527*H527</f>
        <v>0</v>
      </c>
      <c r="U527" s="35"/>
      <c r="V527" s="35"/>
      <c r="W527" s="35"/>
      <c r="X527" s="35"/>
      <c r="Y527" s="35"/>
      <c r="Z527" s="35"/>
      <c r="AA527" s="35"/>
      <c r="AB527" s="35"/>
      <c r="AC527" s="35"/>
      <c r="AD527" s="35"/>
      <c r="AE527" s="35"/>
      <c r="AR527" s="218" t="s">
        <v>159</v>
      </c>
      <c r="AT527" s="218" t="s">
        <v>155</v>
      </c>
      <c r="AU527" s="218" t="s">
        <v>88</v>
      </c>
      <c r="AY527" s="18" t="s">
        <v>154</v>
      </c>
      <c r="BE527" s="219">
        <f>IF(N527="základní",J527,0)</f>
        <v>0</v>
      </c>
      <c r="BF527" s="219">
        <f>IF(N527="snížená",J527,0)</f>
        <v>0</v>
      </c>
      <c r="BG527" s="219">
        <f>IF(N527="zákl. přenesená",J527,0)</f>
        <v>0</v>
      </c>
      <c r="BH527" s="219">
        <f>IF(N527="sníž. přenesená",J527,0)</f>
        <v>0</v>
      </c>
      <c r="BI527" s="219">
        <f>IF(N527="nulová",J527,0)</f>
        <v>0</v>
      </c>
      <c r="BJ527" s="18" t="s">
        <v>86</v>
      </c>
      <c r="BK527" s="219">
        <f>ROUND(I527*H527,2)</f>
        <v>0</v>
      </c>
      <c r="BL527" s="18" t="s">
        <v>159</v>
      </c>
      <c r="BM527" s="218" t="s">
        <v>1351</v>
      </c>
    </row>
    <row r="528" spans="1:47" s="2" customFormat="1" ht="39">
      <c r="A528" s="35"/>
      <c r="B528" s="36"/>
      <c r="C528" s="37"/>
      <c r="D528" s="220" t="s">
        <v>161</v>
      </c>
      <c r="E528" s="37"/>
      <c r="F528" s="221" t="s">
        <v>513</v>
      </c>
      <c r="G528" s="37"/>
      <c r="H528" s="37"/>
      <c r="I528" s="123"/>
      <c r="J528" s="37"/>
      <c r="K528" s="37"/>
      <c r="L528" s="40"/>
      <c r="M528" s="222"/>
      <c r="N528" s="223"/>
      <c r="O528" s="72"/>
      <c r="P528" s="72"/>
      <c r="Q528" s="72"/>
      <c r="R528" s="72"/>
      <c r="S528" s="72"/>
      <c r="T528" s="73"/>
      <c r="U528" s="35"/>
      <c r="V528" s="35"/>
      <c r="W528" s="35"/>
      <c r="X528" s="35"/>
      <c r="Y528" s="35"/>
      <c r="Z528" s="35"/>
      <c r="AA528" s="35"/>
      <c r="AB528" s="35"/>
      <c r="AC528" s="35"/>
      <c r="AD528" s="35"/>
      <c r="AE528" s="35"/>
      <c r="AT528" s="18" t="s">
        <v>161</v>
      </c>
      <c r="AU528" s="18" t="s">
        <v>88</v>
      </c>
    </row>
    <row r="529" spans="1:47" s="2" customFormat="1" ht="156">
      <c r="A529" s="35"/>
      <c r="B529" s="36"/>
      <c r="C529" s="37"/>
      <c r="D529" s="220" t="s">
        <v>408</v>
      </c>
      <c r="E529" s="37"/>
      <c r="F529" s="230" t="s">
        <v>514</v>
      </c>
      <c r="G529" s="37"/>
      <c r="H529" s="37"/>
      <c r="I529" s="123"/>
      <c r="J529" s="37"/>
      <c r="K529" s="37"/>
      <c r="L529" s="40"/>
      <c r="M529" s="222"/>
      <c r="N529" s="223"/>
      <c r="O529" s="72"/>
      <c r="P529" s="72"/>
      <c r="Q529" s="72"/>
      <c r="R529" s="72"/>
      <c r="S529" s="72"/>
      <c r="T529" s="73"/>
      <c r="U529" s="35"/>
      <c r="V529" s="35"/>
      <c r="W529" s="35"/>
      <c r="X529" s="35"/>
      <c r="Y529" s="35"/>
      <c r="Z529" s="35"/>
      <c r="AA529" s="35"/>
      <c r="AB529" s="35"/>
      <c r="AC529" s="35"/>
      <c r="AD529" s="35"/>
      <c r="AE529" s="35"/>
      <c r="AT529" s="18" t="s">
        <v>408</v>
      </c>
      <c r="AU529" s="18" t="s">
        <v>88</v>
      </c>
    </row>
    <row r="530" spans="2:51" s="13" customFormat="1" ht="11.25">
      <c r="B530" s="231"/>
      <c r="C530" s="232"/>
      <c r="D530" s="220" t="s">
        <v>410</v>
      </c>
      <c r="E530" s="233" t="s">
        <v>1</v>
      </c>
      <c r="F530" s="234" t="s">
        <v>1302</v>
      </c>
      <c r="G530" s="232"/>
      <c r="H530" s="235">
        <v>45.25</v>
      </c>
      <c r="I530" s="236"/>
      <c r="J530" s="232"/>
      <c r="K530" s="232"/>
      <c r="L530" s="237"/>
      <c r="M530" s="238"/>
      <c r="N530" s="239"/>
      <c r="O530" s="239"/>
      <c r="P530" s="239"/>
      <c r="Q530" s="239"/>
      <c r="R530" s="239"/>
      <c r="S530" s="239"/>
      <c r="T530" s="240"/>
      <c r="AT530" s="241" t="s">
        <v>410</v>
      </c>
      <c r="AU530" s="241" t="s">
        <v>88</v>
      </c>
      <c r="AV530" s="13" t="s">
        <v>88</v>
      </c>
      <c r="AW530" s="13" t="s">
        <v>34</v>
      </c>
      <c r="AX530" s="13" t="s">
        <v>78</v>
      </c>
      <c r="AY530" s="241" t="s">
        <v>154</v>
      </c>
    </row>
    <row r="531" spans="2:51" s="14" customFormat="1" ht="11.25">
      <c r="B531" s="242"/>
      <c r="C531" s="243"/>
      <c r="D531" s="220" t="s">
        <v>410</v>
      </c>
      <c r="E531" s="244" t="s">
        <v>1</v>
      </c>
      <c r="F531" s="245" t="s">
        <v>433</v>
      </c>
      <c r="G531" s="243"/>
      <c r="H531" s="246">
        <v>45.25</v>
      </c>
      <c r="I531" s="247"/>
      <c r="J531" s="243"/>
      <c r="K531" s="243"/>
      <c r="L531" s="248"/>
      <c r="M531" s="249"/>
      <c r="N531" s="250"/>
      <c r="O531" s="250"/>
      <c r="P531" s="250"/>
      <c r="Q531" s="250"/>
      <c r="R531" s="250"/>
      <c r="S531" s="250"/>
      <c r="T531" s="251"/>
      <c r="AT531" s="252" t="s">
        <v>410</v>
      </c>
      <c r="AU531" s="252" t="s">
        <v>88</v>
      </c>
      <c r="AV531" s="14" t="s">
        <v>159</v>
      </c>
      <c r="AW531" s="14" t="s">
        <v>34</v>
      </c>
      <c r="AX531" s="14" t="s">
        <v>86</v>
      </c>
      <c r="AY531" s="252" t="s">
        <v>154</v>
      </c>
    </row>
    <row r="532" spans="1:65" s="2" customFormat="1" ht="24" customHeight="1">
      <c r="A532" s="35"/>
      <c r="B532" s="36"/>
      <c r="C532" s="207" t="s">
        <v>1352</v>
      </c>
      <c r="D532" s="207" t="s">
        <v>155</v>
      </c>
      <c r="E532" s="208" t="s">
        <v>516</v>
      </c>
      <c r="F532" s="209" t="s">
        <v>517</v>
      </c>
      <c r="G532" s="210" t="s">
        <v>471</v>
      </c>
      <c r="H532" s="211">
        <v>55.13</v>
      </c>
      <c r="I532" s="212"/>
      <c r="J532" s="213">
        <f>ROUND(I532*H532,2)</f>
        <v>0</v>
      </c>
      <c r="K532" s="209" t="s">
        <v>405</v>
      </c>
      <c r="L532" s="40"/>
      <c r="M532" s="214" t="s">
        <v>1</v>
      </c>
      <c r="N532" s="215" t="s">
        <v>43</v>
      </c>
      <c r="O532" s="72"/>
      <c r="P532" s="216">
        <f>O532*H532</f>
        <v>0</v>
      </c>
      <c r="Q532" s="216">
        <v>0.19536</v>
      </c>
      <c r="R532" s="216">
        <f>Q532*H532</f>
        <v>10.7701968</v>
      </c>
      <c r="S532" s="216">
        <v>0</v>
      </c>
      <c r="T532" s="217">
        <f>S532*H532</f>
        <v>0</v>
      </c>
      <c r="U532" s="35"/>
      <c r="V532" s="35"/>
      <c r="W532" s="35"/>
      <c r="X532" s="35"/>
      <c r="Y532" s="35"/>
      <c r="Z532" s="35"/>
      <c r="AA532" s="35"/>
      <c r="AB532" s="35"/>
      <c r="AC532" s="35"/>
      <c r="AD532" s="35"/>
      <c r="AE532" s="35"/>
      <c r="AR532" s="218" t="s">
        <v>159</v>
      </c>
      <c r="AT532" s="218" t="s">
        <v>155</v>
      </c>
      <c r="AU532" s="218" t="s">
        <v>88</v>
      </c>
      <c r="AY532" s="18" t="s">
        <v>154</v>
      </c>
      <c r="BE532" s="219">
        <f>IF(N532="základní",J532,0)</f>
        <v>0</v>
      </c>
      <c r="BF532" s="219">
        <f>IF(N532="snížená",J532,0)</f>
        <v>0</v>
      </c>
      <c r="BG532" s="219">
        <f>IF(N532="zákl. přenesená",J532,0)</f>
        <v>0</v>
      </c>
      <c r="BH532" s="219">
        <f>IF(N532="sníž. přenesená",J532,0)</f>
        <v>0</v>
      </c>
      <c r="BI532" s="219">
        <f>IF(N532="nulová",J532,0)</f>
        <v>0</v>
      </c>
      <c r="BJ532" s="18" t="s">
        <v>86</v>
      </c>
      <c r="BK532" s="219">
        <f>ROUND(I532*H532,2)</f>
        <v>0</v>
      </c>
      <c r="BL532" s="18" t="s">
        <v>159</v>
      </c>
      <c r="BM532" s="218" t="s">
        <v>1353</v>
      </c>
    </row>
    <row r="533" spans="1:47" s="2" customFormat="1" ht="29.25">
      <c r="A533" s="35"/>
      <c r="B533" s="36"/>
      <c r="C533" s="37"/>
      <c r="D533" s="220" t="s">
        <v>161</v>
      </c>
      <c r="E533" s="37"/>
      <c r="F533" s="221" t="s">
        <v>519</v>
      </c>
      <c r="G533" s="37"/>
      <c r="H533" s="37"/>
      <c r="I533" s="123"/>
      <c r="J533" s="37"/>
      <c r="K533" s="37"/>
      <c r="L533" s="40"/>
      <c r="M533" s="222"/>
      <c r="N533" s="223"/>
      <c r="O533" s="72"/>
      <c r="P533" s="72"/>
      <c r="Q533" s="72"/>
      <c r="R533" s="72"/>
      <c r="S533" s="72"/>
      <c r="T533" s="73"/>
      <c r="U533" s="35"/>
      <c r="V533" s="35"/>
      <c r="W533" s="35"/>
      <c r="X533" s="35"/>
      <c r="Y533" s="35"/>
      <c r="Z533" s="35"/>
      <c r="AA533" s="35"/>
      <c r="AB533" s="35"/>
      <c r="AC533" s="35"/>
      <c r="AD533" s="35"/>
      <c r="AE533" s="35"/>
      <c r="AT533" s="18" t="s">
        <v>161</v>
      </c>
      <c r="AU533" s="18" t="s">
        <v>88</v>
      </c>
    </row>
    <row r="534" spans="1:47" s="2" customFormat="1" ht="156">
      <c r="A534" s="35"/>
      <c r="B534" s="36"/>
      <c r="C534" s="37"/>
      <c r="D534" s="220" t="s">
        <v>408</v>
      </c>
      <c r="E534" s="37"/>
      <c r="F534" s="230" t="s">
        <v>514</v>
      </c>
      <c r="G534" s="37"/>
      <c r="H534" s="37"/>
      <c r="I534" s="123"/>
      <c r="J534" s="37"/>
      <c r="K534" s="37"/>
      <c r="L534" s="40"/>
      <c r="M534" s="222"/>
      <c r="N534" s="223"/>
      <c r="O534" s="72"/>
      <c r="P534" s="72"/>
      <c r="Q534" s="72"/>
      <c r="R534" s="72"/>
      <c r="S534" s="72"/>
      <c r="T534" s="73"/>
      <c r="U534" s="35"/>
      <c r="V534" s="35"/>
      <c r="W534" s="35"/>
      <c r="X534" s="35"/>
      <c r="Y534" s="35"/>
      <c r="Z534" s="35"/>
      <c r="AA534" s="35"/>
      <c r="AB534" s="35"/>
      <c r="AC534" s="35"/>
      <c r="AD534" s="35"/>
      <c r="AE534" s="35"/>
      <c r="AT534" s="18" t="s">
        <v>408</v>
      </c>
      <c r="AU534" s="18" t="s">
        <v>88</v>
      </c>
    </row>
    <row r="535" spans="2:51" s="13" customFormat="1" ht="11.25">
      <c r="B535" s="231"/>
      <c r="C535" s="232"/>
      <c r="D535" s="220" t="s">
        <v>410</v>
      </c>
      <c r="E535" s="233" t="s">
        <v>1</v>
      </c>
      <c r="F535" s="234" t="s">
        <v>1315</v>
      </c>
      <c r="G535" s="232"/>
      <c r="H535" s="235">
        <v>55.13</v>
      </c>
      <c r="I535" s="236"/>
      <c r="J535" s="232"/>
      <c r="K535" s="232"/>
      <c r="L535" s="237"/>
      <c r="M535" s="238"/>
      <c r="N535" s="239"/>
      <c r="O535" s="239"/>
      <c r="P535" s="239"/>
      <c r="Q535" s="239"/>
      <c r="R535" s="239"/>
      <c r="S535" s="239"/>
      <c r="T535" s="240"/>
      <c r="AT535" s="241" t="s">
        <v>410</v>
      </c>
      <c r="AU535" s="241" t="s">
        <v>88</v>
      </c>
      <c r="AV535" s="13" t="s">
        <v>88</v>
      </c>
      <c r="AW535" s="13" t="s">
        <v>34</v>
      </c>
      <c r="AX535" s="13" t="s">
        <v>86</v>
      </c>
      <c r="AY535" s="241" t="s">
        <v>154</v>
      </c>
    </row>
    <row r="536" spans="1:65" s="2" customFormat="1" ht="16.5" customHeight="1">
      <c r="A536" s="35"/>
      <c r="B536" s="36"/>
      <c r="C536" s="254" t="s">
        <v>1354</v>
      </c>
      <c r="D536" s="254" t="s">
        <v>179</v>
      </c>
      <c r="E536" s="255" t="s">
        <v>521</v>
      </c>
      <c r="F536" s="256" t="s">
        <v>522</v>
      </c>
      <c r="G536" s="257" t="s">
        <v>471</v>
      </c>
      <c r="H536" s="258">
        <v>397.62</v>
      </c>
      <c r="I536" s="259"/>
      <c r="J536" s="260">
        <f>ROUND(I536*H536,2)</f>
        <v>0</v>
      </c>
      <c r="K536" s="256" t="s">
        <v>405</v>
      </c>
      <c r="L536" s="261"/>
      <c r="M536" s="262" t="s">
        <v>1</v>
      </c>
      <c r="N536" s="263" t="s">
        <v>43</v>
      </c>
      <c r="O536" s="72"/>
      <c r="P536" s="216">
        <f>O536*H536</f>
        <v>0</v>
      </c>
      <c r="Q536" s="216">
        <v>0.222</v>
      </c>
      <c r="R536" s="216">
        <f>Q536*H536</f>
        <v>88.27164</v>
      </c>
      <c r="S536" s="216">
        <v>0</v>
      </c>
      <c r="T536" s="217">
        <f>S536*H536</f>
        <v>0</v>
      </c>
      <c r="U536" s="35"/>
      <c r="V536" s="35"/>
      <c r="W536" s="35"/>
      <c r="X536" s="35"/>
      <c r="Y536" s="35"/>
      <c r="Z536" s="35"/>
      <c r="AA536" s="35"/>
      <c r="AB536" s="35"/>
      <c r="AC536" s="35"/>
      <c r="AD536" s="35"/>
      <c r="AE536" s="35"/>
      <c r="AR536" s="218" t="s">
        <v>190</v>
      </c>
      <c r="AT536" s="218" t="s">
        <v>179</v>
      </c>
      <c r="AU536" s="218" t="s">
        <v>88</v>
      </c>
      <c r="AY536" s="18" t="s">
        <v>154</v>
      </c>
      <c r="BE536" s="219">
        <f>IF(N536="základní",J536,0)</f>
        <v>0</v>
      </c>
      <c r="BF536" s="219">
        <f>IF(N536="snížená",J536,0)</f>
        <v>0</v>
      </c>
      <c r="BG536" s="219">
        <f>IF(N536="zákl. přenesená",J536,0)</f>
        <v>0</v>
      </c>
      <c r="BH536" s="219">
        <f>IF(N536="sníž. přenesená",J536,0)</f>
        <v>0</v>
      </c>
      <c r="BI536" s="219">
        <f>IF(N536="nulová",J536,0)</f>
        <v>0</v>
      </c>
      <c r="BJ536" s="18" t="s">
        <v>86</v>
      </c>
      <c r="BK536" s="219">
        <f>ROUND(I536*H536,2)</f>
        <v>0</v>
      </c>
      <c r="BL536" s="18" t="s">
        <v>159</v>
      </c>
      <c r="BM536" s="218" t="s">
        <v>1355</v>
      </c>
    </row>
    <row r="537" spans="1:47" s="2" customFormat="1" ht="11.25">
      <c r="A537" s="35"/>
      <c r="B537" s="36"/>
      <c r="C537" s="37"/>
      <c r="D537" s="220" t="s">
        <v>161</v>
      </c>
      <c r="E537" s="37"/>
      <c r="F537" s="221" t="s">
        <v>522</v>
      </c>
      <c r="G537" s="37"/>
      <c r="H537" s="37"/>
      <c r="I537" s="123"/>
      <c r="J537" s="37"/>
      <c r="K537" s="37"/>
      <c r="L537" s="40"/>
      <c r="M537" s="222"/>
      <c r="N537" s="223"/>
      <c r="O537" s="72"/>
      <c r="P537" s="72"/>
      <c r="Q537" s="72"/>
      <c r="R537" s="72"/>
      <c r="S537" s="72"/>
      <c r="T537" s="73"/>
      <c r="U537" s="35"/>
      <c r="V537" s="35"/>
      <c r="W537" s="35"/>
      <c r="X537" s="35"/>
      <c r="Y537" s="35"/>
      <c r="Z537" s="35"/>
      <c r="AA537" s="35"/>
      <c r="AB537" s="35"/>
      <c r="AC537" s="35"/>
      <c r="AD537" s="35"/>
      <c r="AE537" s="35"/>
      <c r="AT537" s="18" t="s">
        <v>161</v>
      </c>
      <c r="AU537" s="18" t="s">
        <v>88</v>
      </c>
    </row>
    <row r="538" spans="2:51" s="13" customFormat="1" ht="11.25">
      <c r="B538" s="231"/>
      <c r="C538" s="232"/>
      <c r="D538" s="220" t="s">
        <v>410</v>
      </c>
      <c r="E538" s="233" t="s">
        <v>1</v>
      </c>
      <c r="F538" s="234" t="s">
        <v>1356</v>
      </c>
      <c r="G538" s="232"/>
      <c r="H538" s="235">
        <v>397.62</v>
      </c>
      <c r="I538" s="236"/>
      <c r="J538" s="232"/>
      <c r="K538" s="232"/>
      <c r="L538" s="237"/>
      <c r="M538" s="238"/>
      <c r="N538" s="239"/>
      <c r="O538" s="239"/>
      <c r="P538" s="239"/>
      <c r="Q538" s="239"/>
      <c r="R538" s="239"/>
      <c r="S538" s="239"/>
      <c r="T538" s="240"/>
      <c r="AT538" s="241" t="s">
        <v>410</v>
      </c>
      <c r="AU538" s="241" t="s">
        <v>88</v>
      </c>
      <c r="AV538" s="13" t="s">
        <v>88</v>
      </c>
      <c r="AW538" s="13" t="s">
        <v>34</v>
      </c>
      <c r="AX538" s="13" t="s">
        <v>86</v>
      </c>
      <c r="AY538" s="241" t="s">
        <v>154</v>
      </c>
    </row>
    <row r="539" spans="1:65" s="2" customFormat="1" ht="24" customHeight="1">
      <c r="A539" s="35"/>
      <c r="B539" s="36"/>
      <c r="C539" s="207" t="s">
        <v>738</v>
      </c>
      <c r="D539" s="207" t="s">
        <v>155</v>
      </c>
      <c r="E539" s="208" t="s">
        <v>1357</v>
      </c>
      <c r="F539" s="209" t="s">
        <v>1358</v>
      </c>
      <c r="G539" s="210" t="s">
        <v>471</v>
      </c>
      <c r="H539" s="211">
        <v>297.24</v>
      </c>
      <c r="I539" s="212"/>
      <c r="J539" s="213">
        <f>ROUND(I539*H539,2)</f>
        <v>0</v>
      </c>
      <c r="K539" s="209" t="s">
        <v>405</v>
      </c>
      <c r="L539" s="40"/>
      <c r="M539" s="214" t="s">
        <v>1</v>
      </c>
      <c r="N539" s="215" t="s">
        <v>43</v>
      </c>
      <c r="O539" s="72"/>
      <c r="P539" s="216">
        <f>O539*H539</f>
        <v>0</v>
      </c>
      <c r="Q539" s="216">
        <v>0.16703</v>
      </c>
      <c r="R539" s="216">
        <f>Q539*H539</f>
        <v>49.647997200000006</v>
      </c>
      <c r="S539" s="216">
        <v>0</v>
      </c>
      <c r="T539" s="217">
        <f>S539*H539</f>
        <v>0</v>
      </c>
      <c r="U539" s="35"/>
      <c r="V539" s="35"/>
      <c r="W539" s="35"/>
      <c r="X539" s="35"/>
      <c r="Y539" s="35"/>
      <c r="Z539" s="35"/>
      <c r="AA539" s="35"/>
      <c r="AB539" s="35"/>
      <c r="AC539" s="35"/>
      <c r="AD539" s="35"/>
      <c r="AE539" s="35"/>
      <c r="AR539" s="218" t="s">
        <v>159</v>
      </c>
      <c r="AT539" s="218" t="s">
        <v>155</v>
      </c>
      <c r="AU539" s="218" t="s">
        <v>88</v>
      </c>
      <c r="AY539" s="18" t="s">
        <v>154</v>
      </c>
      <c r="BE539" s="219">
        <f>IF(N539="základní",J539,0)</f>
        <v>0</v>
      </c>
      <c r="BF539" s="219">
        <f>IF(N539="snížená",J539,0)</f>
        <v>0</v>
      </c>
      <c r="BG539" s="219">
        <f>IF(N539="zákl. přenesená",J539,0)</f>
        <v>0</v>
      </c>
      <c r="BH539" s="219">
        <f>IF(N539="sníž. přenesená",J539,0)</f>
        <v>0</v>
      </c>
      <c r="BI539" s="219">
        <f>IF(N539="nulová",J539,0)</f>
        <v>0</v>
      </c>
      <c r="BJ539" s="18" t="s">
        <v>86</v>
      </c>
      <c r="BK539" s="219">
        <f>ROUND(I539*H539,2)</f>
        <v>0</v>
      </c>
      <c r="BL539" s="18" t="s">
        <v>159</v>
      </c>
      <c r="BM539" s="218" t="s">
        <v>1359</v>
      </c>
    </row>
    <row r="540" spans="1:47" s="2" customFormat="1" ht="39">
      <c r="A540" s="35"/>
      <c r="B540" s="36"/>
      <c r="C540" s="37"/>
      <c r="D540" s="220" t="s">
        <v>161</v>
      </c>
      <c r="E540" s="37"/>
      <c r="F540" s="221" t="s">
        <v>1360</v>
      </c>
      <c r="G540" s="37"/>
      <c r="H540" s="37"/>
      <c r="I540" s="123"/>
      <c r="J540" s="37"/>
      <c r="K540" s="37"/>
      <c r="L540" s="40"/>
      <c r="M540" s="222"/>
      <c r="N540" s="223"/>
      <c r="O540" s="72"/>
      <c r="P540" s="72"/>
      <c r="Q540" s="72"/>
      <c r="R540" s="72"/>
      <c r="S540" s="72"/>
      <c r="T540" s="73"/>
      <c r="U540" s="35"/>
      <c r="V540" s="35"/>
      <c r="W540" s="35"/>
      <c r="X540" s="35"/>
      <c r="Y540" s="35"/>
      <c r="Z540" s="35"/>
      <c r="AA540" s="35"/>
      <c r="AB540" s="35"/>
      <c r="AC540" s="35"/>
      <c r="AD540" s="35"/>
      <c r="AE540" s="35"/>
      <c r="AT540" s="18" t="s">
        <v>161</v>
      </c>
      <c r="AU540" s="18" t="s">
        <v>88</v>
      </c>
    </row>
    <row r="541" spans="1:47" s="2" customFormat="1" ht="68.25">
      <c r="A541" s="35"/>
      <c r="B541" s="36"/>
      <c r="C541" s="37"/>
      <c r="D541" s="220" t="s">
        <v>408</v>
      </c>
      <c r="E541" s="37"/>
      <c r="F541" s="230" t="s">
        <v>1361</v>
      </c>
      <c r="G541" s="37"/>
      <c r="H541" s="37"/>
      <c r="I541" s="123"/>
      <c r="J541" s="37"/>
      <c r="K541" s="37"/>
      <c r="L541" s="40"/>
      <c r="M541" s="222"/>
      <c r="N541" s="223"/>
      <c r="O541" s="72"/>
      <c r="P541" s="72"/>
      <c r="Q541" s="72"/>
      <c r="R541" s="72"/>
      <c r="S541" s="72"/>
      <c r="T541" s="73"/>
      <c r="U541" s="35"/>
      <c r="V541" s="35"/>
      <c r="W541" s="35"/>
      <c r="X541" s="35"/>
      <c r="Y541" s="35"/>
      <c r="Z541" s="35"/>
      <c r="AA541" s="35"/>
      <c r="AB541" s="35"/>
      <c r="AC541" s="35"/>
      <c r="AD541" s="35"/>
      <c r="AE541" s="35"/>
      <c r="AT541" s="18" t="s">
        <v>408</v>
      </c>
      <c r="AU541" s="18" t="s">
        <v>88</v>
      </c>
    </row>
    <row r="542" spans="1:47" s="2" customFormat="1" ht="19.5">
      <c r="A542" s="35"/>
      <c r="B542" s="36"/>
      <c r="C542" s="37"/>
      <c r="D542" s="220" t="s">
        <v>442</v>
      </c>
      <c r="E542" s="37"/>
      <c r="F542" s="230" t="s">
        <v>1362</v>
      </c>
      <c r="G542" s="37"/>
      <c r="H542" s="37"/>
      <c r="I542" s="123"/>
      <c r="J542" s="37"/>
      <c r="K542" s="37"/>
      <c r="L542" s="40"/>
      <c r="M542" s="222"/>
      <c r="N542" s="223"/>
      <c r="O542" s="72"/>
      <c r="P542" s="72"/>
      <c r="Q542" s="72"/>
      <c r="R542" s="72"/>
      <c r="S542" s="72"/>
      <c r="T542" s="73"/>
      <c r="U542" s="35"/>
      <c r="V542" s="35"/>
      <c r="W542" s="35"/>
      <c r="X542" s="35"/>
      <c r="Y542" s="35"/>
      <c r="Z542" s="35"/>
      <c r="AA542" s="35"/>
      <c r="AB542" s="35"/>
      <c r="AC542" s="35"/>
      <c r="AD542" s="35"/>
      <c r="AE542" s="35"/>
      <c r="AT542" s="18" t="s">
        <v>442</v>
      </c>
      <c r="AU542" s="18" t="s">
        <v>88</v>
      </c>
    </row>
    <row r="543" spans="2:51" s="13" customFormat="1" ht="11.25">
      <c r="B543" s="231"/>
      <c r="C543" s="232"/>
      <c r="D543" s="220" t="s">
        <v>410</v>
      </c>
      <c r="E543" s="233" t="s">
        <v>1</v>
      </c>
      <c r="F543" s="234" t="s">
        <v>1301</v>
      </c>
      <c r="G543" s="232"/>
      <c r="H543" s="235">
        <v>297.24</v>
      </c>
      <c r="I543" s="236"/>
      <c r="J543" s="232"/>
      <c r="K543" s="232"/>
      <c r="L543" s="237"/>
      <c r="M543" s="238"/>
      <c r="N543" s="239"/>
      <c r="O543" s="239"/>
      <c r="P543" s="239"/>
      <c r="Q543" s="239"/>
      <c r="R543" s="239"/>
      <c r="S543" s="239"/>
      <c r="T543" s="240"/>
      <c r="AT543" s="241" t="s">
        <v>410</v>
      </c>
      <c r="AU543" s="241" t="s">
        <v>88</v>
      </c>
      <c r="AV543" s="13" t="s">
        <v>88</v>
      </c>
      <c r="AW543" s="13" t="s">
        <v>34</v>
      </c>
      <c r="AX543" s="13" t="s">
        <v>86</v>
      </c>
      <c r="AY543" s="241" t="s">
        <v>154</v>
      </c>
    </row>
    <row r="544" spans="1:65" s="2" customFormat="1" ht="24" customHeight="1">
      <c r="A544" s="35"/>
      <c r="B544" s="36"/>
      <c r="C544" s="207" t="s">
        <v>1363</v>
      </c>
      <c r="D544" s="207" t="s">
        <v>155</v>
      </c>
      <c r="E544" s="208" t="s">
        <v>526</v>
      </c>
      <c r="F544" s="209" t="s">
        <v>527</v>
      </c>
      <c r="G544" s="210" t="s">
        <v>471</v>
      </c>
      <c r="H544" s="211">
        <v>68.804</v>
      </c>
      <c r="I544" s="212"/>
      <c r="J544" s="213">
        <f>ROUND(I544*H544,2)</f>
        <v>0</v>
      </c>
      <c r="K544" s="209" t="s">
        <v>405</v>
      </c>
      <c r="L544" s="40"/>
      <c r="M544" s="214" t="s">
        <v>1</v>
      </c>
      <c r="N544" s="215" t="s">
        <v>43</v>
      </c>
      <c r="O544" s="72"/>
      <c r="P544" s="216">
        <f>O544*H544</f>
        <v>0</v>
      </c>
      <c r="Q544" s="216">
        <v>0.08425</v>
      </c>
      <c r="R544" s="216">
        <f>Q544*H544</f>
        <v>5.796737</v>
      </c>
      <c r="S544" s="216">
        <v>0</v>
      </c>
      <c r="T544" s="217">
        <f>S544*H544</f>
        <v>0</v>
      </c>
      <c r="U544" s="35"/>
      <c r="V544" s="35"/>
      <c r="W544" s="35"/>
      <c r="X544" s="35"/>
      <c r="Y544" s="35"/>
      <c r="Z544" s="35"/>
      <c r="AA544" s="35"/>
      <c r="AB544" s="35"/>
      <c r="AC544" s="35"/>
      <c r="AD544" s="35"/>
      <c r="AE544" s="35"/>
      <c r="AR544" s="218" t="s">
        <v>159</v>
      </c>
      <c r="AT544" s="218" t="s">
        <v>155</v>
      </c>
      <c r="AU544" s="218" t="s">
        <v>88</v>
      </c>
      <c r="AY544" s="18" t="s">
        <v>154</v>
      </c>
      <c r="BE544" s="219">
        <f>IF(N544="základní",J544,0)</f>
        <v>0</v>
      </c>
      <c r="BF544" s="219">
        <f>IF(N544="snížená",J544,0)</f>
        <v>0</v>
      </c>
      <c r="BG544" s="219">
        <f>IF(N544="zákl. přenesená",J544,0)</f>
        <v>0</v>
      </c>
      <c r="BH544" s="219">
        <f>IF(N544="sníž. přenesená",J544,0)</f>
        <v>0</v>
      </c>
      <c r="BI544" s="219">
        <f>IF(N544="nulová",J544,0)</f>
        <v>0</v>
      </c>
      <c r="BJ544" s="18" t="s">
        <v>86</v>
      </c>
      <c r="BK544" s="219">
        <f>ROUND(I544*H544,2)</f>
        <v>0</v>
      </c>
      <c r="BL544" s="18" t="s">
        <v>159</v>
      </c>
      <c r="BM544" s="218" t="s">
        <v>1364</v>
      </c>
    </row>
    <row r="545" spans="1:47" s="2" customFormat="1" ht="48.75">
      <c r="A545" s="35"/>
      <c r="B545" s="36"/>
      <c r="C545" s="37"/>
      <c r="D545" s="220" t="s">
        <v>161</v>
      </c>
      <c r="E545" s="37"/>
      <c r="F545" s="221" t="s">
        <v>529</v>
      </c>
      <c r="G545" s="37"/>
      <c r="H545" s="37"/>
      <c r="I545" s="123"/>
      <c r="J545" s="37"/>
      <c r="K545" s="37"/>
      <c r="L545" s="40"/>
      <c r="M545" s="222"/>
      <c r="N545" s="223"/>
      <c r="O545" s="72"/>
      <c r="P545" s="72"/>
      <c r="Q545" s="72"/>
      <c r="R545" s="72"/>
      <c r="S545" s="72"/>
      <c r="T545" s="73"/>
      <c r="U545" s="35"/>
      <c r="V545" s="35"/>
      <c r="W545" s="35"/>
      <c r="X545" s="35"/>
      <c r="Y545" s="35"/>
      <c r="Z545" s="35"/>
      <c r="AA545" s="35"/>
      <c r="AB545" s="35"/>
      <c r="AC545" s="35"/>
      <c r="AD545" s="35"/>
      <c r="AE545" s="35"/>
      <c r="AT545" s="18" t="s">
        <v>161</v>
      </c>
      <c r="AU545" s="18" t="s">
        <v>88</v>
      </c>
    </row>
    <row r="546" spans="1:47" s="2" customFormat="1" ht="117">
      <c r="A546" s="35"/>
      <c r="B546" s="36"/>
      <c r="C546" s="37"/>
      <c r="D546" s="220" t="s">
        <v>408</v>
      </c>
      <c r="E546" s="37"/>
      <c r="F546" s="230" t="s">
        <v>530</v>
      </c>
      <c r="G546" s="37"/>
      <c r="H546" s="37"/>
      <c r="I546" s="123"/>
      <c r="J546" s="37"/>
      <c r="K546" s="37"/>
      <c r="L546" s="40"/>
      <c r="M546" s="222"/>
      <c r="N546" s="223"/>
      <c r="O546" s="72"/>
      <c r="P546" s="72"/>
      <c r="Q546" s="72"/>
      <c r="R546" s="72"/>
      <c r="S546" s="72"/>
      <c r="T546" s="73"/>
      <c r="U546" s="35"/>
      <c r="V546" s="35"/>
      <c r="W546" s="35"/>
      <c r="X546" s="35"/>
      <c r="Y546" s="35"/>
      <c r="Z546" s="35"/>
      <c r="AA546" s="35"/>
      <c r="AB546" s="35"/>
      <c r="AC546" s="35"/>
      <c r="AD546" s="35"/>
      <c r="AE546" s="35"/>
      <c r="AT546" s="18" t="s">
        <v>408</v>
      </c>
      <c r="AU546" s="18" t="s">
        <v>88</v>
      </c>
    </row>
    <row r="547" spans="1:47" s="2" customFormat="1" ht="48.75">
      <c r="A547" s="35"/>
      <c r="B547" s="36"/>
      <c r="C547" s="37"/>
      <c r="D547" s="220" t="s">
        <v>442</v>
      </c>
      <c r="E547" s="37"/>
      <c r="F547" s="230" t="s">
        <v>531</v>
      </c>
      <c r="G547" s="37"/>
      <c r="H547" s="37"/>
      <c r="I547" s="123"/>
      <c r="J547" s="37"/>
      <c r="K547" s="37"/>
      <c r="L547" s="40"/>
      <c r="M547" s="222"/>
      <c r="N547" s="223"/>
      <c r="O547" s="72"/>
      <c r="P547" s="72"/>
      <c r="Q547" s="72"/>
      <c r="R547" s="72"/>
      <c r="S547" s="72"/>
      <c r="T547" s="73"/>
      <c r="U547" s="35"/>
      <c r="V547" s="35"/>
      <c r="W547" s="35"/>
      <c r="X547" s="35"/>
      <c r="Y547" s="35"/>
      <c r="Z547" s="35"/>
      <c r="AA547" s="35"/>
      <c r="AB547" s="35"/>
      <c r="AC547" s="35"/>
      <c r="AD547" s="35"/>
      <c r="AE547" s="35"/>
      <c r="AT547" s="18" t="s">
        <v>442</v>
      </c>
      <c r="AU547" s="18" t="s">
        <v>88</v>
      </c>
    </row>
    <row r="548" spans="2:51" s="13" customFormat="1" ht="11.25">
      <c r="B548" s="231"/>
      <c r="C548" s="232"/>
      <c r="D548" s="220" t="s">
        <v>410</v>
      </c>
      <c r="E548" s="233" t="s">
        <v>1</v>
      </c>
      <c r="F548" s="234" t="s">
        <v>1365</v>
      </c>
      <c r="G548" s="232"/>
      <c r="H548" s="235">
        <v>64.77</v>
      </c>
      <c r="I548" s="236"/>
      <c r="J548" s="232"/>
      <c r="K548" s="232"/>
      <c r="L548" s="237"/>
      <c r="M548" s="238"/>
      <c r="N548" s="239"/>
      <c r="O548" s="239"/>
      <c r="P548" s="239"/>
      <c r="Q548" s="239"/>
      <c r="R548" s="239"/>
      <c r="S548" s="239"/>
      <c r="T548" s="240"/>
      <c r="AT548" s="241" t="s">
        <v>410</v>
      </c>
      <c r="AU548" s="241" t="s">
        <v>88</v>
      </c>
      <c r="AV548" s="13" t="s">
        <v>88</v>
      </c>
      <c r="AW548" s="13" t="s">
        <v>34</v>
      </c>
      <c r="AX548" s="13" t="s">
        <v>78</v>
      </c>
      <c r="AY548" s="241" t="s">
        <v>154</v>
      </c>
    </row>
    <row r="549" spans="2:51" s="13" customFormat="1" ht="11.25">
      <c r="B549" s="231"/>
      <c r="C549" s="232"/>
      <c r="D549" s="220" t="s">
        <v>410</v>
      </c>
      <c r="E549" s="233" t="s">
        <v>1</v>
      </c>
      <c r="F549" s="234" t="s">
        <v>1366</v>
      </c>
      <c r="G549" s="232"/>
      <c r="H549" s="235">
        <v>4.034</v>
      </c>
      <c r="I549" s="236"/>
      <c r="J549" s="232"/>
      <c r="K549" s="232"/>
      <c r="L549" s="237"/>
      <c r="M549" s="238"/>
      <c r="N549" s="239"/>
      <c r="O549" s="239"/>
      <c r="P549" s="239"/>
      <c r="Q549" s="239"/>
      <c r="R549" s="239"/>
      <c r="S549" s="239"/>
      <c r="T549" s="240"/>
      <c r="AT549" s="241" t="s">
        <v>410</v>
      </c>
      <c r="AU549" s="241" t="s">
        <v>88</v>
      </c>
      <c r="AV549" s="13" t="s">
        <v>88</v>
      </c>
      <c r="AW549" s="13" t="s">
        <v>34</v>
      </c>
      <c r="AX549" s="13" t="s">
        <v>78</v>
      </c>
      <c r="AY549" s="241" t="s">
        <v>154</v>
      </c>
    </row>
    <row r="550" spans="2:51" s="14" customFormat="1" ht="11.25">
      <c r="B550" s="242"/>
      <c r="C550" s="243"/>
      <c r="D550" s="220" t="s">
        <v>410</v>
      </c>
      <c r="E550" s="244" t="s">
        <v>1</v>
      </c>
      <c r="F550" s="245" t="s">
        <v>433</v>
      </c>
      <c r="G550" s="243"/>
      <c r="H550" s="246">
        <v>68.804</v>
      </c>
      <c r="I550" s="247"/>
      <c r="J550" s="243"/>
      <c r="K550" s="243"/>
      <c r="L550" s="248"/>
      <c r="M550" s="249"/>
      <c r="N550" s="250"/>
      <c r="O550" s="250"/>
      <c r="P550" s="250"/>
      <c r="Q550" s="250"/>
      <c r="R550" s="250"/>
      <c r="S550" s="250"/>
      <c r="T550" s="251"/>
      <c r="AT550" s="252" t="s">
        <v>410</v>
      </c>
      <c r="AU550" s="252" t="s">
        <v>88</v>
      </c>
      <c r="AV550" s="14" t="s">
        <v>159</v>
      </c>
      <c r="AW550" s="14" t="s">
        <v>34</v>
      </c>
      <c r="AX550" s="14" t="s">
        <v>86</v>
      </c>
      <c r="AY550" s="252" t="s">
        <v>154</v>
      </c>
    </row>
    <row r="551" spans="1:65" s="2" customFormat="1" ht="24" customHeight="1">
      <c r="A551" s="35"/>
      <c r="B551" s="36"/>
      <c r="C551" s="254" t="s">
        <v>1367</v>
      </c>
      <c r="D551" s="254" t="s">
        <v>179</v>
      </c>
      <c r="E551" s="255" t="s">
        <v>538</v>
      </c>
      <c r="F551" s="256" t="s">
        <v>539</v>
      </c>
      <c r="G551" s="257" t="s">
        <v>471</v>
      </c>
      <c r="H551" s="258">
        <v>6.53</v>
      </c>
      <c r="I551" s="259"/>
      <c r="J551" s="260">
        <f>ROUND(I551*H551,2)</f>
        <v>0</v>
      </c>
      <c r="K551" s="256" t="s">
        <v>405</v>
      </c>
      <c r="L551" s="261"/>
      <c r="M551" s="262" t="s">
        <v>1</v>
      </c>
      <c r="N551" s="263" t="s">
        <v>43</v>
      </c>
      <c r="O551" s="72"/>
      <c r="P551" s="216">
        <f>O551*H551</f>
        <v>0</v>
      </c>
      <c r="Q551" s="216">
        <v>0.131</v>
      </c>
      <c r="R551" s="216">
        <f>Q551*H551</f>
        <v>0.85543</v>
      </c>
      <c r="S551" s="216">
        <v>0</v>
      </c>
      <c r="T551" s="217">
        <f>S551*H551</f>
        <v>0</v>
      </c>
      <c r="U551" s="35"/>
      <c r="V551" s="35"/>
      <c r="W551" s="35"/>
      <c r="X551" s="35"/>
      <c r="Y551" s="35"/>
      <c r="Z551" s="35"/>
      <c r="AA551" s="35"/>
      <c r="AB551" s="35"/>
      <c r="AC551" s="35"/>
      <c r="AD551" s="35"/>
      <c r="AE551" s="35"/>
      <c r="AR551" s="218" t="s">
        <v>190</v>
      </c>
      <c r="AT551" s="218" t="s">
        <v>179</v>
      </c>
      <c r="AU551" s="218" t="s">
        <v>88</v>
      </c>
      <c r="AY551" s="18" t="s">
        <v>154</v>
      </c>
      <c r="BE551" s="219">
        <f>IF(N551="základní",J551,0)</f>
        <v>0</v>
      </c>
      <c r="BF551" s="219">
        <f>IF(N551="snížená",J551,0)</f>
        <v>0</v>
      </c>
      <c r="BG551" s="219">
        <f>IF(N551="zákl. přenesená",J551,0)</f>
        <v>0</v>
      </c>
      <c r="BH551" s="219">
        <f>IF(N551="sníž. přenesená",J551,0)</f>
        <v>0</v>
      </c>
      <c r="BI551" s="219">
        <f>IF(N551="nulová",J551,0)</f>
        <v>0</v>
      </c>
      <c r="BJ551" s="18" t="s">
        <v>86</v>
      </c>
      <c r="BK551" s="219">
        <f>ROUND(I551*H551,2)</f>
        <v>0</v>
      </c>
      <c r="BL551" s="18" t="s">
        <v>159</v>
      </c>
      <c r="BM551" s="218" t="s">
        <v>1368</v>
      </c>
    </row>
    <row r="552" spans="1:47" s="2" customFormat="1" ht="19.5">
      <c r="A552" s="35"/>
      <c r="B552" s="36"/>
      <c r="C552" s="37"/>
      <c r="D552" s="220" t="s">
        <v>161</v>
      </c>
      <c r="E552" s="37"/>
      <c r="F552" s="221" t="s">
        <v>541</v>
      </c>
      <c r="G552" s="37"/>
      <c r="H552" s="37"/>
      <c r="I552" s="123"/>
      <c r="J552" s="37"/>
      <c r="K552" s="37"/>
      <c r="L552" s="40"/>
      <c r="M552" s="222"/>
      <c r="N552" s="223"/>
      <c r="O552" s="72"/>
      <c r="P552" s="72"/>
      <c r="Q552" s="72"/>
      <c r="R552" s="72"/>
      <c r="S552" s="72"/>
      <c r="T552" s="73"/>
      <c r="U552" s="35"/>
      <c r="V552" s="35"/>
      <c r="W552" s="35"/>
      <c r="X552" s="35"/>
      <c r="Y552" s="35"/>
      <c r="Z552" s="35"/>
      <c r="AA552" s="35"/>
      <c r="AB552" s="35"/>
      <c r="AC552" s="35"/>
      <c r="AD552" s="35"/>
      <c r="AE552" s="35"/>
      <c r="AT552" s="18" t="s">
        <v>161</v>
      </c>
      <c r="AU552" s="18" t="s">
        <v>88</v>
      </c>
    </row>
    <row r="553" spans="2:51" s="13" customFormat="1" ht="11.25">
      <c r="B553" s="231"/>
      <c r="C553" s="232"/>
      <c r="D553" s="220" t="s">
        <v>410</v>
      </c>
      <c r="E553" s="233" t="s">
        <v>1</v>
      </c>
      <c r="F553" s="234" t="s">
        <v>1369</v>
      </c>
      <c r="G553" s="232"/>
      <c r="H553" s="235">
        <v>6.34</v>
      </c>
      <c r="I553" s="236"/>
      <c r="J553" s="232"/>
      <c r="K553" s="232"/>
      <c r="L553" s="237"/>
      <c r="M553" s="238"/>
      <c r="N553" s="239"/>
      <c r="O553" s="239"/>
      <c r="P553" s="239"/>
      <c r="Q553" s="239"/>
      <c r="R553" s="239"/>
      <c r="S553" s="239"/>
      <c r="T553" s="240"/>
      <c r="AT553" s="241" t="s">
        <v>410</v>
      </c>
      <c r="AU553" s="241" t="s">
        <v>88</v>
      </c>
      <c r="AV553" s="13" t="s">
        <v>88</v>
      </c>
      <c r="AW553" s="13" t="s">
        <v>34</v>
      </c>
      <c r="AX553" s="13" t="s">
        <v>78</v>
      </c>
      <c r="AY553" s="241" t="s">
        <v>154</v>
      </c>
    </row>
    <row r="554" spans="2:51" s="14" customFormat="1" ht="11.25">
      <c r="B554" s="242"/>
      <c r="C554" s="243"/>
      <c r="D554" s="220" t="s">
        <v>410</v>
      </c>
      <c r="E554" s="244" t="s">
        <v>1</v>
      </c>
      <c r="F554" s="245" t="s">
        <v>433</v>
      </c>
      <c r="G554" s="243"/>
      <c r="H554" s="246">
        <v>6.34</v>
      </c>
      <c r="I554" s="247"/>
      <c r="J554" s="243"/>
      <c r="K554" s="243"/>
      <c r="L554" s="248"/>
      <c r="M554" s="249"/>
      <c r="N554" s="250"/>
      <c r="O554" s="250"/>
      <c r="P554" s="250"/>
      <c r="Q554" s="250"/>
      <c r="R554" s="250"/>
      <c r="S554" s="250"/>
      <c r="T554" s="251"/>
      <c r="AT554" s="252" t="s">
        <v>410</v>
      </c>
      <c r="AU554" s="252" t="s">
        <v>88</v>
      </c>
      <c r="AV554" s="14" t="s">
        <v>159</v>
      </c>
      <c r="AW554" s="14" t="s">
        <v>34</v>
      </c>
      <c r="AX554" s="14" t="s">
        <v>86</v>
      </c>
      <c r="AY554" s="252" t="s">
        <v>154</v>
      </c>
    </row>
    <row r="555" spans="2:51" s="13" customFormat="1" ht="11.25">
      <c r="B555" s="231"/>
      <c r="C555" s="232"/>
      <c r="D555" s="220" t="s">
        <v>410</v>
      </c>
      <c r="E555" s="232"/>
      <c r="F555" s="234" t="s">
        <v>1370</v>
      </c>
      <c r="G555" s="232"/>
      <c r="H555" s="235">
        <v>6.53</v>
      </c>
      <c r="I555" s="236"/>
      <c r="J555" s="232"/>
      <c r="K555" s="232"/>
      <c r="L555" s="237"/>
      <c r="M555" s="238"/>
      <c r="N555" s="239"/>
      <c r="O555" s="239"/>
      <c r="P555" s="239"/>
      <c r="Q555" s="239"/>
      <c r="R555" s="239"/>
      <c r="S555" s="239"/>
      <c r="T555" s="240"/>
      <c r="AT555" s="241" t="s">
        <v>410</v>
      </c>
      <c r="AU555" s="241" t="s">
        <v>88</v>
      </c>
      <c r="AV555" s="13" t="s">
        <v>88</v>
      </c>
      <c r="AW555" s="13" t="s">
        <v>4</v>
      </c>
      <c r="AX555" s="13" t="s">
        <v>86</v>
      </c>
      <c r="AY555" s="241" t="s">
        <v>154</v>
      </c>
    </row>
    <row r="556" spans="1:65" s="2" customFormat="1" ht="24" customHeight="1">
      <c r="A556" s="35"/>
      <c r="B556" s="36"/>
      <c r="C556" s="254" t="s">
        <v>1371</v>
      </c>
      <c r="D556" s="254" t="s">
        <v>179</v>
      </c>
      <c r="E556" s="255" t="s">
        <v>1372</v>
      </c>
      <c r="F556" s="256" t="s">
        <v>1373</v>
      </c>
      <c r="G556" s="257" t="s">
        <v>471</v>
      </c>
      <c r="H556" s="258">
        <v>60.183</v>
      </c>
      <c r="I556" s="259"/>
      <c r="J556" s="260">
        <f>ROUND(I556*H556,2)</f>
        <v>0</v>
      </c>
      <c r="K556" s="256" t="s">
        <v>405</v>
      </c>
      <c r="L556" s="261"/>
      <c r="M556" s="262" t="s">
        <v>1</v>
      </c>
      <c r="N556" s="263" t="s">
        <v>43</v>
      </c>
      <c r="O556" s="72"/>
      <c r="P556" s="216">
        <f>O556*H556</f>
        <v>0</v>
      </c>
      <c r="Q556" s="216">
        <v>0.13</v>
      </c>
      <c r="R556" s="216">
        <f>Q556*H556</f>
        <v>7.823790000000001</v>
      </c>
      <c r="S556" s="216">
        <v>0</v>
      </c>
      <c r="T556" s="217">
        <f>S556*H556</f>
        <v>0</v>
      </c>
      <c r="U556" s="35"/>
      <c r="V556" s="35"/>
      <c r="W556" s="35"/>
      <c r="X556" s="35"/>
      <c r="Y556" s="35"/>
      <c r="Z556" s="35"/>
      <c r="AA556" s="35"/>
      <c r="AB556" s="35"/>
      <c r="AC556" s="35"/>
      <c r="AD556" s="35"/>
      <c r="AE556" s="35"/>
      <c r="AR556" s="218" t="s">
        <v>190</v>
      </c>
      <c r="AT556" s="218" t="s">
        <v>179</v>
      </c>
      <c r="AU556" s="218" t="s">
        <v>88</v>
      </c>
      <c r="AY556" s="18" t="s">
        <v>154</v>
      </c>
      <c r="BE556" s="219">
        <f>IF(N556="základní",J556,0)</f>
        <v>0</v>
      </c>
      <c r="BF556" s="219">
        <f>IF(N556="snížená",J556,0)</f>
        <v>0</v>
      </c>
      <c r="BG556" s="219">
        <f>IF(N556="zákl. přenesená",J556,0)</f>
        <v>0</v>
      </c>
      <c r="BH556" s="219">
        <f>IF(N556="sníž. přenesená",J556,0)</f>
        <v>0</v>
      </c>
      <c r="BI556" s="219">
        <f>IF(N556="nulová",J556,0)</f>
        <v>0</v>
      </c>
      <c r="BJ556" s="18" t="s">
        <v>86</v>
      </c>
      <c r="BK556" s="219">
        <f>ROUND(I556*H556,2)</f>
        <v>0</v>
      </c>
      <c r="BL556" s="18" t="s">
        <v>159</v>
      </c>
      <c r="BM556" s="218" t="s">
        <v>1374</v>
      </c>
    </row>
    <row r="557" spans="1:47" s="2" customFormat="1" ht="11.25">
      <c r="A557" s="35"/>
      <c r="B557" s="36"/>
      <c r="C557" s="37"/>
      <c r="D557" s="220" t="s">
        <v>161</v>
      </c>
      <c r="E557" s="37"/>
      <c r="F557" s="221" t="s">
        <v>1375</v>
      </c>
      <c r="G557" s="37"/>
      <c r="H557" s="37"/>
      <c r="I557" s="123"/>
      <c r="J557" s="37"/>
      <c r="K557" s="37"/>
      <c r="L557" s="40"/>
      <c r="M557" s="222"/>
      <c r="N557" s="223"/>
      <c r="O557" s="72"/>
      <c r="P557" s="72"/>
      <c r="Q557" s="72"/>
      <c r="R557" s="72"/>
      <c r="S557" s="72"/>
      <c r="T557" s="73"/>
      <c r="U557" s="35"/>
      <c r="V557" s="35"/>
      <c r="W557" s="35"/>
      <c r="X557" s="35"/>
      <c r="Y557" s="35"/>
      <c r="Z557" s="35"/>
      <c r="AA557" s="35"/>
      <c r="AB557" s="35"/>
      <c r="AC557" s="35"/>
      <c r="AD557" s="35"/>
      <c r="AE557" s="35"/>
      <c r="AT557" s="18" t="s">
        <v>161</v>
      </c>
      <c r="AU557" s="18" t="s">
        <v>88</v>
      </c>
    </row>
    <row r="558" spans="2:51" s="13" customFormat="1" ht="11.25">
      <c r="B558" s="231"/>
      <c r="C558" s="232"/>
      <c r="D558" s="220" t="s">
        <v>410</v>
      </c>
      <c r="E558" s="233" t="s">
        <v>1</v>
      </c>
      <c r="F558" s="234" t="s">
        <v>1376</v>
      </c>
      <c r="G558" s="232"/>
      <c r="H558" s="235">
        <v>58.43</v>
      </c>
      <c r="I558" s="236"/>
      <c r="J558" s="232"/>
      <c r="K558" s="232"/>
      <c r="L558" s="237"/>
      <c r="M558" s="238"/>
      <c r="N558" s="239"/>
      <c r="O558" s="239"/>
      <c r="P558" s="239"/>
      <c r="Q558" s="239"/>
      <c r="R558" s="239"/>
      <c r="S558" s="239"/>
      <c r="T558" s="240"/>
      <c r="AT558" s="241" t="s">
        <v>410</v>
      </c>
      <c r="AU558" s="241" t="s">
        <v>88</v>
      </c>
      <c r="AV558" s="13" t="s">
        <v>88</v>
      </c>
      <c r="AW558" s="13" t="s">
        <v>34</v>
      </c>
      <c r="AX558" s="13" t="s">
        <v>86</v>
      </c>
      <c r="AY558" s="241" t="s">
        <v>154</v>
      </c>
    </row>
    <row r="559" spans="2:51" s="13" customFormat="1" ht="11.25">
      <c r="B559" s="231"/>
      <c r="C559" s="232"/>
      <c r="D559" s="220" t="s">
        <v>410</v>
      </c>
      <c r="E559" s="232"/>
      <c r="F559" s="234" t="s">
        <v>1377</v>
      </c>
      <c r="G559" s="232"/>
      <c r="H559" s="235">
        <v>60.183</v>
      </c>
      <c r="I559" s="236"/>
      <c r="J559" s="232"/>
      <c r="K559" s="232"/>
      <c r="L559" s="237"/>
      <c r="M559" s="238"/>
      <c r="N559" s="239"/>
      <c r="O559" s="239"/>
      <c r="P559" s="239"/>
      <c r="Q559" s="239"/>
      <c r="R559" s="239"/>
      <c r="S559" s="239"/>
      <c r="T559" s="240"/>
      <c r="AT559" s="241" t="s">
        <v>410</v>
      </c>
      <c r="AU559" s="241" t="s">
        <v>88</v>
      </c>
      <c r="AV559" s="13" t="s">
        <v>88</v>
      </c>
      <c r="AW559" s="13" t="s">
        <v>4</v>
      </c>
      <c r="AX559" s="13" t="s">
        <v>86</v>
      </c>
      <c r="AY559" s="241" t="s">
        <v>154</v>
      </c>
    </row>
    <row r="560" spans="1:65" s="2" customFormat="1" ht="24" customHeight="1">
      <c r="A560" s="35"/>
      <c r="B560" s="36"/>
      <c r="C560" s="254" t="s">
        <v>1284</v>
      </c>
      <c r="D560" s="254" t="s">
        <v>179</v>
      </c>
      <c r="E560" s="255" t="s">
        <v>558</v>
      </c>
      <c r="F560" s="256" t="s">
        <v>559</v>
      </c>
      <c r="G560" s="257" t="s">
        <v>471</v>
      </c>
      <c r="H560" s="258">
        <v>4.155</v>
      </c>
      <c r="I560" s="259"/>
      <c r="J560" s="260">
        <f>ROUND(I560*H560,2)</f>
        <v>0</v>
      </c>
      <c r="K560" s="256" t="s">
        <v>405</v>
      </c>
      <c r="L560" s="261"/>
      <c r="M560" s="262" t="s">
        <v>1</v>
      </c>
      <c r="N560" s="263" t="s">
        <v>43</v>
      </c>
      <c r="O560" s="72"/>
      <c r="P560" s="216">
        <f>O560*H560</f>
        <v>0</v>
      </c>
      <c r="Q560" s="216">
        <v>0.131</v>
      </c>
      <c r="R560" s="216">
        <f>Q560*H560</f>
        <v>0.544305</v>
      </c>
      <c r="S560" s="216">
        <v>0</v>
      </c>
      <c r="T560" s="217">
        <f>S560*H560</f>
        <v>0</v>
      </c>
      <c r="U560" s="35"/>
      <c r="V560" s="35"/>
      <c r="W560" s="35"/>
      <c r="X560" s="35"/>
      <c r="Y560" s="35"/>
      <c r="Z560" s="35"/>
      <c r="AA560" s="35"/>
      <c r="AB560" s="35"/>
      <c r="AC560" s="35"/>
      <c r="AD560" s="35"/>
      <c r="AE560" s="35"/>
      <c r="AR560" s="218" t="s">
        <v>190</v>
      </c>
      <c r="AT560" s="218" t="s">
        <v>179</v>
      </c>
      <c r="AU560" s="218" t="s">
        <v>88</v>
      </c>
      <c r="AY560" s="18" t="s">
        <v>154</v>
      </c>
      <c r="BE560" s="219">
        <f>IF(N560="základní",J560,0)</f>
        <v>0</v>
      </c>
      <c r="BF560" s="219">
        <f>IF(N560="snížená",J560,0)</f>
        <v>0</v>
      </c>
      <c r="BG560" s="219">
        <f>IF(N560="zákl. přenesená",J560,0)</f>
        <v>0</v>
      </c>
      <c r="BH560" s="219">
        <f>IF(N560="sníž. přenesená",J560,0)</f>
        <v>0</v>
      </c>
      <c r="BI560" s="219">
        <f>IF(N560="nulová",J560,0)</f>
        <v>0</v>
      </c>
      <c r="BJ560" s="18" t="s">
        <v>86</v>
      </c>
      <c r="BK560" s="219">
        <f>ROUND(I560*H560,2)</f>
        <v>0</v>
      </c>
      <c r="BL560" s="18" t="s">
        <v>159</v>
      </c>
      <c r="BM560" s="218" t="s">
        <v>1378</v>
      </c>
    </row>
    <row r="561" spans="1:47" s="2" customFormat="1" ht="11.25">
      <c r="A561" s="35"/>
      <c r="B561" s="36"/>
      <c r="C561" s="37"/>
      <c r="D561" s="220" t="s">
        <v>161</v>
      </c>
      <c r="E561" s="37"/>
      <c r="F561" s="221" t="s">
        <v>561</v>
      </c>
      <c r="G561" s="37"/>
      <c r="H561" s="37"/>
      <c r="I561" s="123"/>
      <c r="J561" s="37"/>
      <c r="K561" s="37"/>
      <c r="L561" s="40"/>
      <c r="M561" s="222"/>
      <c r="N561" s="223"/>
      <c r="O561" s="72"/>
      <c r="P561" s="72"/>
      <c r="Q561" s="72"/>
      <c r="R561" s="72"/>
      <c r="S561" s="72"/>
      <c r="T561" s="73"/>
      <c r="U561" s="35"/>
      <c r="V561" s="35"/>
      <c r="W561" s="35"/>
      <c r="X561" s="35"/>
      <c r="Y561" s="35"/>
      <c r="Z561" s="35"/>
      <c r="AA561" s="35"/>
      <c r="AB561" s="35"/>
      <c r="AC561" s="35"/>
      <c r="AD561" s="35"/>
      <c r="AE561" s="35"/>
      <c r="AT561" s="18" t="s">
        <v>161</v>
      </c>
      <c r="AU561" s="18" t="s">
        <v>88</v>
      </c>
    </row>
    <row r="562" spans="2:51" s="13" customFormat="1" ht="11.25">
      <c r="B562" s="231"/>
      <c r="C562" s="232"/>
      <c r="D562" s="220" t="s">
        <v>410</v>
      </c>
      <c r="E562" s="233" t="s">
        <v>1</v>
      </c>
      <c r="F562" s="234" t="s">
        <v>1379</v>
      </c>
      <c r="G562" s="232"/>
      <c r="H562" s="235">
        <v>4.034</v>
      </c>
      <c r="I562" s="236"/>
      <c r="J562" s="232"/>
      <c r="K562" s="232"/>
      <c r="L562" s="237"/>
      <c r="M562" s="238"/>
      <c r="N562" s="239"/>
      <c r="O562" s="239"/>
      <c r="P562" s="239"/>
      <c r="Q562" s="239"/>
      <c r="R562" s="239"/>
      <c r="S562" s="239"/>
      <c r="T562" s="240"/>
      <c r="AT562" s="241" t="s">
        <v>410</v>
      </c>
      <c r="AU562" s="241" t="s">
        <v>88</v>
      </c>
      <c r="AV562" s="13" t="s">
        <v>88</v>
      </c>
      <c r="AW562" s="13" t="s">
        <v>34</v>
      </c>
      <c r="AX562" s="13" t="s">
        <v>86</v>
      </c>
      <c r="AY562" s="241" t="s">
        <v>154</v>
      </c>
    </row>
    <row r="563" spans="2:51" s="13" customFormat="1" ht="11.25">
      <c r="B563" s="231"/>
      <c r="C563" s="232"/>
      <c r="D563" s="220" t="s">
        <v>410</v>
      </c>
      <c r="E563" s="232"/>
      <c r="F563" s="234" t="s">
        <v>1380</v>
      </c>
      <c r="G563" s="232"/>
      <c r="H563" s="235">
        <v>4.155</v>
      </c>
      <c r="I563" s="236"/>
      <c r="J563" s="232"/>
      <c r="K563" s="232"/>
      <c r="L563" s="237"/>
      <c r="M563" s="238"/>
      <c r="N563" s="239"/>
      <c r="O563" s="239"/>
      <c r="P563" s="239"/>
      <c r="Q563" s="239"/>
      <c r="R563" s="239"/>
      <c r="S563" s="239"/>
      <c r="T563" s="240"/>
      <c r="AT563" s="241" t="s">
        <v>410</v>
      </c>
      <c r="AU563" s="241" t="s">
        <v>88</v>
      </c>
      <c r="AV563" s="13" t="s">
        <v>88</v>
      </c>
      <c r="AW563" s="13" t="s">
        <v>4</v>
      </c>
      <c r="AX563" s="13" t="s">
        <v>86</v>
      </c>
      <c r="AY563" s="241" t="s">
        <v>154</v>
      </c>
    </row>
    <row r="564" spans="1:65" s="2" customFormat="1" ht="24" customHeight="1">
      <c r="A564" s="35"/>
      <c r="B564" s="36"/>
      <c r="C564" s="207" t="s">
        <v>1381</v>
      </c>
      <c r="D564" s="207" t="s">
        <v>155</v>
      </c>
      <c r="E564" s="208" t="s">
        <v>1382</v>
      </c>
      <c r="F564" s="209" t="s">
        <v>1383</v>
      </c>
      <c r="G564" s="210" t="s">
        <v>471</v>
      </c>
      <c r="H564" s="211">
        <v>173.54</v>
      </c>
      <c r="I564" s="212"/>
      <c r="J564" s="213">
        <f>ROUND(I564*H564,2)</f>
        <v>0</v>
      </c>
      <c r="K564" s="209" t="s">
        <v>405</v>
      </c>
      <c r="L564" s="40"/>
      <c r="M564" s="214" t="s">
        <v>1</v>
      </c>
      <c r="N564" s="215" t="s">
        <v>43</v>
      </c>
      <c r="O564" s="72"/>
      <c r="P564" s="216">
        <f>O564*H564</f>
        <v>0</v>
      </c>
      <c r="Q564" s="216">
        <v>0.08425</v>
      </c>
      <c r="R564" s="216">
        <f>Q564*H564</f>
        <v>14.620745</v>
      </c>
      <c r="S564" s="216">
        <v>0</v>
      </c>
      <c r="T564" s="217">
        <f>S564*H564</f>
        <v>0</v>
      </c>
      <c r="U564" s="35"/>
      <c r="V564" s="35"/>
      <c r="W564" s="35"/>
      <c r="X564" s="35"/>
      <c r="Y564" s="35"/>
      <c r="Z564" s="35"/>
      <c r="AA564" s="35"/>
      <c r="AB564" s="35"/>
      <c r="AC564" s="35"/>
      <c r="AD564" s="35"/>
      <c r="AE564" s="35"/>
      <c r="AR564" s="218" t="s">
        <v>159</v>
      </c>
      <c r="AT564" s="218" t="s">
        <v>155</v>
      </c>
      <c r="AU564" s="218" t="s">
        <v>88</v>
      </c>
      <c r="AY564" s="18" t="s">
        <v>154</v>
      </c>
      <c r="BE564" s="219">
        <f>IF(N564="základní",J564,0)</f>
        <v>0</v>
      </c>
      <c r="BF564" s="219">
        <f>IF(N564="snížená",J564,0)</f>
        <v>0</v>
      </c>
      <c r="BG564" s="219">
        <f>IF(N564="zákl. přenesená",J564,0)</f>
        <v>0</v>
      </c>
      <c r="BH564" s="219">
        <f>IF(N564="sníž. přenesená",J564,0)</f>
        <v>0</v>
      </c>
      <c r="BI564" s="219">
        <f>IF(N564="nulová",J564,0)</f>
        <v>0</v>
      </c>
      <c r="BJ564" s="18" t="s">
        <v>86</v>
      </c>
      <c r="BK564" s="219">
        <f>ROUND(I564*H564,2)</f>
        <v>0</v>
      </c>
      <c r="BL564" s="18" t="s">
        <v>159</v>
      </c>
      <c r="BM564" s="218" t="s">
        <v>1384</v>
      </c>
    </row>
    <row r="565" spans="1:47" s="2" customFormat="1" ht="48.75">
      <c r="A565" s="35"/>
      <c r="B565" s="36"/>
      <c r="C565" s="37"/>
      <c r="D565" s="220" t="s">
        <v>161</v>
      </c>
      <c r="E565" s="37"/>
      <c r="F565" s="221" t="s">
        <v>1385</v>
      </c>
      <c r="G565" s="37"/>
      <c r="H565" s="37"/>
      <c r="I565" s="123"/>
      <c r="J565" s="37"/>
      <c r="K565" s="37"/>
      <c r="L565" s="40"/>
      <c r="M565" s="222"/>
      <c r="N565" s="223"/>
      <c r="O565" s="72"/>
      <c r="P565" s="72"/>
      <c r="Q565" s="72"/>
      <c r="R565" s="72"/>
      <c r="S565" s="72"/>
      <c r="T565" s="73"/>
      <c r="U565" s="35"/>
      <c r="V565" s="35"/>
      <c r="W565" s="35"/>
      <c r="X565" s="35"/>
      <c r="Y565" s="35"/>
      <c r="Z565" s="35"/>
      <c r="AA565" s="35"/>
      <c r="AB565" s="35"/>
      <c r="AC565" s="35"/>
      <c r="AD565" s="35"/>
      <c r="AE565" s="35"/>
      <c r="AT565" s="18" t="s">
        <v>161</v>
      </c>
      <c r="AU565" s="18" t="s">
        <v>88</v>
      </c>
    </row>
    <row r="566" spans="1:47" s="2" customFormat="1" ht="117">
      <c r="A566" s="35"/>
      <c r="B566" s="36"/>
      <c r="C566" s="37"/>
      <c r="D566" s="220" t="s">
        <v>408</v>
      </c>
      <c r="E566" s="37"/>
      <c r="F566" s="230" t="s">
        <v>530</v>
      </c>
      <c r="G566" s="37"/>
      <c r="H566" s="37"/>
      <c r="I566" s="123"/>
      <c r="J566" s="37"/>
      <c r="K566" s="37"/>
      <c r="L566" s="40"/>
      <c r="M566" s="222"/>
      <c r="N566" s="223"/>
      <c r="O566" s="72"/>
      <c r="P566" s="72"/>
      <c r="Q566" s="72"/>
      <c r="R566" s="72"/>
      <c r="S566" s="72"/>
      <c r="T566" s="73"/>
      <c r="U566" s="35"/>
      <c r="V566" s="35"/>
      <c r="W566" s="35"/>
      <c r="X566" s="35"/>
      <c r="Y566" s="35"/>
      <c r="Z566" s="35"/>
      <c r="AA566" s="35"/>
      <c r="AB566" s="35"/>
      <c r="AC566" s="35"/>
      <c r="AD566" s="35"/>
      <c r="AE566" s="35"/>
      <c r="AT566" s="18" t="s">
        <v>408</v>
      </c>
      <c r="AU566" s="18" t="s">
        <v>88</v>
      </c>
    </row>
    <row r="567" spans="2:51" s="13" customFormat="1" ht="11.25">
      <c r="B567" s="231"/>
      <c r="C567" s="232"/>
      <c r="D567" s="220" t="s">
        <v>410</v>
      </c>
      <c r="E567" s="233" t="s">
        <v>1</v>
      </c>
      <c r="F567" s="234" t="s">
        <v>1386</v>
      </c>
      <c r="G567" s="232"/>
      <c r="H567" s="235">
        <v>173.54</v>
      </c>
      <c r="I567" s="236"/>
      <c r="J567" s="232"/>
      <c r="K567" s="232"/>
      <c r="L567" s="237"/>
      <c r="M567" s="238"/>
      <c r="N567" s="239"/>
      <c r="O567" s="239"/>
      <c r="P567" s="239"/>
      <c r="Q567" s="239"/>
      <c r="R567" s="239"/>
      <c r="S567" s="239"/>
      <c r="T567" s="240"/>
      <c r="AT567" s="241" t="s">
        <v>410</v>
      </c>
      <c r="AU567" s="241" t="s">
        <v>88</v>
      </c>
      <c r="AV567" s="13" t="s">
        <v>88</v>
      </c>
      <c r="AW567" s="13" t="s">
        <v>34</v>
      </c>
      <c r="AX567" s="13" t="s">
        <v>86</v>
      </c>
      <c r="AY567" s="241" t="s">
        <v>154</v>
      </c>
    </row>
    <row r="568" spans="1:65" s="2" customFormat="1" ht="24" customHeight="1">
      <c r="A568" s="35"/>
      <c r="B568" s="36"/>
      <c r="C568" s="254" t="s">
        <v>1387</v>
      </c>
      <c r="D568" s="254" t="s">
        <v>179</v>
      </c>
      <c r="E568" s="255" t="s">
        <v>570</v>
      </c>
      <c r="F568" s="256" t="s">
        <v>571</v>
      </c>
      <c r="G568" s="257" t="s">
        <v>471</v>
      </c>
      <c r="H568" s="258">
        <v>177.011</v>
      </c>
      <c r="I568" s="259"/>
      <c r="J568" s="260">
        <f>ROUND(I568*H568,2)</f>
        <v>0</v>
      </c>
      <c r="K568" s="256" t="s">
        <v>405</v>
      </c>
      <c r="L568" s="261"/>
      <c r="M568" s="262" t="s">
        <v>1</v>
      </c>
      <c r="N568" s="263" t="s">
        <v>43</v>
      </c>
      <c r="O568" s="72"/>
      <c r="P568" s="216">
        <f>O568*H568</f>
        <v>0</v>
      </c>
      <c r="Q568" s="216">
        <v>0.13</v>
      </c>
      <c r="R568" s="216">
        <f>Q568*H568</f>
        <v>23.01143</v>
      </c>
      <c r="S568" s="216">
        <v>0</v>
      </c>
      <c r="T568" s="217">
        <f>S568*H568</f>
        <v>0</v>
      </c>
      <c r="U568" s="35"/>
      <c r="V568" s="35"/>
      <c r="W568" s="35"/>
      <c r="X568" s="35"/>
      <c r="Y568" s="35"/>
      <c r="Z568" s="35"/>
      <c r="AA568" s="35"/>
      <c r="AB568" s="35"/>
      <c r="AC568" s="35"/>
      <c r="AD568" s="35"/>
      <c r="AE568" s="35"/>
      <c r="AR568" s="218" t="s">
        <v>190</v>
      </c>
      <c r="AT568" s="218" t="s">
        <v>179</v>
      </c>
      <c r="AU568" s="218" t="s">
        <v>88</v>
      </c>
      <c r="AY568" s="18" t="s">
        <v>154</v>
      </c>
      <c r="BE568" s="219">
        <f>IF(N568="základní",J568,0)</f>
        <v>0</v>
      </c>
      <c r="BF568" s="219">
        <f>IF(N568="snížená",J568,0)</f>
        <v>0</v>
      </c>
      <c r="BG568" s="219">
        <f>IF(N568="zákl. přenesená",J568,0)</f>
        <v>0</v>
      </c>
      <c r="BH568" s="219">
        <f>IF(N568="sníž. přenesená",J568,0)</f>
        <v>0</v>
      </c>
      <c r="BI568" s="219">
        <f>IF(N568="nulová",J568,0)</f>
        <v>0</v>
      </c>
      <c r="BJ568" s="18" t="s">
        <v>86</v>
      </c>
      <c r="BK568" s="219">
        <f>ROUND(I568*H568,2)</f>
        <v>0</v>
      </c>
      <c r="BL568" s="18" t="s">
        <v>159</v>
      </c>
      <c r="BM568" s="218" t="s">
        <v>1388</v>
      </c>
    </row>
    <row r="569" spans="1:47" s="2" customFormat="1" ht="11.25">
      <c r="A569" s="35"/>
      <c r="B569" s="36"/>
      <c r="C569" s="37"/>
      <c r="D569" s="220" t="s">
        <v>161</v>
      </c>
      <c r="E569" s="37"/>
      <c r="F569" s="221" t="s">
        <v>571</v>
      </c>
      <c r="G569" s="37"/>
      <c r="H569" s="37"/>
      <c r="I569" s="123"/>
      <c r="J569" s="37"/>
      <c r="K569" s="37"/>
      <c r="L569" s="40"/>
      <c r="M569" s="222"/>
      <c r="N569" s="223"/>
      <c r="O569" s="72"/>
      <c r="P569" s="72"/>
      <c r="Q569" s="72"/>
      <c r="R569" s="72"/>
      <c r="S569" s="72"/>
      <c r="T569" s="73"/>
      <c r="U569" s="35"/>
      <c r="V569" s="35"/>
      <c r="W569" s="35"/>
      <c r="X569" s="35"/>
      <c r="Y569" s="35"/>
      <c r="Z569" s="35"/>
      <c r="AA569" s="35"/>
      <c r="AB569" s="35"/>
      <c r="AC569" s="35"/>
      <c r="AD569" s="35"/>
      <c r="AE569" s="35"/>
      <c r="AT569" s="18" t="s">
        <v>161</v>
      </c>
      <c r="AU569" s="18" t="s">
        <v>88</v>
      </c>
    </row>
    <row r="570" spans="2:51" s="13" customFormat="1" ht="11.25">
      <c r="B570" s="231"/>
      <c r="C570" s="232"/>
      <c r="D570" s="220" t="s">
        <v>410</v>
      </c>
      <c r="E570" s="233" t="s">
        <v>1</v>
      </c>
      <c r="F570" s="234" t="s">
        <v>1389</v>
      </c>
      <c r="G570" s="232"/>
      <c r="H570" s="235">
        <v>173.54</v>
      </c>
      <c r="I570" s="236"/>
      <c r="J570" s="232"/>
      <c r="K570" s="232"/>
      <c r="L570" s="237"/>
      <c r="M570" s="238"/>
      <c r="N570" s="239"/>
      <c r="O570" s="239"/>
      <c r="P570" s="239"/>
      <c r="Q570" s="239"/>
      <c r="R570" s="239"/>
      <c r="S570" s="239"/>
      <c r="T570" s="240"/>
      <c r="AT570" s="241" t="s">
        <v>410</v>
      </c>
      <c r="AU570" s="241" t="s">
        <v>88</v>
      </c>
      <c r="AV570" s="13" t="s">
        <v>88</v>
      </c>
      <c r="AW570" s="13" t="s">
        <v>34</v>
      </c>
      <c r="AX570" s="13" t="s">
        <v>86</v>
      </c>
      <c r="AY570" s="241" t="s">
        <v>154</v>
      </c>
    </row>
    <row r="571" spans="2:51" s="13" customFormat="1" ht="11.25">
      <c r="B571" s="231"/>
      <c r="C571" s="232"/>
      <c r="D571" s="220" t="s">
        <v>410</v>
      </c>
      <c r="E571" s="232"/>
      <c r="F571" s="234" t="s">
        <v>1390</v>
      </c>
      <c r="G571" s="232"/>
      <c r="H571" s="235">
        <v>177.011</v>
      </c>
      <c r="I571" s="236"/>
      <c r="J571" s="232"/>
      <c r="K571" s="232"/>
      <c r="L571" s="237"/>
      <c r="M571" s="238"/>
      <c r="N571" s="239"/>
      <c r="O571" s="239"/>
      <c r="P571" s="239"/>
      <c r="Q571" s="239"/>
      <c r="R571" s="239"/>
      <c r="S571" s="239"/>
      <c r="T571" s="240"/>
      <c r="AT571" s="241" t="s">
        <v>410</v>
      </c>
      <c r="AU571" s="241" t="s">
        <v>88</v>
      </c>
      <c r="AV571" s="13" t="s">
        <v>88</v>
      </c>
      <c r="AW571" s="13" t="s">
        <v>4</v>
      </c>
      <c r="AX571" s="13" t="s">
        <v>86</v>
      </c>
      <c r="AY571" s="241" t="s">
        <v>154</v>
      </c>
    </row>
    <row r="572" spans="1:65" s="2" customFormat="1" ht="24" customHeight="1">
      <c r="A572" s="35"/>
      <c r="B572" s="36"/>
      <c r="C572" s="207" t="s">
        <v>1391</v>
      </c>
      <c r="D572" s="207" t="s">
        <v>155</v>
      </c>
      <c r="E572" s="208" t="s">
        <v>574</v>
      </c>
      <c r="F572" s="209" t="s">
        <v>575</v>
      </c>
      <c r="G572" s="210" t="s">
        <v>471</v>
      </c>
      <c r="H572" s="211">
        <v>16.498</v>
      </c>
      <c r="I572" s="212"/>
      <c r="J572" s="213">
        <f>ROUND(I572*H572,2)</f>
        <v>0</v>
      </c>
      <c r="K572" s="209" t="s">
        <v>405</v>
      </c>
      <c r="L572" s="40"/>
      <c r="M572" s="214" t="s">
        <v>1</v>
      </c>
      <c r="N572" s="215" t="s">
        <v>43</v>
      </c>
      <c r="O572" s="72"/>
      <c r="P572" s="216">
        <f>O572*H572</f>
        <v>0</v>
      </c>
      <c r="Q572" s="216">
        <v>0.08565</v>
      </c>
      <c r="R572" s="216">
        <f>Q572*H572</f>
        <v>1.4130537</v>
      </c>
      <c r="S572" s="216">
        <v>0</v>
      </c>
      <c r="T572" s="217">
        <f>S572*H572</f>
        <v>0</v>
      </c>
      <c r="U572" s="35"/>
      <c r="V572" s="35"/>
      <c r="W572" s="35"/>
      <c r="X572" s="35"/>
      <c r="Y572" s="35"/>
      <c r="Z572" s="35"/>
      <c r="AA572" s="35"/>
      <c r="AB572" s="35"/>
      <c r="AC572" s="35"/>
      <c r="AD572" s="35"/>
      <c r="AE572" s="35"/>
      <c r="AR572" s="218" t="s">
        <v>159</v>
      </c>
      <c r="AT572" s="218" t="s">
        <v>155</v>
      </c>
      <c r="AU572" s="218" t="s">
        <v>88</v>
      </c>
      <c r="AY572" s="18" t="s">
        <v>154</v>
      </c>
      <c r="BE572" s="219">
        <f>IF(N572="základní",J572,0)</f>
        <v>0</v>
      </c>
      <c r="BF572" s="219">
        <f>IF(N572="snížená",J572,0)</f>
        <v>0</v>
      </c>
      <c r="BG572" s="219">
        <f>IF(N572="zákl. přenesená",J572,0)</f>
        <v>0</v>
      </c>
      <c r="BH572" s="219">
        <f>IF(N572="sníž. přenesená",J572,0)</f>
        <v>0</v>
      </c>
      <c r="BI572" s="219">
        <f>IF(N572="nulová",J572,0)</f>
        <v>0</v>
      </c>
      <c r="BJ572" s="18" t="s">
        <v>86</v>
      </c>
      <c r="BK572" s="219">
        <f>ROUND(I572*H572,2)</f>
        <v>0</v>
      </c>
      <c r="BL572" s="18" t="s">
        <v>159</v>
      </c>
      <c r="BM572" s="218" t="s">
        <v>1392</v>
      </c>
    </row>
    <row r="573" spans="1:47" s="2" customFormat="1" ht="48.75">
      <c r="A573" s="35"/>
      <c r="B573" s="36"/>
      <c r="C573" s="37"/>
      <c r="D573" s="220" t="s">
        <v>161</v>
      </c>
      <c r="E573" s="37"/>
      <c r="F573" s="221" t="s">
        <v>577</v>
      </c>
      <c r="G573" s="37"/>
      <c r="H573" s="37"/>
      <c r="I573" s="123"/>
      <c r="J573" s="37"/>
      <c r="K573" s="37"/>
      <c r="L573" s="40"/>
      <c r="M573" s="222"/>
      <c r="N573" s="223"/>
      <c r="O573" s="72"/>
      <c r="P573" s="72"/>
      <c r="Q573" s="72"/>
      <c r="R573" s="72"/>
      <c r="S573" s="72"/>
      <c r="T573" s="73"/>
      <c r="U573" s="35"/>
      <c r="V573" s="35"/>
      <c r="W573" s="35"/>
      <c r="X573" s="35"/>
      <c r="Y573" s="35"/>
      <c r="Z573" s="35"/>
      <c r="AA573" s="35"/>
      <c r="AB573" s="35"/>
      <c r="AC573" s="35"/>
      <c r="AD573" s="35"/>
      <c r="AE573" s="35"/>
      <c r="AT573" s="18" t="s">
        <v>161</v>
      </c>
      <c r="AU573" s="18" t="s">
        <v>88</v>
      </c>
    </row>
    <row r="574" spans="1:47" s="2" customFormat="1" ht="117">
      <c r="A574" s="35"/>
      <c r="B574" s="36"/>
      <c r="C574" s="37"/>
      <c r="D574" s="220" t="s">
        <v>408</v>
      </c>
      <c r="E574" s="37"/>
      <c r="F574" s="230" t="s">
        <v>530</v>
      </c>
      <c r="G574" s="37"/>
      <c r="H574" s="37"/>
      <c r="I574" s="123"/>
      <c r="J574" s="37"/>
      <c r="K574" s="37"/>
      <c r="L574" s="40"/>
      <c r="M574" s="222"/>
      <c r="N574" s="223"/>
      <c r="O574" s="72"/>
      <c r="P574" s="72"/>
      <c r="Q574" s="72"/>
      <c r="R574" s="72"/>
      <c r="S574" s="72"/>
      <c r="T574" s="73"/>
      <c r="U574" s="35"/>
      <c r="V574" s="35"/>
      <c r="W574" s="35"/>
      <c r="X574" s="35"/>
      <c r="Y574" s="35"/>
      <c r="Z574" s="35"/>
      <c r="AA574" s="35"/>
      <c r="AB574" s="35"/>
      <c r="AC574" s="35"/>
      <c r="AD574" s="35"/>
      <c r="AE574" s="35"/>
      <c r="AT574" s="18" t="s">
        <v>408</v>
      </c>
      <c r="AU574" s="18" t="s">
        <v>88</v>
      </c>
    </row>
    <row r="575" spans="2:51" s="13" customFormat="1" ht="11.25">
      <c r="B575" s="231"/>
      <c r="C575" s="232"/>
      <c r="D575" s="220" t="s">
        <v>410</v>
      </c>
      <c r="E575" s="233" t="s">
        <v>1</v>
      </c>
      <c r="F575" s="234" t="s">
        <v>1393</v>
      </c>
      <c r="G575" s="232"/>
      <c r="H575" s="235">
        <v>1.808</v>
      </c>
      <c r="I575" s="236"/>
      <c r="J575" s="232"/>
      <c r="K575" s="232"/>
      <c r="L575" s="237"/>
      <c r="M575" s="238"/>
      <c r="N575" s="239"/>
      <c r="O575" s="239"/>
      <c r="P575" s="239"/>
      <c r="Q575" s="239"/>
      <c r="R575" s="239"/>
      <c r="S575" s="239"/>
      <c r="T575" s="240"/>
      <c r="AT575" s="241" t="s">
        <v>410</v>
      </c>
      <c r="AU575" s="241" t="s">
        <v>88</v>
      </c>
      <c r="AV575" s="13" t="s">
        <v>88</v>
      </c>
      <c r="AW575" s="13" t="s">
        <v>34</v>
      </c>
      <c r="AX575" s="13" t="s">
        <v>78</v>
      </c>
      <c r="AY575" s="241" t="s">
        <v>154</v>
      </c>
    </row>
    <row r="576" spans="2:51" s="13" customFormat="1" ht="11.25">
      <c r="B576" s="231"/>
      <c r="C576" s="232"/>
      <c r="D576" s="220" t="s">
        <v>410</v>
      </c>
      <c r="E576" s="233" t="s">
        <v>1</v>
      </c>
      <c r="F576" s="234" t="s">
        <v>1394</v>
      </c>
      <c r="G576" s="232"/>
      <c r="H576" s="235">
        <v>14.69</v>
      </c>
      <c r="I576" s="236"/>
      <c r="J576" s="232"/>
      <c r="K576" s="232"/>
      <c r="L576" s="237"/>
      <c r="M576" s="238"/>
      <c r="N576" s="239"/>
      <c r="O576" s="239"/>
      <c r="P576" s="239"/>
      <c r="Q576" s="239"/>
      <c r="R576" s="239"/>
      <c r="S576" s="239"/>
      <c r="T576" s="240"/>
      <c r="AT576" s="241" t="s">
        <v>410</v>
      </c>
      <c r="AU576" s="241" t="s">
        <v>88</v>
      </c>
      <c r="AV576" s="13" t="s">
        <v>88</v>
      </c>
      <c r="AW576" s="13" t="s">
        <v>34</v>
      </c>
      <c r="AX576" s="13" t="s">
        <v>78</v>
      </c>
      <c r="AY576" s="241" t="s">
        <v>154</v>
      </c>
    </row>
    <row r="577" spans="2:51" s="14" customFormat="1" ht="11.25">
      <c r="B577" s="242"/>
      <c r="C577" s="243"/>
      <c r="D577" s="220" t="s">
        <v>410</v>
      </c>
      <c r="E577" s="244" t="s">
        <v>1</v>
      </c>
      <c r="F577" s="245" t="s">
        <v>433</v>
      </c>
      <c r="G577" s="243"/>
      <c r="H577" s="246">
        <v>16.498</v>
      </c>
      <c r="I577" s="247"/>
      <c r="J577" s="243"/>
      <c r="K577" s="243"/>
      <c r="L577" s="248"/>
      <c r="M577" s="249"/>
      <c r="N577" s="250"/>
      <c r="O577" s="250"/>
      <c r="P577" s="250"/>
      <c r="Q577" s="250"/>
      <c r="R577" s="250"/>
      <c r="S577" s="250"/>
      <c r="T577" s="251"/>
      <c r="AT577" s="252" t="s">
        <v>410</v>
      </c>
      <c r="AU577" s="252" t="s">
        <v>88</v>
      </c>
      <c r="AV577" s="14" t="s">
        <v>159</v>
      </c>
      <c r="AW577" s="14" t="s">
        <v>34</v>
      </c>
      <c r="AX577" s="14" t="s">
        <v>86</v>
      </c>
      <c r="AY577" s="252" t="s">
        <v>154</v>
      </c>
    </row>
    <row r="578" spans="1:65" s="2" customFormat="1" ht="24" customHeight="1">
      <c r="A578" s="35"/>
      <c r="B578" s="36"/>
      <c r="C578" s="254" t="s">
        <v>1395</v>
      </c>
      <c r="D578" s="254" t="s">
        <v>179</v>
      </c>
      <c r="E578" s="255" t="s">
        <v>581</v>
      </c>
      <c r="F578" s="256" t="s">
        <v>582</v>
      </c>
      <c r="G578" s="257" t="s">
        <v>471</v>
      </c>
      <c r="H578" s="258">
        <v>1.862</v>
      </c>
      <c r="I578" s="259"/>
      <c r="J578" s="260">
        <f>ROUND(I578*H578,2)</f>
        <v>0</v>
      </c>
      <c r="K578" s="256" t="s">
        <v>405</v>
      </c>
      <c r="L578" s="261"/>
      <c r="M578" s="262" t="s">
        <v>1</v>
      </c>
      <c r="N578" s="263" t="s">
        <v>43</v>
      </c>
      <c r="O578" s="72"/>
      <c r="P578" s="216">
        <f>O578*H578</f>
        <v>0</v>
      </c>
      <c r="Q578" s="216">
        <v>0.176</v>
      </c>
      <c r="R578" s="216">
        <f>Q578*H578</f>
        <v>0.327712</v>
      </c>
      <c r="S578" s="216">
        <v>0</v>
      </c>
      <c r="T578" s="217">
        <f>S578*H578</f>
        <v>0</v>
      </c>
      <c r="U578" s="35"/>
      <c r="V578" s="35"/>
      <c r="W578" s="35"/>
      <c r="X578" s="35"/>
      <c r="Y578" s="35"/>
      <c r="Z578" s="35"/>
      <c r="AA578" s="35"/>
      <c r="AB578" s="35"/>
      <c r="AC578" s="35"/>
      <c r="AD578" s="35"/>
      <c r="AE578" s="35"/>
      <c r="AR578" s="218" t="s">
        <v>190</v>
      </c>
      <c r="AT578" s="218" t="s">
        <v>179</v>
      </c>
      <c r="AU578" s="218" t="s">
        <v>88</v>
      </c>
      <c r="AY578" s="18" t="s">
        <v>154</v>
      </c>
      <c r="BE578" s="219">
        <f>IF(N578="základní",J578,0)</f>
        <v>0</v>
      </c>
      <c r="BF578" s="219">
        <f>IF(N578="snížená",J578,0)</f>
        <v>0</v>
      </c>
      <c r="BG578" s="219">
        <f>IF(N578="zákl. přenesená",J578,0)</f>
        <v>0</v>
      </c>
      <c r="BH578" s="219">
        <f>IF(N578="sníž. přenesená",J578,0)</f>
        <v>0</v>
      </c>
      <c r="BI578" s="219">
        <f>IF(N578="nulová",J578,0)</f>
        <v>0</v>
      </c>
      <c r="BJ578" s="18" t="s">
        <v>86</v>
      </c>
      <c r="BK578" s="219">
        <f>ROUND(I578*H578,2)</f>
        <v>0</v>
      </c>
      <c r="BL578" s="18" t="s">
        <v>159</v>
      </c>
      <c r="BM578" s="218" t="s">
        <v>1396</v>
      </c>
    </row>
    <row r="579" spans="1:47" s="2" customFormat="1" ht="11.25">
      <c r="A579" s="35"/>
      <c r="B579" s="36"/>
      <c r="C579" s="37"/>
      <c r="D579" s="220" t="s">
        <v>161</v>
      </c>
      <c r="E579" s="37"/>
      <c r="F579" s="221" t="s">
        <v>584</v>
      </c>
      <c r="G579" s="37"/>
      <c r="H579" s="37"/>
      <c r="I579" s="123"/>
      <c r="J579" s="37"/>
      <c r="K579" s="37"/>
      <c r="L579" s="40"/>
      <c r="M579" s="222"/>
      <c r="N579" s="223"/>
      <c r="O579" s="72"/>
      <c r="P579" s="72"/>
      <c r="Q579" s="72"/>
      <c r="R579" s="72"/>
      <c r="S579" s="72"/>
      <c r="T579" s="73"/>
      <c r="U579" s="35"/>
      <c r="V579" s="35"/>
      <c r="W579" s="35"/>
      <c r="X579" s="35"/>
      <c r="Y579" s="35"/>
      <c r="Z579" s="35"/>
      <c r="AA579" s="35"/>
      <c r="AB579" s="35"/>
      <c r="AC579" s="35"/>
      <c r="AD579" s="35"/>
      <c r="AE579" s="35"/>
      <c r="AT579" s="18" t="s">
        <v>161</v>
      </c>
      <c r="AU579" s="18" t="s">
        <v>88</v>
      </c>
    </row>
    <row r="580" spans="2:51" s="13" customFormat="1" ht="11.25">
      <c r="B580" s="231"/>
      <c r="C580" s="232"/>
      <c r="D580" s="220" t="s">
        <v>410</v>
      </c>
      <c r="E580" s="233" t="s">
        <v>1</v>
      </c>
      <c r="F580" s="234" t="s">
        <v>1397</v>
      </c>
      <c r="G580" s="232"/>
      <c r="H580" s="235">
        <v>1.808</v>
      </c>
      <c r="I580" s="236"/>
      <c r="J580" s="232"/>
      <c r="K580" s="232"/>
      <c r="L580" s="237"/>
      <c r="M580" s="238"/>
      <c r="N580" s="239"/>
      <c r="O580" s="239"/>
      <c r="P580" s="239"/>
      <c r="Q580" s="239"/>
      <c r="R580" s="239"/>
      <c r="S580" s="239"/>
      <c r="T580" s="240"/>
      <c r="AT580" s="241" t="s">
        <v>410</v>
      </c>
      <c r="AU580" s="241" t="s">
        <v>88</v>
      </c>
      <c r="AV580" s="13" t="s">
        <v>88</v>
      </c>
      <c r="AW580" s="13" t="s">
        <v>34</v>
      </c>
      <c r="AX580" s="13" t="s">
        <v>86</v>
      </c>
      <c r="AY580" s="241" t="s">
        <v>154</v>
      </c>
    </row>
    <row r="581" spans="2:51" s="13" customFormat="1" ht="11.25">
      <c r="B581" s="231"/>
      <c r="C581" s="232"/>
      <c r="D581" s="220" t="s">
        <v>410</v>
      </c>
      <c r="E581" s="232"/>
      <c r="F581" s="234" t="s">
        <v>1398</v>
      </c>
      <c r="G581" s="232"/>
      <c r="H581" s="235">
        <v>1.862</v>
      </c>
      <c r="I581" s="236"/>
      <c r="J581" s="232"/>
      <c r="K581" s="232"/>
      <c r="L581" s="237"/>
      <c r="M581" s="238"/>
      <c r="N581" s="239"/>
      <c r="O581" s="239"/>
      <c r="P581" s="239"/>
      <c r="Q581" s="239"/>
      <c r="R581" s="239"/>
      <c r="S581" s="239"/>
      <c r="T581" s="240"/>
      <c r="AT581" s="241" t="s">
        <v>410</v>
      </c>
      <c r="AU581" s="241" t="s">
        <v>88</v>
      </c>
      <c r="AV581" s="13" t="s">
        <v>88</v>
      </c>
      <c r="AW581" s="13" t="s">
        <v>4</v>
      </c>
      <c r="AX581" s="13" t="s">
        <v>86</v>
      </c>
      <c r="AY581" s="241" t="s">
        <v>154</v>
      </c>
    </row>
    <row r="582" spans="1:65" s="2" customFormat="1" ht="24" customHeight="1">
      <c r="A582" s="35"/>
      <c r="B582" s="36"/>
      <c r="C582" s="254" t="s">
        <v>1399</v>
      </c>
      <c r="D582" s="254" t="s">
        <v>179</v>
      </c>
      <c r="E582" s="255" t="s">
        <v>587</v>
      </c>
      <c r="F582" s="256" t="s">
        <v>588</v>
      </c>
      <c r="G582" s="257" t="s">
        <v>471</v>
      </c>
      <c r="H582" s="258">
        <v>12.298</v>
      </c>
      <c r="I582" s="259"/>
      <c r="J582" s="260">
        <f>ROUND(I582*H582,2)</f>
        <v>0</v>
      </c>
      <c r="K582" s="256" t="s">
        <v>405</v>
      </c>
      <c r="L582" s="261"/>
      <c r="M582" s="262" t="s">
        <v>1</v>
      </c>
      <c r="N582" s="263" t="s">
        <v>43</v>
      </c>
      <c r="O582" s="72"/>
      <c r="P582" s="216">
        <f>O582*H582</f>
        <v>0</v>
      </c>
      <c r="Q582" s="216">
        <v>0.176</v>
      </c>
      <c r="R582" s="216">
        <f>Q582*H582</f>
        <v>2.1644479999999997</v>
      </c>
      <c r="S582" s="216">
        <v>0</v>
      </c>
      <c r="T582" s="217">
        <f>S582*H582</f>
        <v>0</v>
      </c>
      <c r="U582" s="35"/>
      <c r="V582" s="35"/>
      <c r="W582" s="35"/>
      <c r="X582" s="35"/>
      <c r="Y582" s="35"/>
      <c r="Z582" s="35"/>
      <c r="AA582" s="35"/>
      <c r="AB582" s="35"/>
      <c r="AC582" s="35"/>
      <c r="AD582" s="35"/>
      <c r="AE582" s="35"/>
      <c r="AR582" s="218" t="s">
        <v>190</v>
      </c>
      <c r="AT582" s="218" t="s">
        <v>179</v>
      </c>
      <c r="AU582" s="218" t="s">
        <v>88</v>
      </c>
      <c r="AY582" s="18" t="s">
        <v>154</v>
      </c>
      <c r="BE582" s="219">
        <f>IF(N582="základní",J582,0)</f>
        <v>0</v>
      </c>
      <c r="BF582" s="219">
        <f>IF(N582="snížená",J582,0)</f>
        <v>0</v>
      </c>
      <c r="BG582" s="219">
        <f>IF(N582="zákl. přenesená",J582,0)</f>
        <v>0</v>
      </c>
      <c r="BH582" s="219">
        <f>IF(N582="sníž. přenesená",J582,0)</f>
        <v>0</v>
      </c>
      <c r="BI582" s="219">
        <f>IF(N582="nulová",J582,0)</f>
        <v>0</v>
      </c>
      <c r="BJ582" s="18" t="s">
        <v>86</v>
      </c>
      <c r="BK582" s="219">
        <f>ROUND(I582*H582,2)</f>
        <v>0</v>
      </c>
      <c r="BL582" s="18" t="s">
        <v>159</v>
      </c>
      <c r="BM582" s="218" t="s">
        <v>1400</v>
      </c>
    </row>
    <row r="583" spans="1:47" s="2" customFormat="1" ht="11.25">
      <c r="A583" s="35"/>
      <c r="B583" s="36"/>
      <c r="C583" s="37"/>
      <c r="D583" s="220" t="s">
        <v>161</v>
      </c>
      <c r="E583" s="37"/>
      <c r="F583" s="221" t="s">
        <v>588</v>
      </c>
      <c r="G583" s="37"/>
      <c r="H583" s="37"/>
      <c r="I583" s="123"/>
      <c r="J583" s="37"/>
      <c r="K583" s="37"/>
      <c r="L583" s="40"/>
      <c r="M583" s="222"/>
      <c r="N583" s="223"/>
      <c r="O583" s="72"/>
      <c r="P583" s="72"/>
      <c r="Q583" s="72"/>
      <c r="R583" s="72"/>
      <c r="S583" s="72"/>
      <c r="T583" s="73"/>
      <c r="U583" s="35"/>
      <c r="V583" s="35"/>
      <c r="W583" s="35"/>
      <c r="X583" s="35"/>
      <c r="Y583" s="35"/>
      <c r="Z583" s="35"/>
      <c r="AA583" s="35"/>
      <c r="AB583" s="35"/>
      <c r="AC583" s="35"/>
      <c r="AD583" s="35"/>
      <c r="AE583" s="35"/>
      <c r="AT583" s="18" t="s">
        <v>161</v>
      </c>
      <c r="AU583" s="18" t="s">
        <v>88</v>
      </c>
    </row>
    <row r="584" spans="2:51" s="13" customFormat="1" ht="11.25">
      <c r="B584" s="231"/>
      <c r="C584" s="232"/>
      <c r="D584" s="220" t="s">
        <v>410</v>
      </c>
      <c r="E584" s="233" t="s">
        <v>1</v>
      </c>
      <c r="F584" s="234" t="s">
        <v>1401</v>
      </c>
      <c r="G584" s="232"/>
      <c r="H584" s="235">
        <v>11.94</v>
      </c>
      <c r="I584" s="236"/>
      <c r="J584" s="232"/>
      <c r="K584" s="232"/>
      <c r="L584" s="237"/>
      <c r="M584" s="238"/>
      <c r="N584" s="239"/>
      <c r="O584" s="239"/>
      <c r="P584" s="239"/>
      <c r="Q584" s="239"/>
      <c r="R584" s="239"/>
      <c r="S584" s="239"/>
      <c r="T584" s="240"/>
      <c r="AT584" s="241" t="s">
        <v>410</v>
      </c>
      <c r="AU584" s="241" t="s">
        <v>88</v>
      </c>
      <c r="AV584" s="13" t="s">
        <v>88</v>
      </c>
      <c r="AW584" s="13" t="s">
        <v>34</v>
      </c>
      <c r="AX584" s="13" t="s">
        <v>86</v>
      </c>
      <c r="AY584" s="241" t="s">
        <v>154</v>
      </c>
    </row>
    <row r="585" spans="2:51" s="13" customFormat="1" ht="11.25">
      <c r="B585" s="231"/>
      <c r="C585" s="232"/>
      <c r="D585" s="220" t="s">
        <v>410</v>
      </c>
      <c r="E585" s="232"/>
      <c r="F585" s="234" t="s">
        <v>1402</v>
      </c>
      <c r="G585" s="232"/>
      <c r="H585" s="235">
        <v>12.298</v>
      </c>
      <c r="I585" s="236"/>
      <c r="J585" s="232"/>
      <c r="K585" s="232"/>
      <c r="L585" s="237"/>
      <c r="M585" s="238"/>
      <c r="N585" s="239"/>
      <c r="O585" s="239"/>
      <c r="P585" s="239"/>
      <c r="Q585" s="239"/>
      <c r="R585" s="239"/>
      <c r="S585" s="239"/>
      <c r="T585" s="240"/>
      <c r="AT585" s="241" t="s">
        <v>410</v>
      </c>
      <c r="AU585" s="241" t="s">
        <v>88</v>
      </c>
      <c r="AV585" s="13" t="s">
        <v>88</v>
      </c>
      <c r="AW585" s="13" t="s">
        <v>4</v>
      </c>
      <c r="AX585" s="13" t="s">
        <v>86</v>
      </c>
      <c r="AY585" s="241" t="s">
        <v>154</v>
      </c>
    </row>
    <row r="586" spans="1:65" s="2" customFormat="1" ht="24" customHeight="1">
      <c r="A586" s="35"/>
      <c r="B586" s="36"/>
      <c r="C586" s="254" t="s">
        <v>1403</v>
      </c>
      <c r="D586" s="254" t="s">
        <v>179</v>
      </c>
      <c r="E586" s="255" t="s">
        <v>592</v>
      </c>
      <c r="F586" s="256" t="s">
        <v>595</v>
      </c>
      <c r="G586" s="257" t="s">
        <v>471</v>
      </c>
      <c r="H586" s="258">
        <v>2.833</v>
      </c>
      <c r="I586" s="259"/>
      <c r="J586" s="260">
        <f>ROUND(I586*H586,2)</f>
        <v>0</v>
      </c>
      <c r="K586" s="256" t="s">
        <v>405</v>
      </c>
      <c r="L586" s="261"/>
      <c r="M586" s="262" t="s">
        <v>1</v>
      </c>
      <c r="N586" s="263" t="s">
        <v>43</v>
      </c>
      <c r="O586" s="72"/>
      <c r="P586" s="216">
        <f>O586*H586</f>
        <v>0</v>
      </c>
      <c r="Q586" s="216">
        <v>0.175</v>
      </c>
      <c r="R586" s="216">
        <f>Q586*H586</f>
        <v>0.495775</v>
      </c>
      <c r="S586" s="216">
        <v>0</v>
      </c>
      <c r="T586" s="217">
        <f>S586*H586</f>
        <v>0</v>
      </c>
      <c r="U586" s="35"/>
      <c r="V586" s="35"/>
      <c r="W586" s="35"/>
      <c r="X586" s="35"/>
      <c r="Y586" s="35"/>
      <c r="Z586" s="35"/>
      <c r="AA586" s="35"/>
      <c r="AB586" s="35"/>
      <c r="AC586" s="35"/>
      <c r="AD586" s="35"/>
      <c r="AE586" s="35"/>
      <c r="AR586" s="218" t="s">
        <v>190</v>
      </c>
      <c r="AT586" s="218" t="s">
        <v>179</v>
      </c>
      <c r="AU586" s="218" t="s">
        <v>88</v>
      </c>
      <c r="AY586" s="18" t="s">
        <v>154</v>
      </c>
      <c r="BE586" s="219">
        <f>IF(N586="základní",J586,0)</f>
        <v>0</v>
      </c>
      <c r="BF586" s="219">
        <f>IF(N586="snížená",J586,0)</f>
        <v>0</v>
      </c>
      <c r="BG586" s="219">
        <f>IF(N586="zákl. přenesená",J586,0)</f>
        <v>0</v>
      </c>
      <c r="BH586" s="219">
        <f>IF(N586="sníž. přenesená",J586,0)</f>
        <v>0</v>
      </c>
      <c r="BI586" s="219">
        <f>IF(N586="nulová",J586,0)</f>
        <v>0</v>
      </c>
      <c r="BJ586" s="18" t="s">
        <v>86</v>
      </c>
      <c r="BK586" s="219">
        <f>ROUND(I586*H586,2)</f>
        <v>0</v>
      </c>
      <c r="BL586" s="18" t="s">
        <v>159</v>
      </c>
      <c r="BM586" s="218" t="s">
        <v>1404</v>
      </c>
    </row>
    <row r="587" spans="1:47" s="2" customFormat="1" ht="19.5">
      <c r="A587" s="35"/>
      <c r="B587" s="36"/>
      <c r="C587" s="37"/>
      <c r="D587" s="220" t="s">
        <v>161</v>
      </c>
      <c r="E587" s="37"/>
      <c r="F587" s="221" t="s">
        <v>595</v>
      </c>
      <c r="G587" s="37"/>
      <c r="H587" s="37"/>
      <c r="I587" s="123"/>
      <c r="J587" s="37"/>
      <c r="K587" s="37"/>
      <c r="L587" s="40"/>
      <c r="M587" s="222"/>
      <c r="N587" s="223"/>
      <c r="O587" s="72"/>
      <c r="P587" s="72"/>
      <c r="Q587" s="72"/>
      <c r="R587" s="72"/>
      <c r="S587" s="72"/>
      <c r="T587" s="73"/>
      <c r="U587" s="35"/>
      <c r="V587" s="35"/>
      <c r="W587" s="35"/>
      <c r="X587" s="35"/>
      <c r="Y587" s="35"/>
      <c r="Z587" s="35"/>
      <c r="AA587" s="35"/>
      <c r="AB587" s="35"/>
      <c r="AC587" s="35"/>
      <c r="AD587" s="35"/>
      <c r="AE587" s="35"/>
      <c r="AT587" s="18" t="s">
        <v>161</v>
      </c>
      <c r="AU587" s="18" t="s">
        <v>88</v>
      </c>
    </row>
    <row r="588" spans="2:51" s="13" customFormat="1" ht="11.25">
      <c r="B588" s="231"/>
      <c r="C588" s="232"/>
      <c r="D588" s="220" t="s">
        <v>410</v>
      </c>
      <c r="E588" s="233" t="s">
        <v>1</v>
      </c>
      <c r="F588" s="234" t="s">
        <v>1405</v>
      </c>
      <c r="G588" s="232"/>
      <c r="H588" s="235">
        <v>2.75</v>
      </c>
      <c r="I588" s="236"/>
      <c r="J588" s="232"/>
      <c r="K588" s="232"/>
      <c r="L588" s="237"/>
      <c r="M588" s="238"/>
      <c r="N588" s="239"/>
      <c r="O588" s="239"/>
      <c r="P588" s="239"/>
      <c r="Q588" s="239"/>
      <c r="R588" s="239"/>
      <c r="S588" s="239"/>
      <c r="T588" s="240"/>
      <c r="AT588" s="241" t="s">
        <v>410</v>
      </c>
      <c r="AU588" s="241" t="s">
        <v>88</v>
      </c>
      <c r="AV588" s="13" t="s">
        <v>88</v>
      </c>
      <c r="AW588" s="13" t="s">
        <v>34</v>
      </c>
      <c r="AX588" s="13" t="s">
        <v>86</v>
      </c>
      <c r="AY588" s="241" t="s">
        <v>154</v>
      </c>
    </row>
    <row r="589" spans="2:51" s="13" customFormat="1" ht="11.25">
      <c r="B589" s="231"/>
      <c r="C589" s="232"/>
      <c r="D589" s="220" t="s">
        <v>410</v>
      </c>
      <c r="E589" s="232"/>
      <c r="F589" s="234" t="s">
        <v>1406</v>
      </c>
      <c r="G589" s="232"/>
      <c r="H589" s="235">
        <v>2.833</v>
      </c>
      <c r="I589" s="236"/>
      <c r="J589" s="232"/>
      <c r="K589" s="232"/>
      <c r="L589" s="237"/>
      <c r="M589" s="238"/>
      <c r="N589" s="239"/>
      <c r="O589" s="239"/>
      <c r="P589" s="239"/>
      <c r="Q589" s="239"/>
      <c r="R589" s="239"/>
      <c r="S589" s="239"/>
      <c r="T589" s="240"/>
      <c r="AT589" s="241" t="s">
        <v>410</v>
      </c>
      <c r="AU589" s="241" t="s">
        <v>88</v>
      </c>
      <c r="AV589" s="13" t="s">
        <v>88</v>
      </c>
      <c r="AW589" s="13" t="s">
        <v>4</v>
      </c>
      <c r="AX589" s="13" t="s">
        <v>86</v>
      </c>
      <c r="AY589" s="241" t="s">
        <v>154</v>
      </c>
    </row>
    <row r="590" spans="2:63" s="12" customFormat="1" ht="22.9" customHeight="1">
      <c r="B590" s="193"/>
      <c r="C590" s="194"/>
      <c r="D590" s="195" t="s">
        <v>77</v>
      </c>
      <c r="E590" s="224" t="s">
        <v>190</v>
      </c>
      <c r="F590" s="224" t="s">
        <v>597</v>
      </c>
      <c r="G590" s="194"/>
      <c r="H590" s="194"/>
      <c r="I590" s="197"/>
      <c r="J590" s="225">
        <f>BK590</f>
        <v>0</v>
      </c>
      <c r="K590" s="194"/>
      <c r="L590" s="199"/>
      <c r="M590" s="200"/>
      <c r="N590" s="201"/>
      <c r="O590" s="201"/>
      <c r="P590" s="202">
        <f>SUM(P591:P594)</f>
        <v>0</v>
      </c>
      <c r="Q590" s="201"/>
      <c r="R590" s="202">
        <f>SUM(R591:R594)</f>
        <v>2.5248</v>
      </c>
      <c r="S590" s="201"/>
      <c r="T590" s="203">
        <f>SUM(T591:T594)</f>
        <v>0</v>
      </c>
      <c r="AR590" s="204" t="s">
        <v>86</v>
      </c>
      <c r="AT590" s="205" t="s">
        <v>77</v>
      </c>
      <c r="AU590" s="205" t="s">
        <v>86</v>
      </c>
      <c r="AY590" s="204" t="s">
        <v>154</v>
      </c>
      <c r="BK590" s="206">
        <f>SUM(BK591:BK594)</f>
        <v>0</v>
      </c>
    </row>
    <row r="591" spans="1:65" s="2" customFormat="1" ht="24" customHeight="1">
      <c r="A591" s="35"/>
      <c r="B591" s="36"/>
      <c r="C591" s="207" t="s">
        <v>1407</v>
      </c>
      <c r="D591" s="207" t="s">
        <v>155</v>
      </c>
      <c r="E591" s="208" t="s">
        <v>598</v>
      </c>
      <c r="F591" s="209" t="s">
        <v>599</v>
      </c>
      <c r="G591" s="210" t="s">
        <v>600</v>
      </c>
      <c r="H591" s="211">
        <v>6</v>
      </c>
      <c r="I591" s="212"/>
      <c r="J591" s="213">
        <f>ROUND(I591*H591,2)</f>
        <v>0</v>
      </c>
      <c r="K591" s="209" t="s">
        <v>405</v>
      </c>
      <c r="L591" s="40"/>
      <c r="M591" s="214" t="s">
        <v>1</v>
      </c>
      <c r="N591" s="215" t="s">
        <v>43</v>
      </c>
      <c r="O591" s="72"/>
      <c r="P591" s="216">
        <f>O591*H591</f>
        <v>0</v>
      </c>
      <c r="Q591" s="216">
        <v>0.4208</v>
      </c>
      <c r="R591" s="216">
        <f>Q591*H591</f>
        <v>2.5248</v>
      </c>
      <c r="S591" s="216">
        <v>0</v>
      </c>
      <c r="T591" s="217">
        <f>S591*H591</f>
        <v>0</v>
      </c>
      <c r="U591" s="35"/>
      <c r="V591" s="35"/>
      <c r="W591" s="35"/>
      <c r="X591" s="35"/>
      <c r="Y591" s="35"/>
      <c r="Z591" s="35"/>
      <c r="AA591" s="35"/>
      <c r="AB591" s="35"/>
      <c r="AC591" s="35"/>
      <c r="AD591" s="35"/>
      <c r="AE591" s="35"/>
      <c r="AR591" s="218" t="s">
        <v>159</v>
      </c>
      <c r="AT591" s="218" t="s">
        <v>155</v>
      </c>
      <c r="AU591" s="218" t="s">
        <v>88</v>
      </c>
      <c r="AY591" s="18" t="s">
        <v>154</v>
      </c>
      <c r="BE591" s="219">
        <f>IF(N591="základní",J591,0)</f>
        <v>0</v>
      </c>
      <c r="BF591" s="219">
        <f>IF(N591="snížená",J591,0)</f>
        <v>0</v>
      </c>
      <c r="BG591" s="219">
        <f>IF(N591="zákl. přenesená",J591,0)</f>
        <v>0</v>
      </c>
      <c r="BH591" s="219">
        <f>IF(N591="sníž. přenesená",J591,0)</f>
        <v>0</v>
      </c>
      <c r="BI591" s="219">
        <f>IF(N591="nulová",J591,0)</f>
        <v>0</v>
      </c>
      <c r="BJ591" s="18" t="s">
        <v>86</v>
      </c>
      <c r="BK591" s="219">
        <f>ROUND(I591*H591,2)</f>
        <v>0</v>
      </c>
      <c r="BL591" s="18" t="s">
        <v>159</v>
      </c>
      <c r="BM591" s="218" t="s">
        <v>1408</v>
      </c>
    </row>
    <row r="592" spans="1:47" s="2" customFormat="1" ht="19.5">
      <c r="A592" s="35"/>
      <c r="B592" s="36"/>
      <c r="C592" s="37"/>
      <c r="D592" s="220" t="s">
        <v>161</v>
      </c>
      <c r="E592" s="37"/>
      <c r="F592" s="221" t="s">
        <v>602</v>
      </c>
      <c r="G592" s="37"/>
      <c r="H592" s="37"/>
      <c r="I592" s="123"/>
      <c r="J592" s="37"/>
      <c r="K592" s="37"/>
      <c r="L592" s="40"/>
      <c r="M592" s="222"/>
      <c r="N592" s="223"/>
      <c r="O592" s="72"/>
      <c r="P592" s="72"/>
      <c r="Q592" s="72"/>
      <c r="R592" s="72"/>
      <c r="S592" s="72"/>
      <c r="T592" s="73"/>
      <c r="U592" s="35"/>
      <c r="V592" s="35"/>
      <c r="W592" s="35"/>
      <c r="X592" s="35"/>
      <c r="Y592" s="35"/>
      <c r="Z592" s="35"/>
      <c r="AA592" s="35"/>
      <c r="AB592" s="35"/>
      <c r="AC592" s="35"/>
      <c r="AD592" s="35"/>
      <c r="AE592" s="35"/>
      <c r="AT592" s="18" t="s">
        <v>161</v>
      </c>
      <c r="AU592" s="18" t="s">
        <v>88</v>
      </c>
    </row>
    <row r="593" spans="1:47" s="2" customFormat="1" ht="97.5">
      <c r="A593" s="35"/>
      <c r="B593" s="36"/>
      <c r="C593" s="37"/>
      <c r="D593" s="220" t="s">
        <v>408</v>
      </c>
      <c r="E593" s="37"/>
      <c r="F593" s="230" t="s">
        <v>603</v>
      </c>
      <c r="G593" s="37"/>
      <c r="H593" s="37"/>
      <c r="I593" s="123"/>
      <c r="J593" s="37"/>
      <c r="K593" s="37"/>
      <c r="L593" s="40"/>
      <c r="M593" s="222"/>
      <c r="N593" s="223"/>
      <c r="O593" s="72"/>
      <c r="P593" s="72"/>
      <c r="Q593" s="72"/>
      <c r="R593" s="72"/>
      <c r="S593" s="72"/>
      <c r="T593" s="73"/>
      <c r="U593" s="35"/>
      <c r="V593" s="35"/>
      <c r="W593" s="35"/>
      <c r="X593" s="35"/>
      <c r="Y593" s="35"/>
      <c r="Z593" s="35"/>
      <c r="AA593" s="35"/>
      <c r="AB593" s="35"/>
      <c r="AC593" s="35"/>
      <c r="AD593" s="35"/>
      <c r="AE593" s="35"/>
      <c r="AT593" s="18" t="s">
        <v>408</v>
      </c>
      <c r="AU593" s="18" t="s">
        <v>88</v>
      </c>
    </row>
    <row r="594" spans="2:51" s="13" customFormat="1" ht="11.25">
      <c r="B594" s="231"/>
      <c r="C594" s="232"/>
      <c r="D594" s="220" t="s">
        <v>410</v>
      </c>
      <c r="E594" s="233" t="s">
        <v>1</v>
      </c>
      <c r="F594" s="234" t="s">
        <v>181</v>
      </c>
      <c r="G594" s="232"/>
      <c r="H594" s="235">
        <v>6</v>
      </c>
      <c r="I594" s="236"/>
      <c r="J594" s="232"/>
      <c r="K594" s="232"/>
      <c r="L594" s="237"/>
      <c r="M594" s="238"/>
      <c r="N594" s="239"/>
      <c r="O594" s="239"/>
      <c r="P594" s="239"/>
      <c r="Q594" s="239"/>
      <c r="R594" s="239"/>
      <c r="S594" s="239"/>
      <c r="T594" s="240"/>
      <c r="AT594" s="241" t="s">
        <v>410</v>
      </c>
      <c r="AU594" s="241" t="s">
        <v>88</v>
      </c>
      <c r="AV594" s="13" t="s">
        <v>88</v>
      </c>
      <c r="AW594" s="13" t="s">
        <v>34</v>
      </c>
      <c r="AX594" s="13" t="s">
        <v>86</v>
      </c>
      <c r="AY594" s="241" t="s">
        <v>154</v>
      </c>
    </row>
    <row r="595" spans="2:63" s="12" customFormat="1" ht="22.9" customHeight="1">
      <c r="B595" s="193"/>
      <c r="C595" s="194"/>
      <c r="D595" s="195" t="s">
        <v>77</v>
      </c>
      <c r="E595" s="224" t="s">
        <v>194</v>
      </c>
      <c r="F595" s="224" t="s">
        <v>608</v>
      </c>
      <c r="G595" s="194"/>
      <c r="H595" s="194"/>
      <c r="I595" s="197"/>
      <c r="J595" s="225">
        <f>BK595</f>
        <v>0</v>
      </c>
      <c r="K595" s="194"/>
      <c r="L595" s="199"/>
      <c r="M595" s="200"/>
      <c r="N595" s="201"/>
      <c r="O595" s="201"/>
      <c r="P595" s="202">
        <f>P596+SUM(P597:P765)</f>
        <v>0</v>
      </c>
      <c r="Q595" s="201"/>
      <c r="R595" s="202">
        <f>R596+SUM(R597:R765)</f>
        <v>171.81096835</v>
      </c>
      <c r="S595" s="201"/>
      <c r="T595" s="203">
        <f>T596+SUM(T597:T765)</f>
        <v>464.46539859999996</v>
      </c>
      <c r="AR595" s="204" t="s">
        <v>86</v>
      </c>
      <c r="AT595" s="205" t="s">
        <v>77</v>
      </c>
      <c r="AU595" s="205" t="s">
        <v>86</v>
      </c>
      <c r="AY595" s="204" t="s">
        <v>154</v>
      </c>
      <c r="BK595" s="206">
        <f>BK596+SUM(BK597:BK765)</f>
        <v>0</v>
      </c>
    </row>
    <row r="596" spans="1:65" s="2" customFormat="1" ht="24" customHeight="1">
      <c r="A596" s="35"/>
      <c r="B596" s="36"/>
      <c r="C596" s="207" t="s">
        <v>1409</v>
      </c>
      <c r="D596" s="207" t="s">
        <v>155</v>
      </c>
      <c r="E596" s="208" t="s">
        <v>1410</v>
      </c>
      <c r="F596" s="209" t="s">
        <v>1411</v>
      </c>
      <c r="G596" s="210" t="s">
        <v>639</v>
      </c>
      <c r="H596" s="211">
        <v>8.5</v>
      </c>
      <c r="I596" s="212"/>
      <c r="J596" s="213">
        <f>ROUND(I596*H596,2)</f>
        <v>0</v>
      </c>
      <c r="K596" s="209" t="s">
        <v>405</v>
      </c>
      <c r="L596" s="40"/>
      <c r="M596" s="214" t="s">
        <v>1</v>
      </c>
      <c r="N596" s="215" t="s">
        <v>43</v>
      </c>
      <c r="O596" s="72"/>
      <c r="P596" s="216">
        <f>O596*H596</f>
        <v>0</v>
      </c>
      <c r="Q596" s="216">
        <v>0.00084</v>
      </c>
      <c r="R596" s="216">
        <f>Q596*H596</f>
        <v>0.0071400000000000005</v>
      </c>
      <c r="S596" s="216">
        <v>0</v>
      </c>
      <c r="T596" s="217">
        <f>S596*H596</f>
        <v>0</v>
      </c>
      <c r="U596" s="35"/>
      <c r="V596" s="35"/>
      <c r="W596" s="35"/>
      <c r="X596" s="35"/>
      <c r="Y596" s="35"/>
      <c r="Z596" s="35"/>
      <c r="AA596" s="35"/>
      <c r="AB596" s="35"/>
      <c r="AC596" s="35"/>
      <c r="AD596" s="35"/>
      <c r="AE596" s="35"/>
      <c r="AR596" s="218" t="s">
        <v>159</v>
      </c>
      <c r="AT596" s="218" t="s">
        <v>155</v>
      </c>
      <c r="AU596" s="218" t="s">
        <v>88</v>
      </c>
      <c r="AY596" s="18" t="s">
        <v>154</v>
      </c>
      <c r="BE596" s="219">
        <f>IF(N596="základní",J596,0)</f>
        <v>0</v>
      </c>
      <c r="BF596" s="219">
        <f>IF(N596="snížená",J596,0)</f>
        <v>0</v>
      </c>
      <c r="BG596" s="219">
        <f>IF(N596="zákl. přenesená",J596,0)</f>
        <v>0</v>
      </c>
      <c r="BH596" s="219">
        <f>IF(N596="sníž. přenesená",J596,0)</f>
        <v>0</v>
      </c>
      <c r="BI596" s="219">
        <f>IF(N596="nulová",J596,0)</f>
        <v>0</v>
      </c>
      <c r="BJ596" s="18" t="s">
        <v>86</v>
      </c>
      <c r="BK596" s="219">
        <f>ROUND(I596*H596,2)</f>
        <v>0</v>
      </c>
      <c r="BL596" s="18" t="s">
        <v>159</v>
      </c>
      <c r="BM596" s="218" t="s">
        <v>1412</v>
      </c>
    </row>
    <row r="597" spans="1:47" s="2" customFormat="1" ht="19.5">
      <c r="A597" s="35"/>
      <c r="B597" s="36"/>
      <c r="C597" s="37"/>
      <c r="D597" s="220" t="s">
        <v>161</v>
      </c>
      <c r="E597" s="37"/>
      <c r="F597" s="221" t="s">
        <v>1413</v>
      </c>
      <c r="G597" s="37"/>
      <c r="H597" s="37"/>
      <c r="I597" s="123"/>
      <c r="J597" s="37"/>
      <c r="K597" s="37"/>
      <c r="L597" s="40"/>
      <c r="M597" s="222"/>
      <c r="N597" s="223"/>
      <c r="O597" s="72"/>
      <c r="P597" s="72"/>
      <c r="Q597" s="72"/>
      <c r="R597" s="72"/>
      <c r="S597" s="72"/>
      <c r="T597" s="73"/>
      <c r="U597" s="35"/>
      <c r="V597" s="35"/>
      <c r="W597" s="35"/>
      <c r="X597" s="35"/>
      <c r="Y597" s="35"/>
      <c r="Z597" s="35"/>
      <c r="AA597" s="35"/>
      <c r="AB597" s="35"/>
      <c r="AC597" s="35"/>
      <c r="AD597" s="35"/>
      <c r="AE597" s="35"/>
      <c r="AT597" s="18" t="s">
        <v>161</v>
      </c>
      <c r="AU597" s="18" t="s">
        <v>88</v>
      </c>
    </row>
    <row r="598" spans="1:47" s="2" customFormat="1" ht="97.5">
      <c r="A598" s="35"/>
      <c r="B598" s="36"/>
      <c r="C598" s="37"/>
      <c r="D598" s="220" t="s">
        <v>408</v>
      </c>
      <c r="E598" s="37"/>
      <c r="F598" s="230" t="s">
        <v>1414</v>
      </c>
      <c r="G598" s="37"/>
      <c r="H598" s="37"/>
      <c r="I598" s="123"/>
      <c r="J598" s="37"/>
      <c r="K598" s="37"/>
      <c r="L598" s="40"/>
      <c r="M598" s="222"/>
      <c r="N598" s="223"/>
      <c r="O598" s="72"/>
      <c r="P598" s="72"/>
      <c r="Q598" s="72"/>
      <c r="R598" s="72"/>
      <c r="S598" s="72"/>
      <c r="T598" s="73"/>
      <c r="U598" s="35"/>
      <c r="V598" s="35"/>
      <c r="W598" s="35"/>
      <c r="X598" s="35"/>
      <c r="Y598" s="35"/>
      <c r="Z598" s="35"/>
      <c r="AA598" s="35"/>
      <c r="AB598" s="35"/>
      <c r="AC598" s="35"/>
      <c r="AD598" s="35"/>
      <c r="AE598" s="35"/>
      <c r="AT598" s="18" t="s">
        <v>408</v>
      </c>
      <c r="AU598" s="18" t="s">
        <v>88</v>
      </c>
    </row>
    <row r="599" spans="1:47" s="2" customFormat="1" ht="19.5">
      <c r="A599" s="35"/>
      <c r="B599" s="36"/>
      <c r="C599" s="37"/>
      <c r="D599" s="220" t="s">
        <v>442</v>
      </c>
      <c r="E599" s="37"/>
      <c r="F599" s="230" t="s">
        <v>1415</v>
      </c>
      <c r="G599" s="37"/>
      <c r="H599" s="37"/>
      <c r="I599" s="123"/>
      <c r="J599" s="37"/>
      <c r="K599" s="37"/>
      <c r="L599" s="40"/>
      <c r="M599" s="222"/>
      <c r="N599" s="223"/>
      <c r="O599" s="72"/>
      <c r="P599" s="72"/>
      <c r="Q599" s="72"/>
      <c r="R599" s="72"/>
      <c r="S599" s="72"/>
      <c r="T599" s="73"/>
      <c r="U599" s="35"/>
      <c r="V599" s="35"/>
      <c r="W599" s="35"/>
      <c r="X599" s="35"/>
      <c r="Y599" s="35"/>
      <c r="Z599" s="35"/>
      <c r="AA599" s="35"/>
      <c r="AB599" s="35"/>
      <c r="AC599" s="35"/>
      <c r="AD599" s="35"/>
      <c r="AE599" s="35"/>
      <c r="AT599" s="18" t="s">
        <v>442</v>
      </c>
      <c r="AU599" s="18" t="s">
        <v>88</v>
      </c>
    </row>
    <row r="600" spans="2:51" s="13" customFormat="1" ht="11.25">
      <c r="B600" s="231"/>
      <c r="C600" s="232"/>
      <c r="D600" s="220" t="s">
        <v>410</v>
      </c>
      <c r="E600" s="233" t="s">
        <v>1</v>
      </c>
      <c r="F600" s="234" t="s">
        <v>1416</v>
      </c>
      <c r="G600" s="232"/>
      <c r="H600" s="235">
        <v>8.5</v>
      </c>
      <c r="I600" s="236"/>
      <c r="J600" s="232"/>
      <c r="K600" s="232"/>
      <c r="L600" s="237"/>
      <c r="M600" s="238"/>
      <c r="N600" s="239"/>
      <c r="O600" s="239"/>
      <c r="P600" s="239"/>
      <c r="Q600" s="239"/>
      <c r="R600" s="239"/>
      <c r="S600" s="239"/>
      <c r="T600" s="240"/>
      <c r="AT600" s="241" t="s">
        <v>410</v>
      </c>
      <c r="AU600" s="241" t="s">
        <v>88</v>
      </c>
      <c r="AV600" s="13" t="s">
        <v>88</v>
      </c>
      <c r="AW600" s="13" t="s">
        <v>34</v>
      </c>
      <c r="AX600" s="13" t="s">
        <v>86</v>
      </c>
      <c r="AY600" s="241" t="s">
        <v>154</v>
      </c>
    </row>
    <row r="601" spans="1:65" s="2" customFormat="1" ht="24" customHeight="1">
      <c r="A601" s="35"/>
      <c r="B601" s="36"/>
      <c r="C601" s="207" t="s">
        <v>1417</v>
      </c>
      <c r="D601" s="207" t="s">
        <v>155</v>
      </c>
      <c r="E601" s="208" t="s">
        <v>609</v>
      </c>
      <c r="F601" s="209" t="s">
        <v>610</v>
      </c>
      <c r="G601" s="210" t="s">
        <v>600</v>
      </c>
      <c r="H601" s="211">
        <v>4</v>
      </c>
      <c r="I601" s="212"/>
      <c r="J601" s="213">
        <f>ROUND(I601*H601,2)</f>
        <v>0</v>
      </c>
      <c r="K601" s="209" t="s">
        <v>405</v>
      </c>
      <c r="L601" s="40"/>
      <c r="M601" s="214" t="s">
        <v>1</v>
      </c>
      <c r="N601" s="215" t="s">
        <v>43</v>
      </c>
      <c r="O601" s="72"/>
      <c r="P601" s="216">
        <f>O601*H601</f>
        <v>0</v>
      </c>
      <c r="Q601" s="216">
        <v>0.0007</v>
      </c>
      <c r="R601" s="216">
        <f>Q601*H601</f>
        <v>0.0028</v>
      </c>
      <c r="S601" s="216">
        <v>0</v>
      </c>
      <c r="T601" s="217">
        <f>S601*H601</f>
        <v>0</v>
      </c>
      <c r="U601" s="35"/>
      <c r="V601" s="35"/>
      <c r="W601" s="35"/>
      <c r="X601" s="35"/>
      <c r="Y601" s="35"/>
      <c r="Z601" s="35"/>
      <c r="AA601" s="35"/>
      <c r="AB601" s="35"/>
      <c r="AC601" s="35"/>
      <c r="AD601" s="35"/>
      <c r="AE601" s="35"/>
      <c r="AR601" s="218" t="s">
        <v>159</v>
      </c>
      <c r="AT601" s="218" t="s">
        <v>155</v>
      </c>
      <c r="AU601" s="218" t="s">
        <v>88</v>
      </c>
      <c r="AY601" s="18" t="s">
        <v>154</v>
      </c>
      <c r="BE601" s="219">
        <f>IF(N601="základní",J601,0)</f>
        <v>0</v>
      </c>
      <c r="BF601" s="219">
        <f>IF(N601="snížená",J601,0)</f>
        <v>0</v>
      </c>
      <c r="BG601" s="219">
        <f>IF(N601="zákl. přenesená",J601,0)</f>
        <v>0</v>
      </c>
      <c r="BH601" s="219">
        <f>IF(N601="sníž. přenesená",J601,0)</f>
        <v>0</v>
      </c>
      <c r="BI601" s="219">
        <f>IF(N601="nulová",J601,0)</f>
        <v>0</v>
      </c>
      <c r="BJ601" s="18" t="s">
        <v>86</v>
      </c>
      <c r="BK601" s="219">
        <f>ROUND(I601*H601,2)</f>
        <v>0</v>
      </c>
      <c r="BL601" s="18" t="s">
        <v>159</v>
      </c>
      <c r="BM601" s="218" t="s">
        <v>1418</v>
      </c>
    </row>
    <row r="602" spans="1:47" s="2" customFormat="1" ht="19.5">
      <c r="A602" s="35"/>
      <c r="B602" s="36"/>
      <c r="C602" s="37"/>
      <c r="D602" s="220" t="s">
        <v>161</v>
      </c>
      <c r="E602" s="37"/>
      <c r="F602" s="221" t="s">
        <v>612</v>
      </c>
      <c r="G602" s="37"/>
      <c r="H602" s="37"/>
      <c r="I602" s="123"/>
      <c r="J602" s="37"/>
      <c r="K602" s="37"/>
      <c r="L602" s="40"/>
      <c r="M602" s="222"/>
      <c r="N602" s="223"/>
      <c r="O602" s="72"/>
      <c r="P602" s="72"/>
      <c r="Q602" s="72"/>
      <c r="R602" s="72"/>
      <c r="S602" s="72"/>
      <c r="T602" s="73"/>
      <c r="U602" s="35"/>
      <c r="V602" s="35"/>
      <c r="W602" s="35"/>
      <c r="X602" s="35"/>
      <c r="Y602" s="35"/>
      <c r="Z602" s="35"/>
      <c r="AA602" s="35"/>
      <c r="AB602" s="35"/>
      <c r="AC602" s="35"/>
      <c r="AD602" s="35"/>
      <c r="AE602" s="35"/>
      <c r="AT602" s="18" t="s">
        <v>161</v>
      </c>
      <c r="AU602" s="18" t="s">
        <v>88</v>
      </c>
    </row>
    <row r="603" spans="1:47" s="2" customFormat="1" ht="146.25">
      <c r="A603" s="35"/>
      <c r="B603" s="36"/>
      <c r="C603" s="37"/>
      <c r="D603" s="220" t="s">
        <v>408</v>
      </c>
      <c r="E603" s="37"/>
      <c r="F603" s="230" t="s">
        <v>613</v>
      </c>
      <c r="G603" s="37"/>
      <c r="H603" s="37"/>
      <c r="I603" s="123"/>
      <c r="J603" s="37"/>
      <c r="K603" s="37"/>
      <c r="L603" s="40"/>
      <c r="M603" s="222"/>
      <c r="N603" s="223"/>
      <c r="O603" s="72"/>
      <c r="P603" s="72"/>
      <c r="Q603" s="72"/>
      <c r="R603" s="72"/>
      <c r="S603" s="72"/>
      <c r="T603" s="73"/>
      <c r="U603" s="35"/>
      <c r="V603" s="35"/>
      <c r="W603" s="35"/>
      <c r="X603" s="35"/>
      <c r="Y603" s="35"/>
      <c r="Z603" s="35"/>
      <c r="AA603" s="35"/>
      <c r="AB603" s="35"/>
      <c r="AC603" s="35"/>
      <c r="AD603" s="35"/>
      <c r="AE603" s="35"/>
      <c r="AT603" s="18" t="s">
        <v>408</v>
      </c>
      <c r="AU603" s="18" t="s">
        <v>88</v>
      </c>
    </row>
    <row r="604" spans="2:51" s="13" customFormat="1" ht="11.25">
      <c r="B604" s="231"/>
      <c r="C604" s="232"/>
      <c r="D604" s="220" t="s">
        <v>410</v>
      </c>
      <c r="E604" s="233" t="s">
        <v>1</v>
      </c>
      <c r="F604" s="234" t="s">
        <v>159</v>
      </c>
      <c r="G604" s="232"/>
      <c r="H604" s="235">
        <v>4</v>
      </c>
      <c r="I604" s="236"/>
      <c r="J604" s="232"/>
      <c r="K604" s="232"/>
      <c r="L604" s="237"/>
      <c r="M604" s="238"/>
      <c r="N604" s="239"/>
      <c r="O604" s="239"/>
      <c r="P604" s="239"/>
      <c r="Q604" s="239"/>
      <c r="R604" s="239"/>
      <c r="S604" s="239"/>
      <c r="T604" s="240"/>
      <c r="AT604" s="241" t="s">
        <v>410</v>
      </c>
      <c r="AU604" s="241" t="s">
        <v>88</v>
      </c>
      <c r="AV604" s="13" t="s">
        <v>88</v>
      </c>
      <c r="AW604" s="13" t="s">
        <v>34</v>
      </c>
      <c r="AX604" s="13" t="s">
        <v>86</v>
      </c>
      <c r="AY604" s="241" t="s">
        <v>154</v>
      </c>
    </row>
    <row r="605" spans="1:65" s="2" customFormat="1" ht="24" customHeight="1">
      <c r="A605" s="35"/>
      <c r="B605" s="36"/>
      <c r="C605" s="254" t="s">
        <v>1419</v>
      </c>
      <c r="D605" s="254" t="s">
        <v>179</v>
      </c>
      <c r="E605" s="255" t="s">
        <v>1420</v>
      </c>
      <c r="F605" s="256" t="s">
        <v>1421</v>
      </c>
      <c r="G605" s="257" t="s">
        <v>600</v>
      </c>
      <c r="H605" s="258">
        <v>1</v>
      </c>
      <c r="I605" s="259"/>
      <c r="J605" s="260">
        <f>ROUND(I605*H605,2)</f>
        <v>0</v>
      </c>
      <c r="K605" s="256" t="s">
        <v>405</v>
      </c>
      <c r="L605" s="261"/>
      <c r="M605" s="262" t="s">
        <v>1</v>
      </c>
      <c r="N605" s="263" t="s">
        <v>43</v>
      </c>
      <c r="O605" s="72"/>
      <c r="P605" s="216">
        <f>O605*H605</f>
        <v>0</v>
      </c>
      <c r="Q605" s="216">
        <v>0.0013</v>
      </c>
      <c r="R605" s="216">
        <f>Q605*H605</f>
        <v>0.0013</v>
      </c>
      <c r="S605" s="216">
        <v>0</v>
      </c>
      <c r="T605" s="217">
        <f>S605*H605</f>
        <v>0</v>
      </c>
      <c r="U605" s="35"/>
      <c r="V605" s="35"/>
      <c r="W605" s="35"/>
      <c r="X605" s="35"/>
      <c r="Y605" s="35"/>
      <c r="Z605" s="35"/>
      <c r="AA605" s="35"/>
      <c r="AB605" s="35"/>
      <c r="AC605" s="35"/>
      <c r="AD605" s="35"/>
      <c r="AE605" s="35"/>
      <c r="AR605" s="218" t="s">
        <v>190</v>
      </c>
      <c r="AT605" s="218" t="s">
        <v>179</v>
      </c>
      <c r="AU605" s="218" t="s">
        <v>88</v>
      </c>
      <c r="AY605" s="18" t="s">
        <v>154</v>
      </c>
      <c r="BE605" s="219">
        <f>IF(N605="základní",J605,0)</f>
        <v>0</v>
      </c>
      <c r="BF605" s="219">
        <f>IF(N605="snížená",J605,0)</f>
        <v>0</v>
      </c>
      <c r="BG605" s="219">
        <f>IF(N605="zákl. přenesená",J605,0)</f>
        <v>0</v>
      </c>
      <c r="BH605" s="219">
        <f>IF(N605="sníž. přenesená",J605,0)</f>
        <v>0</v>
      </c>
      <c r="BI605" s="219">
        <f>IF(N605="nulová",J605,0)</f>
        <v>0</v>
      </c>
      <c r="BJ605" s="18" t="s">
        <v>86</v>
      </c>
      <c r="BK605" s="219">
        <f>ROUND(I605*H605,2)</f>
        <v>0</v>
      </c>
      <c r="BL605" s="18" t="s">
        <v>159</v>
      </c>
      <c r="BM605" s="218" t="s">
        <v>1422</v>
      </c>
    </row>
    <row r="606" spans="1:47" s="2" customFormat="1" ht="11.25">
      <c r="A606" s="35"/>
      <c r="B606" s="36"/>
      <c r="C606" s="37"/>
      <c r="D606" s="220" t="s">
        <v>161</v>
      </c>
      <c r="E606" s="37"/>
      <c r="F606" s="221" t="s">
        <v>1421</v>
      </c>
      <c r="G606" s="37"/>
      <c r="H606" s="37"/>
      <c r="I606" s="123"/>
      <c r="J606" s="37"/>
      <c r="K606" s="37"/>
      <c r="L606" s="40"/>
      <c r="M606" s="222"/>
      <c r="N606" s="223"/>
      <c r="O606" s="72"/>
      <c r="P606" s="72"/>
      <c r="Q606" s="72"/>
      <c r="R606" s="72"/>
      <c r="S606" s="72"/>
      <c r="T606" s="73"/>
      <c r="U606" s="35"/>
      <c r="V606" s="35"/>
      <c r="W606" s="35"/>
      <c r="X606" s="35"/>
      <c r="Y606" s="35"/>
      <c r="Z606" s="35"/>
      <c r="AA606" s="35"/>
      <c r="AB606" s="35"/>
      <c r="AC606" s="35"/>
      <c r="AD606" s="35"/>
      <c r="AE606" s="35"/>
      <c r="AT606" s="18" t="s">
        <v>161</v>
      </c>
      <c r="AU606" s="18" t="s">
        <v>88</v>
      </c>
    </row>
    <row r="607" spans="2:51" s="13" customFormat="1" ht="11.25">
      <c r="B607" s="231"/>
      <c r="C607" s="232"/>
      <c r="D607" s="220" t="s">
        <v>410</v>
      </c>
      <c r="E607" s="233" t="s">
        <v>1</v>
      </c>
      <c r="F607" s="234" t="s">
        <v>1423</v>
      </c>
      <c r="G607" s="232"/>
      <c r="H607" s="235">
        <v>1</v>
      </c>
      <c r="I607" s="236"/>
      <c r="J607" s="232"/>
      <c r="K607" s="232"/>
      <c r="L607" s="237"/>
      <c r="M607" s="238"/>
      <c r="N607" s="239"/>
      <c r="O607" s="239"/>
      <c r="P607" s="239"/>
      <c r="Q607" s="239"/>
      <c r="R607" s="239"/>
      <c r="S607" s="239"/>
      <c r="T607" s="240"/>
      <c r="AT607" s="241" t="s">
        <v>410</v>
      </c>
      <c r="AU607" s="241" t="s">
        <v>88</v>
      </c>
      <c r="AV607" s="13" t="s">
        <v>88</v>
      </c>
      <c r="AW607" s="13" t="s">
        <v>34</v>
      </c>
      <c r="AX607" s="13" t="s">
        <v>86</v>
      </c>
      <c r="AY607" s="241" t="s">
        <v>154</v>
      </c>
    </row>
    <row r="608" spans="1:65" s="2" customFormat="1" ht="24" customHeight="1">
      <c r="A608" s="35"/>
      <c r="B608" s="36"/>
      <c r="C608" s="254" t="s">
        <v>1424</v>
      </c>
      <c r="D608" s="254" t="s">
        <v>179</v>
      </c>
      <c r="E608" s="255" t="s">
        <v>1425</v>
      </c>
      <c r="F608" s="256" t="s">
        <v>1426</v>
      </c>
      <c r="G608" s="257" t="s">
        <v>600</v>
      </c>
      <c r="H608" s="258">
        <v>1</v>
      </c>
      <c r="I608" s="259"/>
      <c r="J608" s="260">
        <f>ROUND(I608*H608,2)</f>
        <v>0</v>
      </c>
      <c r="K608" s="256" t="s">
        <v>405</v>
      </c>
      <c r="L608" s="261"/>
      <c r="M608" s="262" t="s">
        <v>1</v>
      </c>
      <c r="N608" s="263" t="s">
        <v>43</v>
      </c>
      <c r="O608" s="72"/>
      <c r="P608" s="216">
        <f>O608*H608</f>
        <v>0</v>
      </c>
      <c r="Q608" s="216">
        <v>0.0026</v>
      </c>
      <c r="R608" s="216">
        <f>Q608*H608</f>
        <v>0.0026</v>
      </c>
      <c r="S608" s="216">
        <v>0</v>
      </c>
      <c r="T608" s="217">
        <f>S608*H608</f>
        <v>0</v>
      </c>
      <c r="U608" s="35"/>
      <c r="V608" s="35"/>
      <c r="W608" s="35"/>
      <c r="X608" s="35"/>
      <c r="Y608" s="35"/>
      <c r="Z608" s="35"/>
      <c r="AA608" s="35"/>
      <c r="AB608" s="35"/>
      <c r="AC608" s="35"/>
      <c r="AD608" s="35"/>
      <c r="AE608" s="35"/>
      <c r="AR608" s="218" t="s">
        <v>190</v>
      </c>
      <c r="AT608" s="218" t="s">
        <v>179</v>
      </c>
      <c r="AU608" s="218" t="s">
        <v>88</v>
      </c>
      <c r="AY608" s="18" t="s">
        <v>154</v>
      </c>
      <c r="BE608" s="219">
        <f>IF(N608="základní",J608,0)</f>
        <v>0</v>
      </c>
      <c r="BF608" s="219">
        <f>IF(N608="snížená",J608,0)</f>
        <v>0</v>
      </c>
      <c r="BG608" s="219">
        <f>IF(N608="zákl. přenesená",J608,0)</f>
        <v>0</v>
      </c>
      <c r="BH608" s="219">
        <f>IF(N608="sníž. přenesená",J608,0)</f>
        <v>0</v>
      </c>
      <c r="BI608" s="219">
        <f>IF(N608="nulová",J608,0)</f>
        <v>0</v>
      </c>
      <c r="BJ608" s="18" t="s">
        <v>86</v>
      </c>
      <c r="BK608" s="219">
        <f>ROUND(I608*H608,2)</f>
        <v>0</v>
      </c>
      <c r="BL608" s="18" t="s">
        <v>159</v>
      </c>
      <c r="BM608" s="218" t="s">
        <v>1427</v>
      </c>
    </row>
    <row r="609" spans="1:47" s="2" customFormat="1" ht="19.5">
      <c r="A609" s="35"/>
      <c r="B609" s="36"/>
      <c r="C609" s="37"/>
      <c r="D609" s="220" t="s">
        <v>161</v>
      </c>
      <c r="E609" s="37"/>
      <c r="F609" s="221" t="s">
        <v>1426</v>
      </c>
      <c r="G609" s="37"/>
      <c r="H609" s="37"/>
      <c r="I609" s="123"/>
      <c r="J609" s="37"/>
      <c r="K609" s="37"/>
      <c r="L609" s="40"/>
      <c r="M609" s="222"/>
      <c r="N609" s="223"/>
      <c r="O609" s="72"/>
      <c r="P609" s="72"/>
      <c r="Q609" s="72"/>
      <c r="R609" s="72"/>
      <c r="S609" s="72"/>
      <c r="T609" s="73"/>
      <c r="U609" s="35"/>
      <c r="V609" s="35"/>
      <c r="W609" s="35"/>
      <c r="X609" s="35"/>
      <c r="Y609" s="35"/>
      <c r="Z609" s="35"/>
      <c r="AA609" s="35"/>
      <c r="AB609" s="35"/>
      <c r="AC609" s="35"/>
      <c r="AD609" s="35"/>
      <c r="AE609" s="35"/>
      <c r="AT609" s="18" t="s">
        <v>161</v>
      </c>
      <c r="AU609" s="18" t="s">
        <v>88</v>
      </c>
    </row>
    <row r="610" spans="2:51" s="13" customFormat="1" ht="11.25">
      <c r="B610" s="231"/>
      <c r="C610" s="232"/>
      <c r="D610" s="220" t="s">
        <v>410</v>
      </c>
      <c r="E610" s="233" t="s">
        <v>1</v>
      </c>
      <c r="F610" s="234" t="s">
        <v>1428</v>
      </c>
      <c r="G610" s="232"/>
      <c r="H610" s="235">
        <v>1</v>
      </c>
      <c r="I610" s="236"/>
      <c r="J610" s="232"/>
      <c r="K610" s="232"/>
      <c r="L610" s="237"/>
      <c r="M610" s="238"/>
      <c r="N610" s="239"/>
      <c r="O610" s="239"/>
      <c r="P610" s="239"/>
      <c r="Q610" s="239"/>
      <c r="R610" s="239"/>
      <c r="S610" s="239"/>
      <c r="T610" s="240"/>
      <c r="AT610" s="241" t="s">
        <v>410</v>
      </c>
      <c r="AU610" s="241" t="s">
        <v>88</v>
      </c>
      <c r="AV610" s="13" t="s">
        <v>88</v>
      </c>
      <c r="AW610" s="13" t="s">
        <v>34</v>
      </c>
      <c r="AX610" s="13" t="s">
        <v>86</v>
      </c>
      <c r="AY610" s="241" t="s">
        <v>154</v>
      </c>
    </row>
    <row r="611" spans="1:65" s="2" customFormat="1" ht="24" customHeight="1">
      <c r="A611" s="35"/>
      <c r="B611" s="36"/>
      <c r="C611" s="254" t="s">
        <v>1429</v>
      </c>
      <c r="D611" s="254" t="s">
        <v>179</v>
      </c>
      <c r="E611" s="255" t="s">
        <v>615</v>
      </c>
      <c r="F611" s="256" t="s">
        <v>616</v>
      </c>
      <c r="G611" s="257" t="s">
        <v>600</v>
      </c>
      <c r="H611" s="258">
        <v>2</v>
      </c>
      <c r="I611" s="259"/>
      <c r="J611" s="260">
        <f>ROUND(I611*H611,2)</f>
        <v>0</v>
      </c>
      <c r="K611" s="256" t="s">
        <v>405</v>
      </c>
      <c r="L611" s="261"/>
      <c r="M611" s="262" t="s">
        <v>1</v>
      </c>
      <c r="N611" s="263" t="s">
        <v>43</v>
      </c>
      <c r="O611" s="72"/>
      <c r="P611" s="216">
        <f>O611*H611</f>
        <v>0</v>
      </c>
      <c r="Q611" s="216">
        <v>0.0035</v>
      </c>
      <c r="R611" s="216">
        <f>Q611*H611</f>
        <v>0.007</v>
      </c>
      <c r="S611" s="216">
        <v>0</v>
      </c>
      <c r="T611" s="217">
        <f>S611*H611</f>
        <v>0</v>
      </c>
      <c r="U611" s="35"/>
      <c r="V611" s="35"/>
      <c r="W611" s="35"/>
      <c r="X611" s="35"/>
      <c r="Y611" s="35"/>
      <c r="Z611" s="35"/>
      <c r="AA611" s="35"/>
      <c r="AB611" s="35"/>
      <c r="AC611" s="35"/>
      <c r="AD611" s="35"/>
      <c r="AE611" s="35"/>
      <c r="AR611" s="218" t="s">
        <v>190</v>
      </c>
      <c r="AT611" s="218" t="s">
        <v>179</v>
      </c>
      <c r="AU611" s="218" t="s">
        <v>88</v>
      </c>
      <c r="AY611" s="18" t="s">
        <v>154</v>
      </c>
      <c r="BE611" s="219">
        <f>IF(N611="základní",J611,0)</f>
        <v>0</v>
      </c>
      <c r="BF611" s="219">
        <f>IF(N611="snížená",J611,0)</f>
        <v>0</v>
      </c>
      <c r="BG611" s="219">
        <f>IF(N611="zákl. přenesená",J611,0)</f>
        <v>0</v>
      </c>
      <c r="BH611" s="219">
        <f>IF(N611="sníž. přenesená",J611,0)</f>
        <v>0</v>
      </c>
      <c r="BI611" s="219">
        <f>IF(N611="nulová",J611,0)</f>
        <v>0</v>
      </c>
      <c r="BJ611" s="18" t="s">
        <v>86</v>
      </c>
      <c r="BK611" s="219">
        <f>ROUND(I611*H611,2)</f>
        <v>0</v>
      </c>
      <c r="BL611" s="18" t="s">
        <v>159</v>
      </c>
      <c r="BM611" s="218" t="s">
        <v>1430</v>
      </c>
    </row>
    <row r="612" spans="1:47" s="2" customFormat="1" ht="11.25">
      <c r="A612" s="35"/>
      <c r="B612" s="36"/>
      <c r="C612" s="37"/>
      <c r="D612" s="220" t="s">
        <v>161</v>
      </c>
      <c r="E612" s="37"/>
      <c r="F612" s="221" t="s">
        <v>616</v>
      </c>
      <c r="G612" s="37"/>
      <c r="H612" s="37"/>
      <c r="I612" s="123"/>
      <c r="J612" s="37"/>
      <c r="K612" s="37"/>
      <c r="L612" s="40"/>
      <c r="M612" s="222"/>
      <c r="N612" s="223"/>
      <c r="O612" s="72"/>
      <c r="P612" s="72"/>
      <c r="Q612" s="72"/>
      <c r="R612" s="72"/>
      <c r="S612" s="72"/>
      <c r="T612" s="73"/>
      <c r="U612" s="35"/>
      <c r="V612" s="35"/>
      <c r="W612" s="35"/>
      <c r="X612" s="35"/>
      <c r="Y612" s="35"/>
      <c r="Z612" s="35"/>
      <c r="AA612" s="35"/>
      <c r="AB612" s="35"/>
      <c r="AC612" s="35"/>
      <c r="AD612" s="35"/>
      <c r="AE612" s="35"/>
      <c r="AT612" s="18" t="s">
        <v>161</v>
      </c>
      <c r="AU612" s="18" t="s">
        <v>88</v>
      </c>
    </row>
    <row r="613" spans="2:51" s="13" customFormat="1" ht="11.25">
      <c r="B613" s="231"/>
      <c r="C613" s="232"/>
      <c r="D613" s="220" t="s">
        <v>410</v>
      </c>
      <c r="E613" s="233" t="s">
        <v>1</v>
      </c>
      <c r="F613" s="234" t="s">
        <v>1431</v>
      </c>
      <c r="G613" s="232"/>
      <c r="H613" s="235">
        <v>1</v>
      </c>
      <c r="I613" s="236"/>
      <c r="J613" s="232"/>
      <c r="K613" s="232"/>
      <c r="L613" s="237"/>
      <c r="M613" s="238"/>
      <c r="N613" s="239"/>
      <c r="O613" s="239"/>
      <c r="P613" s="239"/>
      <c r="Q613" s="239"/>
      <c r="R613" s="239"/>
      <c r="S613" s="239"/>
      <c r="T613" s="240"/>
      <c r="AT613" s="241" t="s">
        <v>410</v>
      </c>
      <c r="AU613" s="241" t="s">
        <v>88</v>
      </c>
      <c r="AV613" s="13" t="s">
        <v>88</v>
      </c>
      <c r="AW613" s="13" t="s">
        <v>34</v>
      </c>
      <c r="AX613" s="13" t="s">
        <v>78</v>
      </c>
      <c r="AY613" s="241" t="s">
        <v>154</v>
      </c>
    </row>
    <row r="614" spans="2:51" s="13" customFormat="1" ht="11.25">
      <c r="B614" s="231"/>
      <c r="C614" s="232"/>
      <c r="D614" s="220" t="s">
        <v>410</v>
      </c>
      <c r="E614" s="233" t="s">
        <v>1</v>
      </c>
      <c r="F614" s="234" t="s">
        <v>618</v>
      </c>
      <c r="G614" s="232"/>
      <c r="H614" s="235">
        <v>1</v>
      </c>
      <c r="I614" s="236"/>
      <c r="J614" s="232"/>
      <c r="K614" s="232"/>
      <c r="L614" s="237"/>
      <c r="M614" s="238"/>
      <c r="N614" s="239"/>
      <c r="O614" s="239"/>
      <c r="P614" s="239"/>
      <c r="Q614" s="239"/>
      <c r="R614" s="239"/>
      <c r="S614" s="239"/>
      <c r="T614" s="240"/>
      <c r="AT614" s="241" t="s">
        <v>410</v>
      </c>
      <c r="AU614" s="241" t="s">
        <v>88</v>
      </c>
      <c r="AV614" s="13" t="s">
        <v>88</v>
      </c>
      <c r="AW614" s="13" t="s">
        <v>34</v>
      </c>
      <c r="AX614" s="13" t="s">
        <v>78</v>
      </c>
      <c r="AY614" s="241" t="s">
        <v>154</v>
      </c>
    </row>
    <row r="615" spans="2:51" s="14" customFormat="1" ht="11.25">
      <c r="B615" s="242"/>
      <c r="C615" s="243"/>
      <c r="D615" s="220" t="s">
        <v>410</v>
      </c>
      <c r="E615" s="244" t="s">
        <v>1</v>
      </c>
      <c r="F615" s="245" t="s">
        <v>433</v>
      </c>
      <c r="G615" s="243"/>
      <c r="H615" s="246">
        <v>2</v>
      </c>
      <c r="I615" s="247"/>
      <c r="J615" s="243"/>
      <c r="K615" s="243"/>
      <c r="L615" s="248"/>
      <c r="M615" s="249"/>
      <c r="N615" s="250"/>
      <c r="O615" s="250"/>
      <c r="P615" s="250"/>
      <c r="Q615" s="250"/>
      <c r="R615" s="250"/>
      <c r="S615" s="250"/>
      <c r="T615" s="251"/>
      <c r="AT615" s="252" t="s">
        <v>410</v>
      </c>
      <c r="AU615" s="252" t="s">
        <v>88</v>
      </c>
      <c r="AV615" s="14" t="s">
        <v>159</v>
      </c>
      <c r="AW615" s="14" t="s">
        <v>34</v>
      </c>
      <c r="AX615" s="14" t="s">
        <v>86</v>
      </c>
      <c r="AY615" s="252" t="s">
        <v>154</v>
      </c>
    </row>
    <row r="616" spans="1:65" s="2" customFormat="1" ht="24" customHeight="1">
      <c r="A616" s="35"/>
      <c r="B616" s="36"/>
      <c r="C616" s="207" t="s">
        <v>1432</v>
      </c>
      <c r="D616" s="207" t="s">
        <v>155</v>
      </c>
      <c r="E616" s="208" t="s">
        <v>1433</v>
      </c>
      <c r="F616" s="209" t="s">
        <v>1434</v>
      </c>
      <c r="G616" s="210" t="s">
        <v>600</v>
      </c>
      <c r="H616" s="211">
        <v>10</v>
      </c>
      <c r="I616" s="212"/>
      <c r="J616" s="213">
        <f>ROUND(I616*H616,2)</f>
        <v>0</v>
      </c>
      <c r="K616" s="209" t="s">
        <v>405</v>
      </c>
      <c r="L616" s="40"/>
      <c r="M616" s="214" t="s">
        <v>1</v>
      </c>
      <c r="N616" s="215" t="s">
        <v>43</v>
      </c>
      <c r="O616" s="72"/>
      <c r="P616" s="216">
        <f>O616*H616</f>
        <v>0</v>
      </c>
      <c r="Q616" s="216">
        <v>1E-05</v>
      </c>
      <c r="R616" s="216">
        <f>Q616*H616</f>
        <v>0.0001</v>
      </c>
      <c r="S616" s="216">
        <v>0</v>
      </c>
      <c r="T616" s="217">
        <f>S616*H616</f>
        <v>0</v>
      </c>
      <c r="U616" s="35"/>
      <c r="V616" s="35"/>
      <c r="W616" s="35"/>
      <c r="X616" s="35"/>
      <c r="Y616" s="35"/>
      <c r="Z616" s="35"/>
      <c r="AA616" s="35"/>
      <c r="AB616" s="35"/>
      <c r="AC616" s="35"/>
      <c r="AD616" s="35"/>
      <c r="AE616" s="35"/>
      <c r="AR616" s="218" t="s">
        <v>159</v>
      </c>
      <c r="AT616" s="218" t="s">
        <v>155</v>
      </c>
      <c r="AU616" s="218" t="s">
        <v>88</v>
      </c>
      <c r="AY616" s="18" t="s">
        <v>154</v>
      </c>
      <c r="BE616" s="219">
        <f>IF(N616="základní",J616,0)</f>
        <v>0</v>
      </c>
      <c r="BF616" s="219">
        <f>IF(N616="snížená",J616,0)</f>
        <v>0</v>
      </c>
      <c r="BG616" s="219">
        <f>IF(N616="zákl. přenesená",J616,0)</f>
        <v>0</v>
      </c>
      <c r="BH616" s="219">
        <f>IF(N616="sníž. přenesená",J616,0)</f>
        <v>0</v>
      </c>
      <c r="BI616" s="219">
        <f>IF(N616="nulová",J616,0)</f>
        <v>0</v>
      </c>
      <c r="BJ616" s="18" t="s">
        <v>86</v>
      </c>
      <c r="BK616" s="219">
        <f>ROUND(I616*H616,2)</f>
        <v>0</v>
      </c>
      <c r="BL616" s="18" t="s">
        <v>159</v>
      </c>
      <c r="BM616" s="218" t="s">
        <v>1435</v>
      </c>
    </row>
    <row r="617" spans="1:47" s="2" customFormat="1" ht="19.5">
      <c r="A617" s="35"/>
      <c r="B617" s="36"/>
      <c r="C617" s="37"/>
      <c r="D617" s="220" t="s">
        <v>161</v>
      </c>
      <c r="E617" s="37"/>
      <c r="F617" s="221" t="s">
        <v>1436</v>
      </c>
      <c r="G617" s="37"/>
      <c r="H617" s="37"/>
      <c r="I617" s="123"/>
      <c r="J617" s="37"/>
      <c r="K617" s="37"/>
      <c r="L617" s="40"/>
      <c r="M617" s="222"/>
      <c r="N617" s="223"/>
      <c r="O617" s="72"/>
      <c r="P617" s="72"/>
      <c r="Q617" s="72"/>
      <c r="R617" s="72"/>
      <c r="S617" s="72"/>
      <c r="T617" s="73"/>
      <c r="U617" s="35"/>
      <c r="V617" s="35"/>
      <c r="W617" s="35"/>
      <c r="X617" s="35"/>
      <c r="Y617" s="35"/>
      <c r="Z617" s="35"/>
      <c r="AA617" s="35"/>
      <c r="AB617" s="35"/>
      <c r="AC617" s="35"/>
      <c r="AD617" s="35"/>
      <c r="AE617" s="35"/>
      <c r="AT617" s="18" t="s">
        <v>161</v>
      </c>
      <c r="AU617" s="18" t="s">
        <v>88</v>
      </c>
    </row>
    <row r="618" spans="1:47" s="2" customFormat="1" ht="146.25">
      <c r="A618" s="35"/>
      <c r="B618" s="36"/>
      <c r="C618" s="37"/>
      <c r="D618" s="220" t="s">
        <v>408</v>
      </c>
      <c r="E618" s="37"/>
      <c r="F618" s="230" t="s">
        <v>613</v>
      </c>
      <c r="G618" s="37"/>
      <c r="H618" s="37"/>
      <c r="I618" s="123"/>
      <c r="J618" s="37"/>
      <c r="K618" s="37"/>
      <c r="L618" s="40"/>
      <c r="M618" s="222"/>
      <c r="N618" s="223"/>
      <c r="O618" s="72"/>
      <c r="P618" s="72"/>
      <c r="Q618" s="72"/>
      <c r="R618" s="72"/>
      <c r="S618" s="72"/>
      <c r="T618" s="73"/>
      <c r="U618" s="35"/>
      <c r="V618" s="35"/>
      <c r="W618" s="35"/>
      <c r="X618" s="35"/>
      <c r="Y618" s="35"/>
      <c r="Z618" s="35"/>
      <c r="AA618" s="35"/>
      <c r="AB618" s="35"/>
      <c r="AC618" s="35"/>
      <c r="AD618" s="35"/>
      <c r="AE618" s="35"/>
      <c r="AT618" s="18" t="s">
        <v>408</v>
      </c>
      <c r="AU618" s="18" t="s">
        <v>88</v>
      </c>
    </row>
    <row r="619" spans="2:51" s="13" customFormat="1" ht="11.25">
      <c r="B619" s="231"/>
      <c r="C619" s="232"/>
      <c r="D619" s="220" t="s">
        <v>410</v>
      </c>
      <c r="E619" s="233" t="s">
        <v>1</v>
      </c>
      <c r="F619" s="234" t="s">
        <v>1437</v>
      </c>
      <c r="G619" s="232"/>
      <c r="H619" s="235">
        <v>10</v>
      </c>
      <c r="I619" s="236"/>
      <c r="J619" s="232"/>
      <c r="K619" s="232"/>
      <c r="L619" s="237"/>
      <c r="M619" s="238"/>
      <c r="N619" s="239"/>
      <c r="O619" s="239"/>
      <c r="P619" s="239"/>
      <c r="Q619" s="239"/>
      <c r="R619" s="239"/>
      <c r="S619" s="239"/>
      <c r="T619" s="240"/>
      <c r="AT619" s="241" t="s">
        <v>410</v>
      </c>
      <c r="AU619" s="241" t="s">
        <v>88</v>
      </c>
      <c r="AV619" s="13" t="s">
        <v>88</v>
      </c>
      <c r="AW619" s="13" t="s">
        <v>34</v>
      </c>
      <c r="AX619" s="13" t="s">
        <v>86</v>
      </c>
      <c r="AY619" s="241" t="s">
        <v>154</v>
      </c>
    </row>
    <row r="620" spans="1:65" s="2" customFormat="1" ht="24" customHeight="1">
      <c r="A620" s="35"/>
      <c r="B620" s="36"/>
      <c r="C620" s="207" t="s">
        <v>1438</v>
      </c>
      <c r="D620" s="207" t="s">
        <v>155</v>
      </c>
      <c r="E620" s="208" t="s">
        <v>1439</v>
      </c>
      <c r="F620" s="209" t="s">
        <v>1440</v>
      </c>
      <c r="G620" s="210" t="s">
        <v>600</v>
      </c>
      <c r="H620" s="211">
        <v>2</v>
      </c>
      <c r="I620" s="212"/>
      <c r="J620" s="213">
        <f>ROUND(I620*H620,2)</f>
        <v>0</v>
      </c>
      <c r="K620" s="209" t="s">
        <v>405</v>
      </c>
      <c r="L620" s="40"/>
      <c r="M620" s="214" t="s">
        <v>1</v>
      </c>
      <c r="N620" s="215" t="s">
        <v>43</v>
      </c>
      <c r="O620" s="72"/>
      <c r="P620" s="216">
        <f>O620*H620</f>
        <v>0</v>
      </c>
      <c r="Q620" s="216">
        <v>0</v>
      </c>
      <c r="R620" s="216">
        <f>Q620*H620</f>
        <v>0</v>
      </c>
      <c r="S620" s="216">
        <v>0</v>
      </c>
      <c r="T620" s="217">
        <f>S620*H620</f>
        <v>0</v>
      </c>
      <c r="U620" s="35"/>
      <c r="V620" s="35"/>
      <c r="W620" s="35"/>
      <c r="X620" s="35"/>
      <c r="Y620" s="35"/>
      <c r="Z620" s="35"/>
      <c r="AA620" s="35"/>
      <c r="AB620" s="35"/>
      <c r="AC620" s="35"/>
      <c r="AD620" s="35"/>
      <c r="AE620" s="35"/>
      <c r="AR620" s="218" t="s">
        <v>159</v>
      </c>
      <c r="AT620" s="218" t="s">
        <v>155</v>
      </c>
      <c r="AU620" s="218" t="s">
        <v>88</v>
      </c>
      <c r="AY620" s="18" t="s">
        <v>154</v>
      </c>
      <c r="BE620" s="219">
        <f>IF(N620="základní",J620,0)</f>
        <v>0</v>
      </c>
      <c r="BF620" s="219">
        <f>IF(N620="snížená",J620,0)</f>
        <v>0</v>
      </c>
      <c r="BG620" s="219">
        <f>IF(N620="zákl. přenesená",J620,0)</f>
        <v>0</v>
      </c>
      <c r="BH620" s="219">
        <f>IF(N620="sníž. přenesená",J620,0)</f>
        <v>0</v>
      </c>
      <c r="BI620" s="219">
        <f>IF(N620="nulová",J620,0)</f>
        <v>0</v>
      </c>
      <c r="BJ620" s="18" t="s">
        <v>86</v>
      </c>
      <c r="BK620" s="219">
        <f>ROUND(I620*H620,2)</f>
        <v>0</v>
      </c>
      <c r="BL620" s="18" t="s">
        <v>159</v>
      </c>
      <c r="BM620" s="218" t="s">
        <v>1441</v>
      </c>
    </row>
    <row r="621" spans="1:47" s="2" customFormat="1" ht="19.5">
      <c r="A621" s="35"/>
      <c r="B621" s="36"/>
      <c r="C621" s="37"/>
      <c r="D621" s="220" t="s">
        <v>161</v>
      </c>
      <c r="E621" s="37"/>
      <c r="F621" s="221" t="s">
        <v>1442</v>
      </c>
      <c r="G621" s="37"/>
      <c r="H621" s="37"/>
      <c r="I621" s="123"/>
      <c r="J621" s="37"/>
      <c r="K621" s="37"/>
      <c r="L621" s="40"/>
      <c r="M621" s="222"/>
      <c r="N621" s="223"/>
      <c r="O621" s="72"/>
      <c r="P621" s="72"/>
      <c r="Q621" s="72"/>
      <c r="R621" s="72"/>
      <c r="S621" s="72"/>
      <c r="T621" s="73"/>
      <c r="U621" s="35"/>
      <c r="V621" s="35"/>
      <c r="W621" s="35"/>
      <c r="X621" s="35"/>
      <c r="Y621" s="35"/>
      <c r="Z621" s="35"/>
      <c r="AA621" s="35"/>
      <c r="AB621" s="35"/>
      <c r="AC621" s="35"/>
      <c r="AD621" s="35"/>
      <c r="AE621" s="35"/>
      <c r="AT621" s="18" t="s">
        <v>161</v>
      </c>
      <c r="AU621" s="18" t="s">
        <v>88</v>
      </c>
    </row>
    <row r="622" spans="1:47" s="2" customFormat="1" ht="87.75">
      <c r="A622" s="35"/>
      <c r="B622" s="36"/>
      <c r="C622" s="37"/>
      <c r="D622" s="220" t="s">
        <v>408</v>
      </c>
      <c r="E622" s="37"/>
      <c r="F622" s="230" t="s">
        <v>1443</v>
      </c>
      <c r="G622" s="37"/>
      <c r="H622" s="37"/>
      <c r="I622" s="123"/>
      <c r="J622" s="37"/>
      <c r="K622" s="37"/>
      <c r="L622" s="40"/>
      <c r="M622" s="222"/>
      <c r="N622" s="223"/>
      <c r="O622" s="72"/>
      <c r="P622" s="72"/>
      <c r="Q622" s="72"/>
      <c r="R622" s="72"/>
      <c r="S622" s="72"/>
      <c r="T622" s="73"/>
      <c r="U622" s="35"/>
      <c r="V622" s="35"/>
      <c r="W622" s="35"/>
      <c r="X622" s="35"/>
      <c r="Y622" s="35"/>
      <c r="Z622" s="35"/>
      <c r="AA622" s="35"/>
      <c r="AB622" s="35"/>
      <c r="AC622" s="35"/>
      <c r="AD622" s="35"/>
      <c r="AE622" s="35"/>
      <c r="AT622" s="18" t="s">
        <v>408</v>
      </c>
      <c r="AU622" s="18" t="s">
        <v>88</v>
      </c>
    </row>
    <row r="623" spans="2:51" s="13" customFormat="1" ht="11.25">
      <c r="B623" s="231"/>
      <c r="C623" s="232"/>
      <c r="D623" s="220" t="s">
        <v>410</v>
      </c>
      <c r="E623" s="233" t="s">
        <v>1</v>
      </c>
      <c r="F623" s="234" t="s">
        <v>88</v>
      </c>
      <c r="G623" s="232"/>
      <c r="H623" s="235">
        <v>2</v>
      </c>
      <c r="I623" s="236"/>
      <c r="J623" s="232"/>
      <c r="K623" s="232"/>
      <c r="L623" s="237"/>
      <c r="M623" s="238"/>
      <c r="N623" s="239"/>
      <c r="O623" s="239"/>
      <c r="P623" s="239"/>
      <c r="Q623" s="239"/>
      <c r="R623" s="239"/>
      <c r="S623" s="239"/>
      <c r="T623" s="240"/>
      <c r="AT623" s="241" t="s">
        <v>410</v>
      </c>
      <c r="AU623" s="241" t="s">
        <v>88</v>
      </c>
      <c r="AV623" s="13" t="s">
        <v>88</v>
      </c>
      <c r="AW623" s="13" t="s">
        <v>34</v>
      </c>
      <c r="AX623" s="13" t="s">
        <v>86</v>
      </c>
      <c r="AY623" s="241" t="s">
        <v>154</v>
      </c>
    </row>
    <row r="624" spans="1:65" s="2" customFormat="1" ht="16.5" customHeight="1">
      <c r="A624" s="35"/>
      <c r="B624" s="36"/>
      <c r="C624" s="254" t="s">
        <v>1444</v>
      </c>
      <c r="D624" s="254" t="s">
        <v>179</v>
      </c>
      <c r="E624" s="255" t="s">
        <v>1445</v>
      </c>
      <c r="F624" s="256" t="s">
        <v>1446</v>
      </c>
      <c r="G624" s="257" t="s">
        <v>600</v>
      </c>
      <c r="H624" s="258">
        <v>2</v>
      </c>
      <c r="I624" s="259"/>
      <c r="J624" s="260">
        <f>ROUND(I624*H624,2)</f>
        <v>0</v>
      </c>
      <c r="K624" s="256" t="s">
        <v>405</v>
      </c>
      <c r="L624" s="261"/>
      <c r="M624" s="262" t="s">
        <v>1</v>
      </c>
      <c r="N624" s="263" t="s">
        <v>43</v>
      </c>
      <c r="O624" s="72"/>
      <c r="P624" s="216">
        <f>O624*H624</f>
        <v>0</v>
      </c>
      <c r="Q624" s="216">
        <v>0.009</v>
      </c>
      <c r="R624" s="216">
        <f>Q624*H624</f>
        <v>0.018</v>
      </c>
      <c r="S624" s="216">
        <v>0</v>
      </c>
      <c r="T624" s="217">
        <f>S624*H624</f>
        <v>0</v>
      </c>
      <c r="U624" s="35"/>
      <c r="V624" s="35"/>
      <c r="W624" s="35"/>
      <c r="X624" s="35"/>
      <c r="Y624" s="35"/>
      <c r="Z624" s="35"/>
      <c r="AA624" s="35"/>
      <c r="AB624" s="35"/>
      <c r="AC624" s="35"/>
      <c r="AD624" s="35"/>
      <c r="AE624" s="35"/>
      <c r="AR624" s="218" t="s">
        <v>190</v>
      </c>
      <c r="AT624" s="218" t="s">
        <v>179</v>
      </c>
      <c r="AU624" s="218" t="s">
        <v>88</v>
      </c>
      <c r="AY624" s="18" t="s">
        <v>154</v>
      </c>
      <c r="BE624" s="219">
        <f>IF(N624="základní",J624,0)</f>
        <v>0</v>
      </c>
      <c r="BF624" s="219">
        <f>IF(N624="snížená",J624,0)</f>
        <v>0</v>
      </c>
      <c r="BG624" s="219">
        <f>IF(N624="zákl. přenesená",J624,0)</f>
        <v>0</v>
      </c>
      <c r="BH624" s="219">
        <f>IF(N624="sníž. přenesená",J624,0)</f>
        <v>0</v>
      </c>
      <c r="BI624" s="219">
        <f>IF(N624="nulová",J624,0)</f>
        <v>0</v>
      </c>
      <c r="BJ624" s="18" t="s">
        <v>86</v>
      </c>
      <c r="BK624" s="219">
        <f>ROUND(I624*H624,2)</f>
        <v>0</v>
      </c>
      <c r="BL624" s="18" t="s">
        <v>159</v>
      </c>
      <c r="BM624" s="218" t="s">
        <v>1447</v>
      </c>
    </row>
    <row r="625" spans="1:47" s="2" customFormat="1" ht="11.25">
      <c r="A625" s="35"/>
      <c r="B625" s="36"/>
      <c r="C625" s="37"/>
      <c r="D625" s="220" t="s">
        <v>161</v>
      </c>
      <c r="E625" s="37"/>
      <c r="F625" s="221" t="s">
        <v>1446</v>
      </c>
      <c r="G625" s="37"/>
      <c r="H625" s="37"/>
      <c r="I625" s="123"/>
      <c r="J625" s="37"/>
      <c r="K625" s="37"/>
      <c r="L625" s="40"/>
      <c r="M625" s="222"/>
      <c r="N625" s="223"/>
      <c r="O625" s="72"/>
      <c r="P625" s="72"/>
      <c r="Q625" s="72"/>
      <c r="R625" s="72"/>
      <c r="S625" s="72"/>
      <c r="T625" s="73"/>
      <c r="U625" s="35"/>
      <c r="V625" s="35"/>
      <c r="W625" s="35"/>
      <c r="X625" s="35"/>
      <c r="Y625" s="35"/>
      <c r="Z625" s="35"/>
      <c r="AA625" s="35"/>
      <c r="AB625" s="35"/>
      <c r="AC625" s="35"/>
      <c r="AD625" s="35"/>
      <c r="AE625" s="35"/>
      <c r="AT625" s="18" t="s">
        <v>161</v>
      </c>
      <c r="AU625" s="18" t="s">
        <v>88</v>
      </c>
    </row>
    <row r="626" spans="1:47" s="2" customFormat="1" ht="19.5">
      <c r="A626" s="35"/>
      <c r="B626" s="36"/>
      <c r="C626" s="37"/>
      <c r="D626" s="220" t="s">
        <v>442</v>
      </c>
      <c r="E626" s="37"/>
      <c r="F626" s="230" t="s">
        <v>1448</v>
      </c>
      <c r="G626" s="37"/>
      <c r="H626" s="37"/>
      <c r="I626" s="123"/>
      <c r="J626" s="37"/>
      <c r="K626" s="37"/>
      <c r="L626" s="40"/>
      <c r="M626" s="222"/>
      <c r="N626" s="223"/>
      <c r="O626" s="72"/>
      <c r="P626" s="72"/>
      <c r="Q626" s="72"/>
      <c r="R626" s="72"/>
      <c r="S626" s="72"/>
      <c r="T626" s="73"/>
      <c r="U626" s="35"/>
      <c r="V626" s="35"/>
      <c r="W626" s="35"/>
      <c r="X626" s="35"/>
      <c r="Y626" s="35"/>
      <c r="Z626" s="35"/>
      <c r="AA626" s="35"/>
      <c r="AB626" s="35"/>
      <c r="AC626" s="35"/>
      <c r="AD626" s="35"/>
      <c r="AE626" s="35"/>
      <c r="AT626" s="18" t="s">
        <v>442</v>
      </c>
      <c r="AU626" s="18" t="s">
        <v>88</v>
      </c>
    </row>
    <row r="627" spans="2:51" s="13" customFormat="1" ht="11.25">
      <c r="B627" s="231"/>
      <c r="C627" s="232"/>
      <c r="D627" s="220" t="s">
        <v>410</v>
      </c>
      <c r="E627" s="233" t="s">
        <v>1</v>
      </c>
      <c r="F627" s="234" t="s">
        <v>88</v>
      </c>
      <c r="G627" s="232"/>
      <c r="H627" s="235">
        <v>2</v>
      </c>
      <c r="I627" s="236"/>
      <c r="J627" s="232"/>
      <c r="K627" s="232"/>
      <c r="L627" s="237"/>
      <c r="M627" s="238"/>
      <c r="N627" s="239"/>
      <c r="O627" s="239"/>
      <c r="P627" s="239"/>
      <c r="Q627" s="239"/>
      <c r="R627" s="239"/>
      <c r="S627" s="239"/>
      <c r="T627" s="240"/>
      <c r="AT627" s="241" t="s">
        <v>410</v>
      </c>
      <c r="AU627" s="241" t="s">
        <v>88</v>
      </c>
      <c r="AV627" s="13" t="s">
        <v>88</v>
      </c>
      <c r="AW627" s="13" t="s">
        <v>34</v>
      </c>
      <c r="AX627" s="13" t="s">
        <v>86</v>
      </c>
      <c r="AY627" s="241" t="s">
        <v>154</v>
      </c>
    </row>
    <row r="628" spans="1:65" s="2" customFormat="1" ht="24" customHeight="1">
      <c r="A628" s="35"/>
      <c r="B628" s="36"/>
      <c r="C628" s="207" t="s">
        <v>1449</v>
      </c>
      <c r="D628" s="207" t="s">
        <v>155</v>
      </c>
      <c r="E628" s="208" t="s">
        <v>623</v>
      </c>
      <c r="F628" s="209" t="s">
        <v>624</v>
      </c>
      <c r="G628" s="210" t="s">
        <v>600</v>
      </c>
      <c r="H628" s="211">
        <v>5</v>
      </c>
      <c r="I628" s="212"/>
      <c r="J628" s="213">
        <f>ROUND(I628*H628,2)</f>
        <v>0</v>
      </c>
      <c r="K628" s="209" t="s">
        <v>405</v>
      </c>
      <c r="L628" s="40"/>
      <c r="M628" s="214" t="s">
        <v>1</v>
      </c>
      <c r="N628" s="215" t="s">
        <v>43</v>
      </c>
      <c r="O628" s="72"/>
      <c r="P628" s="216">
        <f>O628*H628</f>
        <v>0</v>
      </c>
      <c r="Q628" s="216">
        <v>0.11241</v>
      </c>
      <c r="R628" s="216">
        <f>Q628*H628</f>
        <v>0.5620499999999999</v>
      </c>
      <c r="S628" s="216">
        <v>0</v>
      </c>
      <c r="T628" s="217">
        <f>S628*H628</f>
        <v>0</v>
      </c>
      <c r="U628" s="35"/>
      <c r="V628" s="35"/>
      <c r="W628" s="35"/>
      <c r="X628" s="35"/>
      <c r="Y628" s="35"/>
      <c r="Z628" s="35"/>
      <c r="AA628" s="35"/>
      <c r="AB628" s="35"/>
      <c r="AC628" s="35"/>
      <c r="AD628" s="35"/>
      <c r="AE628" s="35"/>
      <c r="AR628" s="218" t="s">
        <v>159</v>
      </c>
      <c r="AT628" s="218" t="s">
        <v>155</v>
      </c>
      <c r="AU628" s="218" t="s">
        <v>88</v>
      </c>
      <c r="AY628" s="18" t="s">
        <v>154</v>
      </c>
      <c r="BE628" s="219">
        <f>IF(N628="základní",J628,0)</f>
        <v>0</v>
      </c>
      <c r="BF628" s="219">
        <f>IF(N628="snížená",J628,0)</f>
        <v>0</v>
      </c>
      <c r="BG628" s="219">
        <f>IF(N628="zákl. přenesená",J628,0)</f>
        <v>0</v>
      </c>
      <c r="BH628" s="219">
        <f>IF(N628="sníž. přenesená",J628,0)</f>
        <v>0</v>
      </c>
      <c r="BI628" s="219">
        <f>IF(N628="nulová",J628,0)</f>
        <v>0</v>
      </c>
      <c r="BJ628" s="18" t="s">
        <v>86</v>
      </c>
      <c r="BK628" s="219">
        <f>ROUND(I628*H628,2)</f>
        <v>0</v>
      </c>
      <c r="BL628" s="18" t="s">
        <v>159</v>
      </c>
      <c r="BM628" s="218" t="s">
        <v>1450</v>
      </c>
    </row>
    <row r="629" spans="1:47" s="2" customFormat="1" ht="19.5">
      <c r="A629" s="35"/>
      <c r="B629" s="36"/>
      <c r="C629" s="37"/>
      <c r="D629" s="220" t="s">
        <v>161</v>
      </c>
      <c r="E629" s="37"/>
      <c r="F629" s="221" t="s">
        <v>626</v>
      </c>
      <c r="G629" s="37"/>
      <c r="H629" s="37"/>
      <c r="I629" s="123"/>
      <c r="J629" s="37"/>
      <c r="K629" s="37"/>
      <c r="L629" s="40"/>
      <c r="M629" s="222"/>
      <c r="N629" s="223"/>
      <c r="O629" s="72"/>
      <c r="P629" s="72"/>
      <c r="Q629" s="72"/>
      <c r="R629" s="72"/>
      <c r="S629" s="72"/>
      <c r="T629" s="73"/>
      <c r="U629" s="35"/>
      <c r="V629" s="35"/>
      <c r="W629" s="35"/>
      <c r="X629" s="35"/>
      <c r="Y629" s="35"/>
      <c r="Z629" s="35"/>
      <c r="AA629" s="35"/>
      <c r="AB629" s="35"/>
      <c r="AC629" s="35"/>
      <c r="AD629" s="35"/>
      <c r="AE629" s="35"/>
      <c r="AT629" s="18" t="s">
        <v>161</v>
      </c>
      <c r="AU629" s="18" t="s">
        <v>88</v>
      </c>
    </row>
    <row r="630" spans="1:47" s="2" customFormat="1" ht="87.75">
      <c r="A630" s="35"/>
      <c r="B630" s="36"/>
      <c r="C630" s="37"/>
      <c r="D630" s="220" t="s">
        <v>408</v>
      </c>
      <c r="E630" s="37"/>
      <c r="F630" s="230" t="s">
        <v>627</v>
      </c>
      <c r="G630" s="37"/>
      <c r="H630" s="37"/>
      <c r="I630" s="123"/>
      <c r="J630" s="37"/>
      <c r="K630" s="37"/>
      <c r="L630" s="40"/>
      <c r="M630" s="222"/>
      <c r="N630" s="223"/>
      <c r="O630" s="72"/>
      <c r="P630" s="72"/>
      <c r="Q630" s="72"/>
      <c r="R630" s="72"/>
      <c r="S630" s="72"/>
      <c r="T630" s="73"/>
      <c r="U630" s="35"/>
      <c r="V630" s="35"/>
      <c r="W630" s="35"/>
      <c r="X630" s="35"/>
      <c r="Y630" s="35"/>
      <c r="Z630" s="35"/>
      <c r="AA630" s="35"/>
      <c r="AB630" s="35"/>
      <c r="AC630" s="35"/>
      <c r="AD630" s="35"/>
      <c r="AE630" s="35"/>
      <c r="AT630" s="18" t="s">
        <v>408</v>
      </c>
      <c r="AU630" s="18" t="s">
        <v>88</v>
      </c>
    </row>
    <row r="631" spans="2:51" s="13" customFormat="1" ht="11.25">
      <c r="B631" s="231"/>
      <c r="C631" s="232"/>
      <c r="D631" s="220" t="s">
        <v>410</v>
      </c>
      <c r="E631" s="233" t="s">
        <v>1</v>
      </c>
      <c r="F631" s="234" t="s">
        <v>1451</v>
      </c>
      <c r="G631" s="232"/>
      <c r="H631" s="235">
        <v>5</v>
      </c>
      <c r="I631" s="236"/>
      <c r="J631" s="232"/>
      <c r="K631" s="232"/>
      <c r="L631" s="237"/>
      <c r="M631" s="238"/>
      <c r="N631" s="239"/>
      <c r="O631" s="239"/>
      <c r="P631" s="239"/>
      <c r="Q631" s="239"/>
      <c r="R631" s="239"/>
      <c r="S631" s="239"/>
      <c r="T631" s="240"/>
      <c r="AT631" s="241" t="s">
        <v>410</v>
      </c>
      <c r="AU631" s="241" t="s">
        <v>88</v>
      </c>
      <c r="AV631" s="13" t="s">
        <v>88</v>
      </c>
      <c r="AW631" s="13" t="s">
        <v>34</v>
      </c>
      <c r="AX631" s="13" t="s">
        <v>86</v>
      </c>
      <c r="AY631" s="241" t="s">
        <v>154</v>
      </c>
    </row>
    <row r="632" spans="1:65" s="2" customFormat="1" ht="16.5" customHeight="1">
      <c r="A632" s="35"/>
      <c r="B632" s="36"/>
      <c r="C632" s="254" t="s">
        <v>1452</v>
      </c>
      <c r="D632" s="254" t="s">
        <v>179</v>
      </c>
      <c r="E632" s="255" t="s">
        <v>628</v>
      </c>
      <c r="F632" s="256" t="s">
        <v>629</v>
      </c>
      <c r="G632" s="257" t="s">
        <v>600</v>
      </c>
      <c r="H632" s="258">
        <v>5</v>
      </c>
      <c r="I632" s="259"/>
      <c r="J632" s="260">
        <f>ROUND(I632*H632,2)</f>
        <v>0</v>
      </c>
      <c r="K632" s="256" t="s">
        <v>405</v>
      </c>
      <c r="L632" s="261"/>
      <c r="M632" s="262" t="s">
        <v>1</v>
      </c>
      <c r="N632" s="263" t="s">
        <v>43</v>
      </c>
      <c r="O632" s="72"/>
      <c r="P632" s="216">
        <f>O632*H632</f>
        <v>0</v>
      </c>
      <c r="Q632" s="216">
        <v>0.0061</v>
      </c>
      <c r="R632" s="216">
        <f>Q632*H632</f>
        <v>0.030500000000000003</v>
      </c>
      <c r="S632" s="216">
        <v>0</v>
      </c>
      <c r="T632" s="217">
        <f>S632*H632</f>
        <v>0</v>
      </c>
      <c r="U632" s="35"/>
      <c r="V632" s="35"/>
      <c r="W632" s="35"/>
      <c r="X632" s="35"/>
      <c r="Y632" s="35"/>
      <c r="Z632" s="35"/>
      <c r="AA632" s="35"/>
      <c r="AB632" s="35"/>
      <c r="AC632" s="35"/>
      <c r="AD632" s="35"/>
      <c r="AE632" s="35"/>
      <c r="AR632" s="218" t="s">
        <v>190</v>
      </c>
      <c r="AT632" s="218" t="s">
        <v>179</v>
      </c>
      <c r="AU632" s="218" t="s">
        <v>88</v>
      </c>
      <c r="AY632" s="18" t="s">
        <v>154</v>
      </c>
      <c r="BE632" s="219">
        <f>IF(N632="základní",J632,0)</f>
        <v>0</v>
      </c>
      <c r="BF632" s="219">
        <f>IF(N632="snížená",J632,0)</f>
        <v>0</v>
      </c>
      <c r="BG632" s="219">
        <f>IF(N632="zákl. přenesená",J632,0)</f>
        <v>0</v>
      </c>
      <c r="BH632" s="219">
        <f>IF(N632="sníž. přenesená",J632,0)</f>
        <v>0</v>
      </c>
      <c r="BI632" s="219">
        <f>IF(N632="nulová",J632,0)</f>
        <v>0</v>
      </c>
      <c r="BJ632" s="18" t="s">
        <v>86</v>
      </c>
      <c r="BK632" s="219">
        <f>ROUND(I632*H632,2)</f>
        <v>0</v>
      </c>
      <c r="BL632" s="18" t="s">
        <v>159</v>
      </c>
      <c r="BM632" s="218" t="s">
        <v>1453</v>
      </c>
    </row>
    <row r="633" spans="1:47" s="2" customFormat="1" ht="11.25">
      <c r="A633" s="35"/>
      <c r="B633" s="36"/>
      <c r="C633" s="37"/>
      <c r="D633" s="220" t="s">
        <v>161</v>
      </c>
      <c r="E633" s="37"/>
      <c r="F633" s="221" t="s">
        <v>629</v>
      </c>
      <c r="G633" s="37"/>
      <c r="H633" s="37"/>
      <c r="I633" s="123"/>
      <c r="J633" s="37"/>
      <c r="K633" s="37"/>
      <c r="L633" s="40"/>
      <c r="M633" s="222"/>
      <c r="N633" s="223"/>
      <c r="O633" s="72"/>
      <c r="P633" s="72"/>
      <c r="Q633" s="72"/>
      <c r="R633" s="72"/>
      <c r="S633" s="72"/>
      <c r="T633" s="73"/>
      <c r="U633" s="35"/>
      <c r="V633" s="35"/>
      <c r="W633" s="35"/>
      <c r="X633" s="35"/>
      <c r="Y633" s="35"/>
      <c r="Z633" s="35"/>
      <c r="AA633" s="35"/>
      <c r="AB633" s="35"/>
      <c r="AC633" s="35"/>
      <c r="AD633" s="35"/>
      <c r="AE633" s="35"/>
      <c r="AT633" s="18" t="s">
        <v>161</v>
      </c>
      <c r="AU633" s="18" t="s">
        <v>88</v>
      </c>
    </row>
    <row r="634" spans="2:51" s="13" customFormat="1" ht="11.25">
      <c r="B634" s="231"/>
      <c r="C634" s="232"/>
      <c r="D634" s="220" t="s">
        <v>410</v>
      </c>
      <c r="E634" s="233" t="s">
        <v>1</v>
      </c>
      <c r="F634" s="234" t="s">
        <v>176</v>
      </c>
      <c r="G634" s="232"/>
      <c r="H634" s="235">
        <v>5</v>
      </c>
      <c r="I634" s="236"/>
      <c r="J634" s="232"/>
      <c r="K634" s="232"/>
      <c r="L634" s="237"/>
      <c r="M634" s="238"/>
      <c r="N634" s="239"/>
      <c r="O634" s="239"/>
      <c r="P634" s="239"/>
      <c r="Q634" s="239"/>
      <c r="R634" s="239"/>
      <c r="S634" s="239"/>
      <c r="T634" s="240"/>
      <c r="AT634" s="241" t="s">
        <v>410</v>
      </c>
      <c r="AU634" s="241" t="s">
        <v>88</v>
      </c>
      <c r="AV634" s="13" t="s">
        <v>88</v>
      </c>
      <c r="AW634" s="13" t="s">
        <v>34</v>
      </c>
      <c r="AX634" s="13" t="s">
        <v>86</v>
      </c>
      <c r="AY634" s="241" t="s">
        <v>154</v>
      </c>
    </row>
    <row r="635" spans="1:65" s="2" customFormat="1" ht="24" customHeight="1">
      <c r="A635" s="35"/>
      <c r="B635" s="36"/>
      <c r="C635" s="207" t="s">
        <v>1454</v>
      </c>
      <c r="D635" s="207" t="s">
        <v>155</v>
      </c>
      <c r="E635" s="208" t="s">
        <v>637</v>
      </c>
      <c r="F635" s="209" t="s">
        <v>638</v>
      </c>
      <c r="G635" s="210" t="s">
        <v>639</v>
      </c>
      <c r="H635" s="211">
        <v>870.25</v>
      </c>
      <c r="I635" s="212"/>
      <c r="J635" s="213">
        <f>ROUND(I635*H635,2)</f>
        <v>0</v>
      </c>
      <c r="K635" s="209" t="s">
        <v>405</v>
      </c>
      <c r="L635" s="40"/>
      <c r="M635" s="214" t="s">
        <v>1</v>
      </c>
      <c r="N635" s="215" t="s">
        <v>43</v>
      </c>
      <c r="O635" s="72"/>
      <c r="P635" s="216">
        <f>O635*H635</f>
        <v>0</v>
      </c>
      <c r="Q635" s="216">
        <v>0.0719</v>
      </c>
      <c r="R635" s="216">
        <f>Q635*H635</f>
        <v>62.570975000000004</v>
      </c>
      <c r="S635" s="216">
        <v>0</v>
      </c>
      <c r="T635" s="217">
        <f>S635*H635</f>
        <v>0</v>
      </c>
      <c r="U635" s="35"/>
      <c r="V635" s="35"/>
      <c r="W635" s="35"/>
      <c r="X635" s="35"/>
      <c r="Y635" s="35"/>
      <c r="Z635" s="35"/>
      <c r="AA635" s="35"/>
      <c r="AB635" s="35"/>
      <c r="AC635" s="35"/>
      <c r="AD635" s="35"/>
      <c r="AE635" s="35"/>
      <c r="AR635" s="218" t="s">
        <v>159</v>
      </c>
      <c r="AT635" s="218" t="s">
        <v>155</v>
      </c>
      <c r="AU635" s="218" t="s">
        <v>88</v>
      </c>
      <c r="AY635" s="18" t="s">
        <v>154</v>
      </c>
      <c r="BE635" s="219">
        <f>IF(N635="základní",J635,0)</f>
        <v>0</v>
      </c>
      <c r="BF635" s="219">
        <f>IF(N635="snížená",J635,0)</f>
        <v>0</v>
      </c>
      <c r="BG635" s="219">
        <f>IF(N635="zákl. přenesená",J635,0)</f>
        <v>0</v>
      </c>
      <c r="BH635" s="219">
        <f>IF(N635="sníž. přenesená",J635,0)</f>
        <v>0</v>
      </c>
      <c r="BI635" s="219">
        <f>IF(N635="nulová",J635,0)</f>
        <v>0</v>
      </c>
      <c r="BJ635" s="18" t="s">
        <v>86</v>
      </c>
      <c r="BK635" s="219">
        <f>ROUND(I635*H635,2)</f>
        <v>0</v>
      </c>
      <c r="BL635" s="18" t="s">
        <v>159</v>
      </c>
      <c r="BM635" s="218" t="s">
        <v>1455</v>
      </c>
    </row>
    <row r="636" spans="1:47" s="2" customFormat="1" ht="39">
      <c r="A636" s="35"/>
      <c r="B636" s="36"/>
      <c r="C636" s="37"/>
      <c r="D636" s="220" t="s">
        <v>161</v>
      </c>
      <c r="E636" s="37"/>
      <c r="F636" s="221" t="s">
        <v>641</v>
      </c>
      <c r="G636" s="37"/>
      <c r="H636" s="37"/>
      <c r="I636" s="123"/>
      <c r="J636" s="37"/>
      <c r="K636" s="37"/>
      <c r="L636" s="40"/>
      <c r="M636" s="222"/>
      <c r="N636" s="223"/>
      <c r="O636" s="72"/>
      <c r="P636" s="72"/>
      <c r="Q636" s="72"/>
      <c r="R636" s="72"/>
      <c r="S636" s="72"/>
      <c r="T636" s="73"/>
      <c r="U636" s="35"/>
      <c r="V636" s="35"/>
      <c r="W636" s="35"/>
      <c r="X636" s="35"/>
      <c r="Y636" s="35"/>
      <c r="Z636" s="35"/>
      <c r="AA636" s="35"/>
      <c r="AB636" s="35"/>
      <c r="AC636" s="35"/>
      <c r="AD636" s="35"/>
      <c r="AE636" s="35"/>
      <c r="AT636" s="18" t="s">
        <v>161</v>
      </c>
      <c r="AU636" s="18" t="s">
        <v>88</v>
      </c>
    </row>
    <row r="637" spans="1:47" s="2" customFormat="1" ht="126.75">
      <c r="A637" s="35"/>
      <c r="B637" s="36"/>
      <c r="C637" s="37"/>
      <c r="D637" s="220" t="s">
        <v>408</v>
      </c>
      <c r="E637" s="37"/>
      <c r="F637" s="230" t="s">
        <v>642</v>
      </c>
      <c r="G637" s="37"/>
      <c r="H637" s="37"/>
      <c r="I637" s="123"/>
      <c r="J637" s="37"/>
      <c r="K637" s="37"/>
      <c r="L637" s="40"/>
      <c r="M637" s="222"/>
      <c r="N637" s="223"/>
      <c r="O637" s="72"/>
      <c r="P637" s="72"/>
      <c r="Q637" s="72"/>
      <c r="R637" s="72"/>
      <c r="S637" s="72"/>
      <c r="T637" s="73"/>
      <c r="U637" s="35"/>
      <c r="V637" s="35"/>
      <c r="W637" s="35"/>
      <c r="X637" s="35"/>
      <c r="Y637" s="35"/>
      <c r="Z637" s="35"/>
      <c r="AA637" s="35"/>
      <c r="AB637" s="35"/>
      <c r="AC637" s="35"/>
      <c r="AD637" s="35"/>
      <c r="AE637" s="35"/>
      <c r="AT637" s="18" t="s">
        <v>408</v>
      </c>
      <c r="AU637" s="18" t="s">
        <v>88</v>
      </c>
    </row>
    <row r="638" spans="2:51" s="15" customFormat="1" ht="11.25">
      <c r="B638" s="264"/>
      <c r="C638" s="265"/>
      <c r="D638" s="220" t="s">
        <v>410</v>
      </c>
      <c r="E638" s="266" t="s">
        <v>1</v>
      </c>
      <c r="F638" s="267" t="s">
        <v>1456</v>
      </c>
      <c r="G638" s="265"/>
      <c r="H638" s="266" t="s">
        <v>1</v>
      </c>
      <c r="I638" s="268"/>
      <c r="J638" s="265"/>
      <c r="K638" s="265"/>
      <c r="L638" s="269"/>
      <c r="M638" s="270"/>
      <c r="N638" s="271"/>
      <c r="O638" s="271"/>
      <c r="P638" s="271"/>
      <c r="Q638" s="271"/>
      <c r="R638" s="271"/>
      <c r="S638" s="271"/>
      <c r="T638" s="272"/>
      <c r="AT638" s="273" t="s">
        <v>410</v>
      </c>
      <c r="AU638" s="273" t="s">
        <v>88</v>
      </c>
      <c r="AV638" s="15" t="s">
        <v>86</v>
      </c>
      <c r="AW638" s="15" t="s">
        <v>34</v>
      </c>
      <c r="AX638" s="15" t="s">
        <v>78</v>
      </c>
      <c r="AY638" s="273" t="s">
        <v>154</v>
      </c>
    </row>
    <row r="639" spans="2:51" s="13" customFormat="1" ht="11.25">
      <c r="B639" s="231"/>
      <c r="C639" s="232"/>
      <c r="D639" s="220" t="s">
        <v>410</v>
      </c>
      <c r="E639" s="233" t="s">
        <v>1</v>
      </c>
      <c r="F639" s="234" t="s">
        <v>1457</v>
      </c>
      <c r="G639" s="232"/>
      <c r="H639" s="235">
        <v>709.12</v>
      </c>
      <c r="I639" s="236"/>
      <c r="J639" s="232"/>
      <c r="K639" s="232"/>
      <c r="L639" s="237"/>
      <c r="M639" s="238"/>
      <c r="N639" s="239"/>
      <c r="O639" s="239"/>
      <c r="P639" s="239"/>
      <c r="Q639" s="239"/>
      <c r="R639" s="239"/>
      <c r="S639" s="239"/>
      <c r="T639" s="240"/>
      <c r="AT639" s="241" t="s">
        <v>410</v>
      </c>
      <c r="AU639" s="241" t="s">
        <v>88</v>
      </c>
      <c r="AV639" s="13" t="s">
        <v>88</v>
      </c>
      <c r="AW639" s="13" t="s">
        <v>34</v>
      </c>
      <c r="AX639" s="13" t="s">
        <v>78</v>
      </c>
      <c r="AY639" s="241" t="s">
        <v>154</v>
      </c>
    </row>
    <row r="640" spans="2:51" s="16" customFormat="1" ht="11.25">
      <c r="B640" s="274"/>
      <c r="C640" s="275"/>
      <c r="D640" s="220" t="s">
        <v>410</v>
      </c>
      <c r="E640" s="276" t="s">
        <v>1</v>
      </c>
      <c r="F640" s="277" t="s">
        <v>1458</v>
      </c>
      <c r="G640" s="275"/>
      <c r="H640" s="278">
        <v>709.12</v>
      </c>
      <c r="I640" s="279"/>
      <c r="J640" s="275"/>
      <c r="K640" s="275"/>
      <c r="L640" s="280"/>
      <c r="M640" s="281"/>
      <c r="N640" s="282"/>
      <c r="O640" s="282"/>
      <c r="P640" s="282"/>
      <c r="Q640" s="282"/>
      <c r="R640" s="282"/>
      <c r="S640" s="282"/>
      <c r="T640" s="283"/>
      <c r="AT640" s="284" t="s">
        <v>410</v>
      </c>
      <c r="AU640" s="284" t="s">
        <v>88</v>
      </c>
      <c r="AV640" s="16" t="s">
        <v>169</v>
      </c>
      <c r="AW640" s="16" t="s">
        <v>34</v>
      </c>
      <c r="AX640" s="16" t="s">
        <v>78</v>
      </c>
      <c r="AY640" s="284" t="s">
        <v>154</v>
      </c>
    </row>
    <row r="641" spans="2:51" s="13" customFormat="1" ht="11.25">
      <c r="B641" s="231"/>
      <c r="C641" s="232"/>
      <c r="D641" s="220" t="s">
        <v>410</v>
      </c>
      <c r="E641" s="233" t="s">
        <v>1</v>
      </c>
      <c r="F641" s="234" t="s">
        <v>1459</v>
      </c>
      <c r="G641" s="232"/>
      <c r="H641" s="235">
        <v>105.17</v>
      </c>
      <c r="I641" s="236"/>
      <c r="J641" s="232"/>
      <c r="K641" s="232"/>
      <c r="L641" s="237"/>
      <c r="M641" s="238"/>
      <c r="N641" s="239"/>
      <c r="O641" s="239"/>
      <c r="P641" s="239"/>
      <c r="Q641" s="239"/>
      <c r="R641" s="239"/>
      <c r="S641" s="239"/>
      <c r="T641" s="240"/>
      <c r="AT641" s="241" t="s">
        <v>410</v>
      </c>
      <c r="AU641" s="241" t="s">
        <v>88</v>
      </c>
      <c r="AV641" s="13" t="s">
        <v>88</v>
      </c>
      <c r="AW641" s="13" t="s">
        <v>34</v>
      </c>
      <c r="AX641" s="13" t="s">
        <v>78</v>
      </c>
      <c r="AY641" s="241" t="s">
        <v>154</v>
      </c>
    </row>
    <row r="642" spans="2:51" s="13" customFormat="1" ht="11.25">
      <c r="B642" s="231"/>
      <c r="C642" s="232"/>
      <c r="D642" s="220" t="s">
        <v>410</v>
      </c>
      <c r="E642" s="233" t="s">
        <v>1</v>
      </c>
      <c r="F642" s="234" t="s">
        <v>1460</v>
      </c>
      <c r="G642" s="232"/>
      <c r="H642" s="235">
        <v>15.67</v>
      </c>
      <c r="I642" s="236"/>
      <c r="J642" s="232"/>
      <c r="K642" s="232"/>
      <c r="L642" s="237"/>
      <c r="M642" s="238"/>
      <c r="N642" s="239"/>
      <c r="O642" s="239"/>
      <c r="P642" s="239"/>
      <c r="Q642" s="239"/>
      <c r="R642" s="239"/>
      <c r="S642" s="239"/>
      <c r="T642" s="240"/>
      <c r="AT642" s="241" t="s">
        <v>410</v>
      </c>
      <c r="AU642" s="241" t="s">
        <v>88</v>
      </c>
      <c r="AV642" s="13" t="s">
        <v>88</v>
      </c>
      <c r="AW642" s="13" t="s">
        <v>34</v>
      </c>
      <c r="AX642" s="13" t="s">
        <v>78</v>
      </c>
      <c r="AY642" s="241" t="s">
        <v>154</v>
      </c>
    </row>
    <row r="643" spans="2:51" s="13" customFormat="1" ht="11.25">
      <c r="B643" s="231"/>
      <c r="C643" s="232"/>
      <c r="D643" s="220" t="s">
        <v>410</v>
      </c>
      <c r="E643" s="233" t="s">
        <v>1</v>
      </c>
      <c r="F643" s="234" t="s">
        <v>1461</v>
      </c>
      <c r="G643" s="232"/>
      <c r="H643" s="235">
        <v>7.42</v>
      </c>
      <c r="I643" s="236"/>
      <c r="J643" s="232"/>
      <c r="K643" s="232"/>
      <c r="L643" s="237"/>
      <c r="M643" s="238"/>
      <c r="N643" s="239"/>
      <c r="O643" s="239"/>
      <c r="P643" s="239"/>
      <c r="Q643" s="239"/>
      <c r="R643" s="239"/>
      <c r="S643" s="239"/>
      <c r="T643" s="240"/>
      <c r="AT643" s="241" t="s">
        <v>410</v>
      </c>
      <c r="AU643" s="241" t="s">
        <v>88</v>
      </c>
      <c r="AV643" s="13" t="s">
        <v>88</v>
      </c>
      <c r="AW643" s="13" t="s">
        <v>34</v>
      </c>
      <c r="AX643" s="13" t="s">
        <v>78</v>
      </c>
      <c r="AY643" s="241" t="s">
        <v>154</v>
      </c>
    </row>
    <row r="644" spans="2:51" s="13" customFormat="1" ht="11.25">
      <c r="B644" s="231"/>
      <c r="C644" s="232"/>
      <c r="D644" s="220" t="s">
        <v>410</v>
      </c>
      <c r="E644" s="233" t="s">
        <v>1</v>
      </c>
      <c r="F644" s="234" t="s">
        <v>1462</v>
      </c>
      <c r="G644" s="232"/>
      <c r="H644" s="235">
        <v>22.66</v>
      </c>
      <c r="I644" s="236"/>
      <c r="J644" s="232"/>
      <c r="K644" s="232"/>
      <c r="L644" s="237"/>
      <c r="M644" s="238"/>
      <c r="N644" s="239"/>
      <c r="O644" s="239"/>
      <c r="P644" s="239"/>
      <c r="Q644" s="239"/>
      <c r="R644" s="239"/>
      <c r="S644" s="239"/>
      <c r="T644" s="240"/>
      <c r="AT644" s="241" t="s">
        <v>410</v>
      </c>
      <c r="AU644" s="241" t="s">
        <v>88</v>
      </c>
      <c r="AV644" s="13" t="s">
        <v>88</v>
      </c>
      <c r="AW644" s="13" t="s">
        <v>34</v>
      </c>
      <c r="AX644" s="13" t="s">
        <v>78</v>
      </c>
      <c r="AY644" s="241" t="s">
        <v>154</v>
      </c>
    </row>
    <row r="645" spans="2:51" s="13" customFormat="1" ht="11.25">
      <c r="B645" s="231"/>
      <c r="C645" s="232"/>
      <c r="D645" s="220" t="s">
        <v>410</v>
      </c>
      <c r="E645" s="233" t="s">
        <v>1</v>
      </c>
      <c r="F645" s="234" t="s">
        <v>1463</v>
      </c>
      <c r="G645" s="232"/>
      <c r="H645" s="235">
        <v>10.21</v>
      </c>
      <c r="I645" s="236"/>
      <c r="J645" s="232"/>
      <c r="K645" s="232"/>
      <c r="L645" s="237"/>
      <c r="M645" s="238"/>
      <c r="N645" s="239"/>
      <c r="O645" s="239"/>
      <c r="P645" s="239"/>
      <c r="Q645" s="239"/>
      <c r="R645" s="239"/>
      <c r="S645" s="239"/>
      <c r="T645" s="240"/>
      <c r="AT645" s="241" t="s">
        <v>410</v>
      </c>
      <c r="AU645" s="241" t="s">
        <v>88</v>
      </c>
      <c r="AV645" s="13" t="s">
        <v>88</v>
      </c>
      <c r="AW645" s="13" t="s">
        <v>34</v>
      </c>
      <c r="AX645" s="13" t="s">
        <v>78</v>
      </c>
      <c r="AY645" s="241" t="s">
        <v>154</v>
      </c>
    </row>
    <row r="646" spans="2:51" s="16" customFormat="1" ht="11.25">
      <c r="B646" s="274"/>
      <c r="C646" s="275"/>
      <c r="D646" s="220" t="s">
        <v>410</v>
      </c>
      <c r="E646" s="276" t="s">
        <v>1</v>
      </c>
      <c r="F646" s="277" t="s">
        <v>1458</v>
      </c>
      <c r="G646" s="275"/>
      <c r="H646" s="278">
        <v>161.13</v>
      </c>
      <c r="I646" s="279"/>
      <c r="J646" s="275"/>
      <c r="K646" s="275"/>
      <c r="L646" s="280"/>
      <c r="M646" s="281"/>
      <c r="N646" s="282"/>
      <c r="O646" s="282"/>
      <c r="P646" s="282"/>
      <c r="Q646" s="282"/>
      <c r="R646" s="282"/>
      <c r="S646" s="282"/>
      <c r="T646" s="283"/>
      <c r="AT646" s="284" t="s">
        <v>410</v>
      </c>
      <c r="AU646" s="284" t="s">
        <v>88</v>
      </c>
      <c r="AV646" s="16" t="s">
        <v>169</v>
      </c>
      <c r="AW646" s="16" t="s">
        <v>34</v>
      </c>
      <c r="AX646" s="16" t="s">
        <v>78</v>
      </c>
      <c r="AY646" s="284" t="s">
        <v>154</v>
      </c>
    </row>
    <row r="647" spans="2:51" s="14" customFormat="1" ht="11.25">
      <c r="B647" s="242"/>
      <c r="C647" s="243"/>
      <c r="D647" s="220" t="s">
        <v>410</v>
      </c>
      <c r="E647" s="244" t="s">
        <v>1</v>
      </c>
      <c r="F647" s="245" t="s">
        <v>433</v>
      </c>
      <c r="G647" s="243"/>
      <c r="H647" s="246">
        <v>870.2499999999999</v>
      </c>
      <c r="I647" s="247"/>
      <c r="J647" s="243"/>
      <c r="K647" s="243"/>
      <c r="L647" s="248"/>
      <c r="M647" s="249"/>
      <c r="N647" s="250"/>
      <c r="O647" s="250"/>
      <c r="P647" s="250"/>
      <c r="Q647" s="250"/>
      <c r="R647" s="250"/>
      <c r="S647" s="250"/>
      <c r="T647" s="251"/>
      <c r="AT647" s="252" t="s">
        <v>410</v>
      </c>
      <c r="AU647" s="252" t="s">
        <v>88</v>
      </c>
      <c r="AV647" s="14" t="s">
        <v>159</v>
      </c>
      <c r="AW647" s="14" t="s">
        <v>34</v>
      </c>
      <c r="AX647" s="14" t="s">
        <v>86</v>
      </c>
      <c r="AY647" s="252" t="s">
        <v>154</v>
      </c>
    </row>
    <row r="648" spans="1:65" s="2" customFormat="1" ht="16.5" customHeight="1">
      <c r="A648" s="35"/>
      <c r="B648" s="36"/>
      <c r="C648" s="254" t="s">
        <v>1464</v>
      </c>
      <c r="D648" s="254" t="s">
        <v>179</v>
      </c>
      <c r="E648" s="255" t="s">
        <v>521</v>
      </c>
      <c r="F648" s="256" t="s">
        <v>522</v>
      </c>
      <c r="G648" s="257" t="s">
        <v>471</v>
      </c>
      <c r="H648" s="258">
        <v>85.945</v>
      </c>
      <c r="I648" s="259"/>
      <c r="J648" s="260">
        <f>ROUND(I648*H648,2)</f>
        <v>0</v>
      </c>
      <c r="K648" s="256" t="s">
        <v>405</v>
      </c>
      <c r="L648" s="261"/>
      <c r="M648" s="262" t="s">
        <v>1</v>
      </c>
      <c r="N648" s="263" t="s">
        <v>43</v>
      </c>
      <c r="O648" s="72"/>
      <c r="P648" s="216">
        <f>O648*H648</f>
        <v>0</v>
      </c>
      <c r="Q648" s="216">
        <v>0.222</v>
      </c>
      <c r="R648" s="216">
        <f>Q648*H648</f>
        <v>19.07979</v>
      </c>
      <c r="S648" s="216">
        <v>0</v>
      </c>
      <c r="T648" s="217">
        <f>S648*H648</f>
        <v>0</v>
      </c>
      <c r="U648" s="35"/>
      <c r="V648" s="35"/>
      <c r="W648" s="35"/>
      <c r="X648" s="35"/>
      <c r="Y648" s="35"/>
      <c r="Z648" s="35"/>
      <c r="AA648" s="35"/>
      <c r="AB648" s="35"/>
      <c r="AC648" s="35"/>
      <c r="AD648" s="35"/>
      <c r="AE648" s="35"/>
      <c r="AR648" s="218" t="s">
        <v>190</v>
      </c>
      <c r="AT648" s="218" t="s">
        <v>179</v>
      </c>
      <c r="AU648" s="218" t="s">
        <v>88</v>
      </c>
      <c r="AY648" s="18" t="s">
        <v>154</v>
      </c>
      <c r="BE648" s="219">
        <f>IF(N648="základní",J648,0)</f>
        <v>0</v>
      </c>
      <c r="BF648" s="219">
        <f>IF(N648="snížená",J648,0)</f>
        <v>0</v>
      </c>
      <c r="BG648" s="219">
        <f>IF(N648="zákl. přenesená",J648,0)</f>
        <v>0</v>
      </c>
      <c r="BH648" s="219">
        <f>IF(N648="sníž. přenesená",J648,0)</f>
        <v>0</v>
      </c>
      <c r="BI648" s="219">
        <f>IF(N648="nulová",J648,0)</f>
        <v>0</v>
      </c>
      <c r="BJ648" s="18" t="s">
        <v>86</v>
      </c>
      <c r="BK648" s="219">
        <f>ROUND(I648*H648,2)</f>
        <v>0</v>
      </c>
      <c r="BL648" s="18" t="s">
        <v>159</v>
      </c>
      <c r="BM648" s="218" t="s">
        <v>1465</v>
      </c>
    </row>
    <row r="649" spans="1:47" s="2" customFormat="1" ht="11.25">
      <c r="A649" s="35"/>
      <c r="B649" s="36"/>
      <c r="C649" s="37"/>
      <c r="D649" s="220" t="s">
        <v>161</v>
      </c>
      <c r="E649" s="37"/>
      <c r="F649" s="221" t="s">
        <v>522</v>
      </c>
      <c r="G649" s="37"/>
      <c r="H649" s="37"/>
      <c r="I649" s="123"/>
      <c r="J649" s="37"/>
      <c r="K649" s="37"/>
      <c r="L649" s="40"/>
      <c r="M649" s="222"/>
      <c r="N649" s="223"/>
      <c r="O649" s="72"/>
      <c r="P649" s="72"/>
      <c r="Q649" s="72"/>
      <c r="R649" s="72"/>
      <c r="S649" s="72"/>
      <c r="T649" s="73"/>
      <c r="U649" s="35"/>
      <c r="V649" s="35"/>
      <c r="W649" s="35"/>
      <c r="X649" s="35"/>
      <c r="Y649" s="35"/>
      <c r="Z649" s="35"/>
      <c r="AA649" s="35"/>
      <c r="AB649" s="35"/>
      <c r="AC649" s="35"/>
      <c r="AD649" s="35"/>
      <c r="AE649" s="35"/>
      <c r="AT649" s="18" t="s">
        <v>161</v>
      </c>
      <c r="AU649" s="18" t="s">
        <v>88</v>
      </c>
    </row>
    <row r="650" spans="2:51" s="13" customFormat="1" ht="11.25">
      <c r="B650" s="231"/>
      <c r="C650" s="232"/>
      <c r="D650" s="220" t="s">
        <v>410</v>
      </c>
      <c r="E650" s="233" t="s">
        <v>1</v>
      </c>
      <c r="F650" s="234" t="s">
        <v>1466</v>
      </c>
      <c r="G650" s="232"/>
      <c r="H650" s="235">
        <v>85.094</v>
      </c>
      <c r="I650" s="236"/>
      <c r="J650" s="232"/>
      <c r="K650" s="232"/>
      <c r="L650" s="237"/>
      <c r="M650" s="238"/>
      <c r="N650" s="239"/>
      <c r="O650" s="239"/>
      <c r="P650" s="239"/>
      <c r="Q650" s="239"/>
      <c r="R650" s="239"/>
      <c r="S650" s="239"/>
      <c r="T650" s="240"/>
      <c r="AT650" s="241" t="s">
        <v>410</v>
      </c>
      <c r="AU650" s="241" t="s">
        <v>88</v>
      </c>
      <c r="AV650" s="13" t="s">
        <v>88</v>
      </c>
      <c r="AW650" s="13" t="s">
        <v>34</v>
      </c>
      <c r="AX650" s="13" t="s">
        <v>86</v>
      </c>
      <c r="AY650" s="241" t="s">
        <v>154</v>
      </c>
    </row>
    <row r="651" spans="2:51" s="13" customFormat="1" ht="11.25">
      <c r="B651" s="231"/>
      <c r="C651" s="232"/>
      <c r="D651" s="220" t="s">
        <v>410</v>
      </c>
      <c r="E651" s="232"/>
      <c r="F651" s="234" t="s">
        <v>1467</v>
      </c>
      <c r="G651" s="232"/>
      <c r="H651" s="235">
        <v>85.945</v>
      </c>
      <c r="I651" s="236"/>
      <c r="J651" s="232"/>
      <c r="K651" s="232"/>
      <c r="L651" s="237"/>
      <c r="M651" s="238"/>
      <c r="N651" s="239"/>
      <c r="O651" s="239"/>
      <c r="P651" s="239"/>
      <c r="Q651" s="239"/>
      <c r="R651" s="239"/>
      <c r="S651" s="239"/>
      <c r="T651" s="240"/>
      <c r="AT651" s="241" t="s">
        <v>410</v>
      </c>
      <c r="AU651" s="241" t="s">
        <v>88</v>
      </c>
      <c r="AV651" s="13" t="s">
        <v>88</v>
      </c>
      <c r="AW651" s="13" t="s">
        <v>4</v>
      </c>
      <c r="AX651" s="13" t="s">
        <v>86</v>
      </c>
      <c r="AY651" s="241" t="s">
        <v>154</v>
      </c>
    </row>
    <row r="652" spans="1:65" s="2" customFormat="1" ht="16.5" customHeight="1">
      <c r="A652" s="35"/>
      <c r="B652" s="36"/>
      <c r="C652" s="254" t="s">
        <v>1468</v>
      </c>
      <c r="D652" s="254" t="s">
        <v>179</v>
      </c>
      <c r="E652" s="255" t="s">
        <v>657</v>
      </c>
      <c r="F652" s="256" t="s">
        <v>658</v>
      </c>
      <c r="G652" s="257" t="s">
        <v>471</v>
      </c>
      <c r="H652" s="258">
        <v>10.622</v>
      </c>
      <c r="I652" s="259"/>
      <c r="J652" s="260">
        <f>ROUND(I652*H652,2)</f>
        <v>0</v>
      </c>
      <c r="K652" s="256" t="s">
        <v>405</v>
      </c>
      <c r="L652" s="261"/>
      <c r="M652" s="262" t="s">
        <v>1</v>
      </c>
      <c r="N652" s="263" t="s">
        <v>43</v>
      </c>
      <c r="O652" s="72"/>
      <c r="P652" s="216">
        <f>O652*H652</f>
        <v>0</v>
      </c>
      <c r="Q652" s="216">
        <v>0.131</v>
      </c>
      <c r="R652" s="216">
        <f>Q652*H652</f>
        <v>1.391482</v>
      </c>
      <c r="S652" s="216">
        <v>0</v>
      </c>
      <c r="T652" s="217">
        <f>S652*H652</f>
        <v>0</v>
      </c>
      <c r="U652" s="35"/>
      <c r="V652" s="35"/>
      <c r="W652" s="35"/>
      <c r="X652" s="35"/>
      <c r="Y652" s="35"/>
      <c r="Z652" s="35"/>
      <c r="AA652" s="35"/>
      <c r="AB652" s="35"/>
      <c r="AC652" s="35"/>
      <c r="AD652" s="35"/>
      <c r="AE652" s="35"/>
      <c r="AR652" s="218" t="s">
        <v>190</v>
      </c>
      <c r="AT652" s="218" t="s">
        <v>179</v>
      </c>
      <c r="AU652" s="218" t="s">
        <v>88</v>
      </c>
      <c r="AY652" s="18" t="s">
        <v>154</v>
      </c>
      <c r="BE652" s="219">
        <f>IF(N652="základní",J652,0)</f>
        <v>0</v>
      </c>
      <c r="BF652" s="219">
        <f>IF(N652="snížená",J652,0)</f>
        <v>0</v>
      </c>
      <c r="BG652" s="219">
        <f>IF(N652="zákl. přenesená",J652,0)</f>
        <v>0</v>
      </c>
      <c r="BH652" s="219">
        <f>IF(N652="sníž. přenesená",J652,0)</f>
        <v>0</v>
      </c>
      <c r="BI652" s="219">
        <f>IF(N652="nulová",J652,0)</f>
        <v>0</v>
      </c>
      <c r="BJ652" s="18" t="s">
        <v>86</v>
      </c>
      <c r="BK652" s="219">
        <f>ROUND(I652*H652,2)</f>
        <v>0</v>
      </c>
      <c r="BL652" s="18" t="s">
        <v>159</v>
      </c>
      <c r="BM652" s="218" t="s">
        <v>1469</v>
      </c>
    </row>
    <row r="653" spans="1:47" s="2" customFormat="1" ht="11.25">
      <c r="A653" s="35"/>
      <c r="B653" s="36"/>
      <c r="C653" s="37"/>
      <c r="D653" s="220" t="s">
        <v>161</v>
      </c>
      <c r="E653" s="37"/>
      <c r="F653" s="221" t="s">
        <v>658</v>
      </c>
      <c r="G653" s="37"/>
      <c r="H653" s="37"/>
      <c r="I653" s="123"/>
      <c r="J653" s="37"/>
      <c r="K653" s="37"/>
      <c r="L653" s="40"/>
      <c r="M653" s="222"/>
      <c r="N653" s="223"/>
      <c r="O653" s="72"/>
      <c r="P653" s="72"/>
      <c r="Q653" s="72"/>
      <c r="R653" s="72"/>
      <c r="S653" s="72"/>
      <c r="T653" s="73"/>
      <c r="U653" s="35"/>
      <c r="V653" s="35"/>
      <c r="W653" s="35"/>
      <c r="X653" s="35"/>
      <c r="Y653" s="35"/>
      <c r="Z653" s="35"/>
      <c r="AA653" s="35"/>
      <c r="AB653" s="35"/>
      <c r="AC653" s="35"/>
      <c r="AD653" s="35"/>
      <c r="AE653" s="35"/>
      <c r="AT653" s="18" t="s">
        <v>161</v>
      </c>
      <c r="AU653" s="18" t="s">
        <v>88</v>
      </c>
    </row>
    <row r="654" spans="2:51" s="13" customFormat="1" ht="11.25">
      <c r="B654" s="231"/>
      <c r="C654" s="232"/>
      <c r="D654" s="220" t="s">
        <v>410</v>
      </c>
      <c r="E654" s="233" t="s">
        <v>1</v>
      </c>
      <c r="F654" s="234" t="s">
        <v>1470</v>
      </c>
      <c r="G654" s="232"/>
      <c r="H654" s="235">
        <v>10.517</v>
      </c>
      <c r="I654" s="236"/>
      <c r="J654" s="232"/>
      <c r="K654" s="232"/>
      <c r="L654" s="237"/>
      <c r="M654" s="238"/>
      <c r="N654" s="239"/>
      <c r="O654" s="239"/>
      <c r="P654" s="239"/>
      <c r="Q654" s="239"/>
      <c r="R654" s="239"/>
      <c r="S654" s="239"/>
      <c r="T654" s="240"/>
      <c r="AT654" s="241" t="s">
        <v>410</v>
      </c>
      <c r="AU654" s="241" t="s">
        <v>88</v>
      </c>
      <c r="AV654" s="13" t="s">
        <v>88</v>
      </c>
      <c r="AW654" s="13" t="s">
        <v>34</v>
      </c>
      <c r="AX654" s="13" t="s">
        <v>86</v>
      </c>
      <c r="AY654" s="241" t="s">
        <v>154</v>
      </c>
    </row>
    <row r="655" spans="2:51" s="13" customFormat="1" ht="11.25">
      <c r="B655" s="231"/>
      <c r="C655" s="232"/>
      <c r="D655" s="220" t="s">
        <v>410</v>
      </c>
      <c r="E655" s="232"/>
      <c r="F655" s="234" t="s">
        <v>1471</v>
      </c>
      <c r="G655" s="232"/>
      <c r="H655" s="235">
        <v>10.622</v>
      </c>
      <c r="I655" s="236"/>
      <c r="J655" s="232"/>
      <c r="K655" s="232"/>
      <c r="L655" s="237"/>
      <c r="M655" s="238"/>
      <c r="N655" s="239"/>
      <c r="O655" s="239"/>
      <c r="P655" s="239"/>
      <c r="Q655" s="239"/>
      <c r="R655" s="239"/>
      <c r="S655" s="239"/>
      <c r="T655" s="240"/>
      <c r="AT655" s="241" t="s">
        <v>410</v>
      </c>
      <c r="AU655" s="241" t="s">
        <v>88</v>
      </c>
      <c r="AV655" s="13" t="s">
        <v>88</v>
      </c>
      <c r="AW655" s="13" t="s">
        <v>4</v>
      </c>
      <c r="AX655" s="13" t="s">
        <v>86</v>
      </c>
      <c r="AY655" s="241" t="s">
        <v>154</v>
      </c>
    </row>
    <row r="656" spans="1:65" s="2" customFormat="1" ht="24" customHeight="1">
      <c r="A656" s="35"/>
      <c r="B656" s="36"/>
      <c r="C656" s="254" t="s">
        <v>1472</v>
      </c>
      <c r="D656" s="254" t="s">
        <v>179</v>
      </c>
      <c r="E656" s="255" t="s">
        <v>538</v>
      </c>
      <c r="F656" s="256" t="s">
        <v>539</v>
      </c>
      <c r="G656" s="257" t="s">
        <v>471</v>
      </c>
      <c r="H656" s="258">
        <v>2.289</v>
      </c>
      <c r="I656" s="259"/>
      <c r="J656" s="260">
        <f>ROUND(I656*H656,2)</f>
        <v>0</v>
      </c>
      <c r="K656" s="256" t="s">
        <v>405</v>
      </c>
      <c r="L656" s="261"/>
      <c r="M656" s="262" t="s">
        <v>1</v>
      </c>
      <c r="N656" s="263" t="s">
        <v>43</v>
      </c>
      <c r="O656" s="72"/>
      <c r="P656" s="216">
        <f>O656*H656</f>
        <v>0</v>
      </c>
      <c r="Q656" s="216">
        <v>0.131</v>
      </c>
      <c r="R656" s="216">
        <f>Q656*H656</f>
        <v>0.29985900000000004</v>
      </c>
      <c r="S656" s="216">
        <v>0</v>
      </c>
      <c r="T656" s="217">
        <f>S656*H656</f>
        <v>0</v>
      </c>
      <c r="U656" s="35"/>
      <c r="V656" s="35"/>
      <c r="W656" s="35"/>
      <c r="X656" s="35"/>
      <c r="Y656" s="35"/>
      <c r="Z656" s="35"/>
      <c r="AA656" s="35"/>
      <c r="AB656" s="35"/>
      <c r="AC656" s="35"/>
      <c r="AD656" s="35"/>
      <c r="AE656" s="35"/>
      <c r="AR656" s="218" t="s">
        <v>190</v>
      </c>
      <c r="AT656" s="218" t="s">
        <v>179</v>
      </c>
      <c r="AU656" s="218" t="s">
        <v>88</v>
      </c>
      <c r="AY656" s="18" t="s">
        <v>154</v>
      </c>
      <c r="BE656" s="219">
        <f>IF(N656="základní",J656,0)</f>
        <v>0</v>
      </c>
      <c r="BF656" s="219">
        <f>IF(N656="snížená",J656,0)</f>
        <v>0</v>
      </c>
      <c r="BG656" s="219">
        <f>IF(N656="zákl. přenesená",J656,0)</f>
        <v>0</v>
      </c>
      <c r="BH656" s="219">
        <f>IF(N656="sníž. přenesená",J656,0)</f>
        <v>0</v>
      </c>
      <c r="BI656" s="219">
        <f>IF(N656="nulová",J656,0)</f>
        <v>0</v>
      </c>
      <c r="BJ656" s="18" t="s">
        <v>86</v>
      </c>
      <c r="BK656" s="219">
        <f>ROUND(I656*H656,2)</f>
        <v>0</v>
      </c>
      <c r="BL656" s="18" t="s">
        <v>159</v>
      </c>
      <c r="BM656" s="218" t="s">
        <v>1473</v>
      </c>
    </row>
    <row r="657" spans="1:47" s="2" customFormat="1" ht="19.5">
      <c r="A657" s="35"/>
      <c r="B657" s="36"/>
      <c r="C657" s="37"/>
      <c r="D657" s="220" t="s">
        <v>161</v>
      </c>
      <c r="E657" s="37"/>
      <c r="F657" s="221" t="s">
        <v>541</v>
      </c>
      <c r="G657" s="37"/>
      <c r="H657" s="37"/>
      <c r="I657" s="123"/>
      <c r="J657" s="37"/>
      <c r="K657" s="37"/>
      <c r="L657" s="40"/>
      <c r="M657" s="222"/>
      <c r="N657" s="223"/>
      <c r="O657" s="72"/>
      <c r="P657" s="72"/>
      <c r="Q657" s="72"/>
      <c r="R657" s="72"/>
      <c r="S657" s="72"/>
      <c r="T657" s="73"/>
      <c r="U657" s="35"/>
      <c r="V657" s="35"/>
      <c r="W657" s="35"/>
      <c r="X657" s="35"/>
      <c r="Y657" s="35"/>
      <c r="Z657" s="35"/>
      <c r="AA657" s="35"/>
      <c r="AB657" s="35"/>
      <c r="AC657" s="35"/>
      <c r="AD657" s="35"/>
      <c r="AE657" s="35"/>
      <c r="AT657" s="18" t="s">
        <v>161</v>
      </c>
      <c r="AU657" s="18" t="s">
        <v>88</v>
      </c>
    </row>
    <row r="658" spans="2:51" s="13" customFormat="1" ht="11.25">
      <c r="B658" s="231"/>
      <c r="C658" s="232"/>
      <c r="D658" s="220" t="s">
        <v>410</v>
      </c>
      <c r="E658" s="233" t="s">
        <v>1</v>
      </c>
      <c r="F658" s="234" t="s">
        <v>1474</v>
      </c>
      <c r="G658" s="232"/>
      <c r="H658" s="235">
        <v>2.266</v>
      </c>
      <c r="I658" s="236"/>
      <c r="J658" s="232"/>
      <c r="K658" s="232"/>
      <c r="L658" s="237"/>
      <c r="M658" s="238"/>
      <c r="N658" s="239"/>
      <c r="O658" s="239"/>
      <c r="P658" s="239"/>
      <c r="Q658" s="239"/>
      <c r="R658" s="239"/>
      <c r="S658" s="239"/>
      <c r="T658" s="240"/>
      <c r="AT658" s="241" t="s">
        <v>410</v>
      </c>
      <c r="AU658" s="241" t="s">
        <v>88</v>
      </c>
      <c r="AV658" s="13" t="s">
        <v>88</v>
      </c>
      <c r="AW658" s="13" t="s">
        <v>34</v>
      </c>
      <c r="AX658" s="13" t="s">
        <v>78</v>
      </c>
      <c r="AY658" s="241" t="s">
        <v>154</v>
      </c>
    </row>
    <row r="659" spans="2:51" s="14" customFormat="1" ht="11.25">
      <c r="B659" s="242"/>
      <c r="C659" s="243"/>
      <c r="D659" s="220" t="s">
        <v>410</v>
      </c>
      <c r="E659" s="244" t="s">
        <v>1</v>
      </c>
      <c r="F659" s="245" t="s">
        <v>433</v>
      </c>
      <c r="G659" s="243"/>
      <c r="H659" s="246">
        <v>2.266</v>
      </c>
      <c r="I659" s="247"/>
      <c r="J659" s="243"/>
      <c r="K659" s="243"/>
      <c r="L659" s="248"/>
      <c r="M659" s="249"/>
      <c r="N659" s="250"/>
      <c r="O659" s="250"/>
      <c r="P659" s="250"/>
      <c r="Q659" s="250"/>
      <c r="R659" s="250"/>
      <c r="S659" s="250"/>
      <c r="T659" s="251"/>
      <c r="AT659" s="252" t="s">
        <v>410</v>
      </c>
      <c r="AU659" s="252" t="s">
        <v>88</v>
      </c>
      <c r="AV659" s="14" t="s">
        <v>159</v>
      </c>
      <c r="AW659" s="14" t="s">
        <v>34</v>
      </c>
      <c r="AX659" s="14" t="s">
        <v>86</v>
      </c>
      <c r="AY659" s="252" t="s">
        <v>154</v>
      </c>
    </row>
    <row r="660" spans="2:51" s="13" customFormat="1" ht="11.25">
      <c r="B660" s="231"/>
      <c r="C660" s="232"/>
      <c r="D660" s="220" t="s">
        <v>410</v>
      </c>
      <c r="E660" s="232"/>
      <c r="F660" s="234" t="s">
        <v>1475</v>
      </c>
      <c r="G660" s="232"/>
      <c r="H660" s="235">
        <v>2.289</v>
      </c>
      <c r="I660" s="236"/>
      <c r="J660" s="232"/>
      <c r="K660" s="232"/>
      <c r="L660" s="237"/>
      <c r="M660" s="238"/>
      <c r="N660" s="239"/>
      <c r="O660" s="239"/>
      <c r="P660" s="239"/>
      <c r="Q660" s="239"/>
      <c r="R660" s="239"/>
      <c r="S660" s="239"/>
      <c r="T660" s="240"/>
      <c r="AT660" s="241" t="s">
        <v>410</v>
      </c>
      <c r="AU660" s="241" t="s">
        <v>88</v>
      </c>
      <c r="AV660" s="13" t="s">
        <v>88</v>
      </c>
      <c r="AW660" s="13" t="s">
        <v>4</v>
      </c>
      <c r="AX660" s="13" t="s">
        <v>86</v>
      </c>
      <c r="AY660" s="241" t="s">
        <v>154</v>
      </c>
    </row>
    <row r="661" spans="1:65" s="2" customFormat="1" ht="16.5" customHeight="1">
      <c r="A661" s="35"/>
      <c r="B661" s="36"/>
      <c r="C661" s="254" t="s">
        <v>1476</v>
      </c>
      <c r="D661" s="254" t="s">
        <v>179</v>
      </c>
      <c r="E661" s="255" t="s">
        <v>548</v>
      </c>
      <c r="F661" s="256" t="s">
        <v>1477</v>
      </c>
      <c r="G661" s="257" t="s">
        <v>471</v>
      </c>
      <c r="H661" s="258">
        <v>1.583</v>
      </c>
      <c r="I661" s="259"/>
      <c r="J661" s="260">
        <f>ROUND(I661*H661,2)</f>
        <v>0</v>
      </c>
      <c r="K661" s="256" t="s">
        <v>405</v>
      </c>
      <c r="L661" s="261"/>
      <c r="M661" s="262" t="s">
        <v>1</v>
      </c>
      <c r="N661" s="263" t="s">
        <v>43</v>
      </c>
      <c r="O661" s="72"/>
      <c r="P661" s="216">
        <f>O661*H661</f>
        <v>0</v>
      </c>
      <c r="Q661" s="216">
        <v>0.131</v>
      </c>
      <c r="R661" s="216">
        <f>Q661*H661</f>
        <v>0.207373</v>
      </c>
      <c r="S661" s="216">
        <v>0</v>
      </c>
      <c r="T661" s="217">
        <f>S661*H661</f>
        <v>0</v>
      </c>
      <c r="U661" s="35"/>
      <c r="V661" s="35"/>
      <c r="W661" s="35"/>
      <c r="X661" s="35"/>
      <c r="Y661" s="35"/>
      <c r="Z661" s="35"/>
      <c r="AA661" s="35"/>
      <c r="AB661" s="35"/>
      <c r="AC661" s="35"/>
      <c r="AD661" s="35"/>
      <c r="AE661" s="35"/>
      <c r="AR661" s="218" t="s">
        <v>190</v>
      </c>
      <c r="AT661" s="218" t="s">
        <v>179</v>
      </c>
      <c r="AU661" s="218" t="s">
        <v>88</v>
      </c>
      <c r="AY661" s="18" t="s">
        <v>154</v>
      </c>
      <c r="BE661" s="219">
        <f>IF(N661="základní",J661,0)</f>
        <v>0</v>
      </c>
      <c r="BF661" s="219">
        <f>IF(N661="snížená",J661,0)</f>
        <v>0</v>
      </c>
      <c r="BG661" s="219">
        <f>IF(N661="zákl. přenesená",J661,0)</f>
        <v>0</v>
      </c>
      <c r="BH661" s="219">
        <f>IF(N661="sníž. přenesená",J661,0)</f>
        <v>0</v>
      </c>
      <c r="BI661" s="219">
        <f>IF(N661="nulová",J661,0)</f>
        <v>0</v>
      </c>
      <c r="BJ661" s="18" t="s">
        <v>86</v>
      </c>
      <c r="BK661" s="219">
        <f>ROUND(I661*H661,2)</f>
        <v>0</v>
      </c>
      <c r="BL661" s="18" t="s">
        <v>159</v>
      </c>
      <c r="BM661" s="218" t="s">
        <v>1478</v>
      </c>
    </row>
    <row r="662" spans="1:47" s="2" customFormat="1" ht="11.25">
      <c r="A662" s="35"/>
      <c r="B662" s="36"/>
      <c r="C662" s="37"/>
      <c r="D662" s="220" t="s">
        <v>161</v>
      </c>
      <c r="E662" s="37"/>
      <c r="F662" s="221" t="s">
        <v>551</v>
      </c>
      <c r="G662" s="37"/>
      <c r="H662" s="37"/>
      <c r="I662" s="123"/>
      <c r="J662" s="37"/>
      <c r="K662" s="37"/>
      <c r="L662" s="40"/>
      <c r="M662" s="222"/>
      <c r="N662" s="223"/>
      <c r="O662" s="72"/>
      <c r="P662" s="72"/>
      <c r="Q662" s="72"/>
      <c r="R662" s="72"/>
      <c r="S662" s="72"/>
      <c r="T662" s="73"/>
      <c r="U662" s="35"/>
      <c r="V662" s="35"/>
      <c r="W662" s="35"/>
      <c r="X662" s="35"/>
      <c r="Y662" s="35"/>
      <c r="Z662" s="35"/>
      <c r="AA662" s="35"/>
      <c r="AB662" s="35"/>
      <c r="AC662" s="35"/>
      <c r="AD662" s="35"/>
      <c r="AE662" s="35"/>
      <c r="AT662" s="18" t="s">
        <v>161</v>
      </c>
      <c r="AU662" s="18" t="s">
        <v>88</v>
      </c>
    </row>
    <row r="663" spans="2:51" s="13" customFormat="1" ht="11.25">
      <c r="B663" s="231"/>
      <c r="C663" s="232"/>
      <c r="D663" s="220" t="s">
        <v>410</v>
      </c>
      <c r="E663" s="233" t="s">
        <v>1</v>
      </c>
      <c r="F663" s="234" t="s">
        <v>1479</v>
      </c>
      <c r="G663" s="232"/>
      <c r="H663" s="235">
        <v>1.567</v>
      </c>
      <c r="I663" s="236"/>
      <c r="J663" s="232"/>
      <c r="K663" s="232"/>
      <c r="L663" s="237"/>
      <c r="M663" s="238"/>
      <c r="N663" s="239"/>
      <c r="O663" s="239"/>
      <c r="P663" s="239"/>
      <c r="Q663" s="239"/>
      <c r="R663" s="239"/>
      <c r="S663" s="239"/>
      <c r="T663" s="240"/>
      <c r="AT663" s="241" t="s">
        <v>410</v>
      </c>
      <c r="AU663" s="241" t="s">
        <v>88</v>
      </c>
      <c r="AV663" s="13" t="s">
        <v>88</v>
      </c>
      <c r="AW663" s="13" t="s">
        <v>34</v>
      </c>
      <c r="AX663" s="13" t="s">
        <v>78</v>
      </c>
      <c r="AY663" s="241" t="s">
        <v>154</v>
      </c>
    </row>
    <row r="664" spans="2:51" s="14" customFormat="1" ht="11.25">
      <c r="B664" s="242"/>
      <c r="C664" s="243"/>
      <c r="D664" s="220" t="s">
        <v>410</v>
      </c>
      <c r="E664" s="244" t="s">
        <v>1</v>
      </c>
      <c r="F664" s="245" t="s">
        <v>433</v>
      </c>
      <c r="G664" s="243"/>
      <c r="H664" s="246">
        <v>1.567</v>
      </c>
      <c r="I664" s="247"/>
      <c r="J664" s="243"/>
      <c r="K664" s="243"/>
      <c r="L664" s="248"/>
      <c r="M664" s="249"/>
      <c r="N664" s="250"/>
      <c r="O664" s="250"/>
      <c r="P664" s="250"/>
      <c r="Q664" s="250"/>
      <c r="R664" s="250"/>
      <c r="S664" s="250"/>
      <c r="T664" s="251"/>
      <c r="AT664" s="252" t="s">
        <v>410</v>
      </c>
      <c r="AU664" s="252" t="s">
        <v>88</v>
      </c>
      <c r="AV664" s="14" t="s">
        <v>159</v>
      </c>
      <c r="AW664" s="14" t="s">
        <v>34</v>
      </c>
      <c r="AX664" s="14" t="s">
        <v>86</v>
      </c>
      <c r="AY664" s="252" t="s">
        <v>154</v>
      </c>
    </row>
    <row r="665" spans="2:51" s="13" customFormat="1" ht="11.25">
      <c r="B665" s="231"/>
      <c r="C665" s="232"/>
      <c r="D665" s="220" t="s">
        <v>410</v>
      </c>
      <c r="E665" s="232"/>
      <c r="F665" s="234" t="s">
        <v>1480</v>
      </c>
      <c r="G665" s="232"/>
      <c r="H665" s="235">
        <v>1.583</v>
      </c>
      <c r="I665" s="236"/>
      <c r="J665" s="232"/>
      <c r="K665" s="232"/>
      <c r="L665" s="237"/>
      <c r="M665" s="238"/>
      <c r="N665" s="239"/>
      <c r="O665" s="239"/>
      <c r="P665" s="239"/>
      <c r="Q665" s="239"/>
      <c r="R665" s="239"/>
      <c r="S665" s="239"/>
      <c r="T665" s="240"/>
      <c r="AT665" s="241" t="s">
        <v>410</v>
      </c>
      <c r="AU665" s="241" t="s">
        <v>88</v>
      </c>
      <c r="AV665" s="13" t="s">
        <v>88</v>
      </c>
      <c r="AW665" s="13" t="s">
        <v>4</v>
      </c>
      <c r="AX665" s="13" t="s">
        <v>86</v>
      </c>
      <c r="AY665" s="241" t="s">
        <v>154</v>
      </c>
    </row>
    <row r="666" spans="1:65" s="2" customFormat="1" ht="16.5" customHeight="1">
      <c r="A666" s="35"/>
      <c r="B666" s="36"/>
      <c r="C666" s="254" t="s">
        <v>1481</v>
      </c>
      <c r="D666" s="254" t="s">
        <v>179</v>
      </c>
      <c r="E666" s="255" t="s">
        <v>674</v>
      </c>
      <c r="F666" s="256" t="s">
        <v>675</v>
      </c>
      <c r="G666" s="257" t="s">
        <v>471</v>
      </c>
      <c r="H666" s="258">
        <v>0.749</v>
      </c>
      <c r="I666" s="259"/>
      <c r="J666" s="260">
        <f>ROUND(I666*H666,2)</f>
        <v>0</v>
      </c>
      <c r="K666" s="256" t="s">
        <v>405</v>
      </c>
      <c r="L666" s="261"/>
      <c r="M666" s="262" t="s">
        <v>1</v>
      </c>
      <c r="N666" s="263" t="s">
        <v>43</v>
      </c>
      <c r="O666" s="72"/>
      <c r="P666" s="216">
        <f>O666*H666</f>
        <v>0</v>
      </c>
      <c r="Q666" s="216">
        <v>0.176</v>
      </c>
      <c r="R666" s="216">
        <f>Q666*H666</f>
        <v>0.131824</v>
      </c>
      <c r="S666" s="216">
        <v>0</v>
      </c>
      <c r="T666" s="217">
        <f>S666*H666</f>
        <v>0</v>
      </c>
      <c r="U666" s="35"/>
      <c r="V666" s="35"/>
      <c r="W666" s="35"/>
      <c r="X666" s="35"/>
      <c r="Y666" s="35"/>
      <c r="Z666" s="35"/>
      <c r="AA666" s="35"/>
      <c r="AB666" s="35"/>
      <c r="AC666" s="35"/>
      <c r="AD666" s="35"/>
      <c r="AE666" s="35"/>
      <c r="AR666" s="218" t="s">
        <v>190</v>
      </c>
      <c r="AT666" s="218" t="s">
        <v>179</v>
      </c>
      <c r="AU666" s="218" t="s">
        <v>88</v>
      </c>
      <c r="AY666" s="18" t="s">
        <v>154</v>
      </c>
      <c r="BE666" s="219">
        <f>IF(N666="základní",J666,0)</f>
        <v>0</v>
      </c>
      <c r="BF666" s="219">
        <f>IF(N666="snížená",J666,0)</f>
        <v>0</v>
      </c>
      <c r="BG666" s="219">
        <f>IF(N666="zákl. přenesená",J666,0)</f>
        <v>0</v>
      </c>
      <c r="BH666" s="219">
        <f>IF(N666="sníž. přenesená",J666,0)</f>
        <v>0</v>
      </c>
      <c r="BI666" s="219">
        <f>IF(N666="nulová",J666,0)</f>
        <v>0</v>
      </c>
      <c r="BJ666" s="18" t="s">
        <v>86</v>
      </c>
      <c r="BK666" s="219">
        <f>ROUND(I666*H666,2)</f>
        <v>0</v>
      </c>
      <c r="BL666" s="18" t="s">
        <v>159</v>
      </c>
      <c r="BM666" s="218" t="s">
        <v>1482</v>
      </c>
    </row>
    <row r="667" spans="1:47" s="2" customFormat="1" ht="11.25">
      <c r="A667" s="35"/>
      <c r="B667" s="36"/>
      <c r="C667" s="37"/>
      <c r="D667" s="220" t="s">
        <v>161</v>
      </c>
      <c r="E667" s="37"/>
      <c r="F667" s="221" t="s">
        <v>675</v>
      </c>
      <c r="G667" s="37"/>
      <c r="H667" s="37"/>
      <c r="I667" s="123"/>
      <c r="J667" s="37"/>
      <c r="K667" s="37"/>
      <c r="L667" s="40"/>
      <c r="M667" s="222"/>
      <c r="N667" s="223"/>
      <c r="O667" s="72"/>
      <c r="P667" s="72"/>
      <c r="Q667" s="72"/>
      <c r="R667" s="72"/>
      <c r="S667" s="72"/>
      <c r="T667" s="73"/>
      <c r="U667" s="35"/>
      <c r="V667" s="35"/>
      <c r="W667" s="35"/>
      <c r="X667" s="35"/>
      <c r="Y667" s="35"/>
      <c r="Z667" s="35"/>
      <c r="AA667" s="35"/>
      <c r="AB667" s="35"/>
      <c r="AC667" s="35"/>
      <c r="AD667" s="35"/>
      <c r="AE667" s="35"/>
      <c r="AT667" s="18" t="s">
        <v>161</v>
      </c>
      <c r="AU667" s="18" t="s">
        <v>88</v>
      </c>
    </row>
    <row r="668" spans="2:51" s="13" customFormat="1" ht="11.25">
      <c r="B668" s="231"/>
      <c r="C668" s="232"/>
      <c r="D668" s="220" t="s">
        <v>410</v>
      </c>
      <c r="E668" s="233" t="s">
        <v>1</v>
      </c>
      <c r="F668" s="234" t="s">
        <v>1483</v>
      </c>
      <c r="G668" s="232"/>
      <c r="H668" s="235">
        <v>0.742</v>
      </c>
      <c r="I668" s="236"/>
      <c r="J668" s="232"/>
      <c r="K668" s="232"/>
      <c r="L668" s="237"/>
      <c r="M668" s="238"/>
      <c r="N668" s="239"/>
      <c r="O668" s="239"/>
      <c r="P668" s="239"/>
      <c r="Q668" s="239"/>
      <c r="R668" s="239"/>
      <c r="S668" s="239"/>
      <c r="T668" s="240"/>
      <c r="AT668" s="241" t="s">
        <v>410</v>
      </c>
      <c r="AU668" s="241" t="s">
        <v>88</v>
      </c>
      <c r="AV668" s="13" t="s">
        <v>88</v>
      </c>
      <c r="AW668" s="13" t="s">
        <v>34</v>
      </c>
      <c r="AX668" s="13" t="s">
        <v>86</v>
      </c>
      <c r="AY668" s="241" t="s">
        <v>154</v>
      </c>
    </row>
    <row r="669" spans="2:51" s="13" customFormat="1" ht="11.25">
      <c r="B669" s="231"/>
      <c r="C669" s="232"/>
      <c r="D669" s="220" t="s">
        <v>410</v>
      </c>
      <c r="E669" s="232"/>
      <c r="F669" s="234" t="s">
        <v>1484</v>
      </c>
      <c r="G669" s="232"/>
      <c r="H669" s="235">
        <v>0.749</v>
      </c>
      <c r="I669" s="236"/>
      <c r="J669" s="232"/>
      <c r="K669" s="232"/>
      <c r="L669" s="237"/>
      <c r="M669" s="238"/>
      <c r="N669" s="239"/>
      <c r="O669" s="239"/>
      <c r="P669" s="239"/>
      <c r="Q669" s="239"/>
      <c r="R669" s="239"/>
      <c r="S669" s="239"/>
      <c r="T669" s="240"/>
      <c r="AT669" s="241" t="s">
        <v>410</v>
      </c>
      <c r="AU669" s="241" t="s">
        <v>88</v>
      </c>
      <c r="AV669" s="13" t="s">
        <v>88</v>
      </c>
      <c r="AW669" s="13" t="s">
        <v>4</v>
      </c>
      <c r="AX669" s="13" t="s">
        <v>86</v>
      </c>
      <c r="AY669" s="241" t="s">
        <v>154</v>
      </c>
    </row>
    <row r="670" spans="1:65" s="2" customFormat="1" ht="24" customHeight="1">
      <c r="A670" s="35"/>
      <c r="B670" s="36"/>
      <c r="C670" s="254" t="s">
        <v>1485</v>
      </c>
      <c r="D670" s="254" t="s">
        <v>179</v>
      </c>
      <c r="E670" s="255" t="s">
        <v>592</v>
      </c>
      <c r="F670" s="256" t="s">
        <v>595</v>
      </c>
      <c r="G670" s="257" t="s">
        <v>471</v>
      </c>
      <c r="H670" s="258">
        <v>1.031</v>
      </c>
      <c r="I670" s="259"/>
      <c r="J670" s="260">
        <f>ROUND(I670*H670,2)</f>
        <v>0</v>
      </c>
      <c r="K670" s="256" t="s">
        <v>405</v>
      </c>
      <c r="L670" s="261"/>
      <c r="M670" s="262" t="s">
        <v>1</v>
      </c>
      <c r="N670" s="263" t="s">
        <v>43</v>
      </c>
      <c r="O670" s="72"/>
      <c r="P670" s="216">
        <f>O670*H670</f>
        <v>0</v>
      </c>
      <c r="Q670" s="216">
        <v>0.175</v>
      </c>
      <c r="R670" s="216">
        <f>Q670*H670</f>
        <v>0.18042499999999997</v>
      </c>
      <c r="S670" s="216">
        <v>0</v>
      </c>
      <c r="T670" s="217">
        <f>S670*H670</f>
        <v>0</v>
      </c>
      <c r="U670" s="35"/>
      <c r="V670" s="35"/>
      <c r="W670" s="35"/>
      <c r="X670" s="35"/>
      <c r="Y670" s="35"/>
      <c r="Z670" s="35"/>
      <c r="AA670" s="35"/>
      <c r="AB670" s="35"/>
      <c r="AC670" s="35"/>
      <c r="AD670" s="35"/>
      <c r="AE670" s="35"/>
      <c r="AR670" s="218" t="s">
        <v>190</v>
      </c>
      <c r="AT670" s="218" t="s">
        <v>179</v>
      </c>
      <c r="AU670" s="218" t="s">
        <v>88</v>
      </c>
      <c r="AY670" s="18" t="s">
        <v>154</v>
      </c>
      <c r="BE670" s="219">
        <f>IF(N670="základní",J670,0)</f>
        <v>0</v>
      </c>
      <c r="BF670" s="219">
        <f>IF(N670="snížená",J670,0)</f>
        <v>0</v>
      </c>
      <c r="BG670" s="219">
        <f>IF(N670="zákl. přenesená",J670,0)</f>
        <v>0</v>
      </c>
      <c r="BH670" s="219">
        <f>IF(N670="sníž. přenesená",J670,0)</f>
        <v>0</v>
      </c>
      <c r="BI670" s="219">
        <f>IF(N670="nulová",J670,0)</f>
        <v>0</v>
      </c>
      <c r="BJ670" s="18" t="s">
        <v>86</v>
      </c>
      <c r="BK670" s="219">
        <f>ROUND(I670*H670,2)</f>
        <v>0</v>
      </c>
      <c r="BL670" s="18" t="s">
        <v>159</v>
      </c>
      <c r="BM670" s="218" t="s">
        <v>1486</v>
      </c>
    </row>
    <row r="671" spans="1:47" s="2" customFormat="1" ht="19.5">
      <c r="A671" s="35"/>
      <c r="B671" s="36"/>
      <c r="C671" s="37"/>
      <c r="D671" s="220" t="s">
        <v>161</v>
      </c>
      <c r="E671" s="37"/>
      <c r="F671" s="221" t="s">
        <v>595</v>
      </c>
      <c r="G671" s="37"/>
      <c r="H671" s="37"/>
      <c r="I671" s="123"/>
      <c r="J671" s="37"/>
      <c r="K671" s="37"/>
      <c r="L671" s="40"/>
      <c r="M671" s="222"/>
      <c r="N671" s="223"/>
      <c r="O671" s="72"/>
      <c r="P671" s="72"/>
      <c r="Q671" s="72"/>
      <c r="R671" s="72"/>
      <c r="S671" s="72"/>
      <c r="T671" s="73"/>
      <c r="U671" s="35"/>
      <c r="V671" s="35"/>
      <c r="W671" s="35"/>
      <c r="X671" s="35"/>
      <c r="Y671" s="35"/>
      <c r="Z671" s="35"/>
      <c r="AA671" s="35"/>
      <c r="AB671" s="35"/>
      <c r="AC671" s="35"/>
      <c r="AD671" s="35"/>
      <c r="AE671" s="35"/>
      <c r="AT671" s="18" t="s">
        <v>161</v>
      </c>
      <c r="AU671" s="18" t="s">
        <v>88</v>
      </c>
    </row>
    <row r="672" spans="2:51" s="13" customFormat="1" ht="11.25">
      <c r="B672" s="231"/>
      <c r="C672" s="232"/>
      <c r="D672" s="220" t="s">
        <v>410</v>
      </c>
      <c r="E672" s="233" t="s">
        <v>1</v>
      </c>
      <c r="F672" s="234" t="s">
        <v>1487</v>
      </c>
      <c r="G672" s="232"/>
      <c r="H672" s="235">
        <v>1.021</v>
      </c>
      <c r="I672" s="236"/>
      <c r="J672" s="232"/>
      <c r="K672" s="232"/>
      <c r="L672" s="237"/>
      <c r="M672" s="238"/>
      <c r="N672" s="239"/>
      <c r="O672" s="239"/>
      <c r="P672" s="239"/>
      <c r="Q672" s="239"/>
      <c r="R672" s="239"/>
      <c r="S672" s="239"/>
      <c r="T672" s="240"/>
      <c r="AT672" s="241" t="s">
        <v>410</v>
      </c>
      <c r="AU672" s="241" t="s">
        <v>88</v>
      </c>
      <c r="AV672" s="13" t="s">
        <v>88</v>
      </c>
      <c r="AW672" s="13" t="s">
        <v>34</v>
      </c>
      <c r="AX672" s="13" t="s">
        <v>86</v>
      </c>
      <c r="AY672" s="241" t="s">
        <v>154</v>
      </c>
    </row>
    <row r="673" spans="2:51" s="13" customFormat="1" ht="11.25">
      <c r="B673" s="231"/>
      <c r="C673" s="232"/>
      <c r="D673" s="220" t="s">
        <v>410</v>
      </c>
      <c r="E673" s="232"/>
      <c r="F673" s="234" t="s">
        <v>1488</v>
      </c>
      <c r="G673" s="232"/>
      <c r="H673" s="235">
        <v>1.031</v>
      </c>
      <c r="I673" s="236"/>
      <c r="J673" s="232"/>
      <c r="K673" s="232"/>
      <c r="L673" s="237"/>
      <c r="M673" s="238"/>
      <c r="N673" s="239"/>
      <c r="O673" s="239"/>
      <c r="P673" s="239"/>
      <c r="Q673" s="239"/>
      <c r="R673" s="239"/>
      <c r="S673" s="239"/>
      <c r="T673" s="240"/>
      <c r="AT673" s="241" t="s">
        <v>410</v>
      </c>
      <c r="AU673" s="241" t="s">
        <v>88</v>
      </c>
      <c r="AV673" s="13" t="s">
        <v>88</v>
      </c>
      <c r="AW673" s="13" t="s">
        <v>4</v>
      </c>
      <c r="AX673" s="13" t="s">
        <v>86</v>
      </c>
      <c r="AY673" s="241" t="s">
        <v>154</v>
      </c>
    </row>
    <row r="674" spans="1:65" s="2" customFormat="1" ht="24" customHeight="1">
      <c r="A674" s="35"/>
      <c r="B674" s="36"/>
      <c r="C674" s="207" t="s">
        <v>1489</v>
      </c>
      <c r="D674" s="207" t="s">
        <v>155</v>
      </c>
      <c r="E674" s="208" t="s">
        <v>682</v>
      </c>
      <c r="F674" s="209" t="s">
        <v>683</v>
      </c>
      <c r="G674" s="210" t="s">
        <v>639</v>
      </c>
      <c r="H674" s="211">
        <v>330.07</v>
      </c>
      <c r="I674" s="212"/>
      <c r="J674" s="213">
        <f>ROUND(I674*H674,2)</f>
        <v>0</v>
      </c>
      <c r="K674" s="209" t="s">
        <v>405</v>
      </c>
      <c r="L674" s="40"/>
      <c r="M674" s="214" t="s">
        <v>1</v>
      </c>
      <c r="N674" s="215" t="s">
        <v>43</v>
      </c>
      <c r="O674" s="72"/>
      <c r="P674" s="216">
        <f>O674*H674</f>
        <v>0</v>
      </c>
      <c r="Q674" s="216">
        <v>0.14067</v>
      </c>
      <c r="R674" s="216">
        <f>Q674*H674</f>
        <v>46.430946899999995</v>
      </c>
      <c r="S674" s="216">
        <v>0</v>
      </c>
      <c r="T674" s="217">
        <f>S674*H674</f>
        <v>0</v>
      </c>
      <c r="U674" s="35"/>
      <c r="V674" s="35"/>
      <c r="W674" s="35"/>
      <c r="X674" s="35"/>
      <c r="Y674" s="35"/>
      <c r="Z674" s="35"/>
      <c r="AA674" s="35"/>
      <c r="AB674" s="35"/>
      <c r="AC674" s="35"/>
      <c r="AD674" s="35"/>
      <c r="AE674" s="35"/>
      <c r="AR674" s="218" t="s">
        <v>159</v>
      </c>
      <c r="AT674" s="218" t="s">
        <v>155</v>
      </c>
      <c r="AU674" s="218" t="s">
        <v>88</v>
      </c>
      <c r="AY674" s="18" t="s">
        <v>154</v>
      </c>
      <c r="BE674" s="219">
        <f>IF(N674="základní",J674,0)</f>
        <v>0</v>
      </c>
      <c r="BF674" s="219">
        <f>IF(N674="snížená",J674,0)</f>
        <v>0</v>
      </c>
      <c r="BG674" s="219">
        <f>IF(N674="zákl. přenesená",J674,0)</f>
        <v>0</v>
      </c>
      <c r="BH674" s="219">
        <f>IF(N674="sníž. přenesená",J674,0)</f>
        <v>0</v>
      </c>
      <c r="BI674" s="219">
        <f>IF(N674="nulová",J674,0)</f>
        <v>0</v>
      </c>
      <c r="BJ674" s="18" t="s">
        <v>86</v>
      </c>
      <c r="BK674" s="219">
        <f>ROUND(I674*H674,2)</f>
        <v>0</v>
      </c>
      <c r="BL674" s="18" t="s">
        <v>159</v>
      </c>
      <c r="BM674" s="218" t="s">
        <v>1490</v>
      </c>
    </row>
    <row r="675" spans="1:47" s="2" customFormat="1" ht="29.25">
      <c r="A675" s="35"/>
      <c r="B675" s="36"/>
      <c r="C675" s="37"/>
      <c r="D675" s="220" t="s">
        <v>161</v>
      </c>
      <c r="E675" s="37"/>
      <c r="F675" s="221" t="s">
        <v>685</v>
      </c>
      <c r="G675" s="37"/>
      <c r="H675" s="37"/>
      <c r="I675" s="123"/>
      <c r="J675" s="37"/>
      <c r="K675" s="37"/>
      <c r="L675" s="40"/>
      <c r="M675" s="222"/>
      <c r="N675" s="223"/>
      <c r="O675" s="72"/>
      <c r="P675" s="72"/>
      <c r="Q675" s="72"/>
      <c r="R675" s="72"/>
      <c r="S675" s="72"/>
      <c r="T675" s="73"/>
      <c r="U675" s="35"/>
      <c r="V675" s="35"/>
      <c r="W675" s="35"/>
      <c r="X675" s="35"/>
      <c r="Y675" s="35"/>
      <c r="Z675" s="35"/>
      <c r="AA675" s="35"/>
      <c r="AB675" s="35"/>
      <c r="AC675" s="35"/>
      <c r="AD675" s="35"/>
      <c r="AE675" s="35"/>
      <c r="AT675" s="18" t="s">
        <v>161</v>
      </c>
      <c r="AU675" s="18" t="s">
        <v>88</v>
      </c>
    </row>
    <row r="676" spans="1:47" s="2" customFormat="1" ht="107.25">
      <c r="A676" s="35"/>
      <c r="B676" s="36"/>
      <c r="C676" s="37"/>
      <c r="D676" s="220" t="s">
        <v>408</v>
      </c>
      <c r="E676" s="37"/>
      <c r="F676" s="230" t="s">
        <v>686</v>
      </c>
      <c r="G676" s="37"/>
      <c r="H676" s="37"/>
      <c r="I676" s="123"/>
      <c r="J676" s="37"/>
      <c r="K676" s="37"/>
      <c r="L676" s="40"/>
      <c r="M676" s="222"/>
      <c r="N676" s="223"/>
      <c r="O676" s="72"/>
      <c r="P676" s="72"/>
      <c r="Q676" s="72"/>
      <c r="R676" s="72"/>
      <c r="S676" s="72"/>
      <c r="T676" s="73"/>
      <c r="U676" s="35"/>
      <c r="V676" s="35"/>
      <c r="W676" s="35"/>
      <c r="X676" s="35"/>
      <c r="Y676" s="35"/>
      <c r="Z676" s="35"/>
      <c r="AA676" s="35"/>
      <c r="AB676" s="35"/>
      <c r="AC676" s="35"/>
      <c r="AD676" s="35"/>
      <c r="AE676" s="35"/>
      <c r="AT676" s="18" t="s">
        <v>408</v>
      </c>
      <c r="AU676" s="18" t="s">
        <v>88</v>
      </c>
    </row>
    <row r="677" spans="2:51" s="13" customFormat="1" ht="11.25">
      <c r="B677" s="231"/>
      <c r="C677" s="232"/>
      <c r="D677" s="220" t="s">
        <v>410</v>
      </c>
      <c r="E677" s="233" t="s">
        <v>1</v>
      </c>
      <c r="F677" s="234" t="s">
        <v>1491</v>
      </c>
      <c r="G677" s="232"/>
      <c r="H677" s="235">
        <v>239</v>
      </c>
      <c r="I677" s="236"/>
      <c r="J677" s="232"/>
      <c r="K677" s="232"/>
      <c r="L677" s="237"/>
      <c r="M677" s="238"/>
      <c r="N677" s="239"/>
      <c r="O677" s="239"/>
      <c r="P677" s="239"/>
      <c r="Q677" s="239"/>
      <c r="R677" s="239"/>
      <c r="S677" s="239"/>
      <c r="T677" s="240"/>
      <c r="AT677" s="241" t="s">
        <v>410</v>
      </c>
      <c r="AU677" s="241" t="s">
        <v>88</v>
      </c>
      <c r="AV677" s="13" t="s">
        <v>88</v>
      </c>
      <c r="AW677" s="13" t="s">
        <v>34</v>
      </c>
      <c r="AX677" s="13" t="s">
        <v>78</v>
      </c>
      <c r="AY677" s="241" t="s">
        <v>154</v>
      </c>
    </row>
    <row r="678" spans="2:51" s="13" customFormat="1" ht="11.25">
      <c r="B678" s="231"/>
      <c r="C678" s="232"/>
      <c r="D678" s="220" t="s">
        <v>410</v>
      </c>
      <c r="E678" s="233" t="s">
        <v>1</v>
      </c>
      <c r="F678" s="234" t="s">
        <v>1492</v>
      </c>
      <c r="G678" s="232"/>
      <c r="H678" s="235">
        <v>4.71</v>
      </c>
      <c r="I678" s="236"/>
      <c r="J678" s="232"/>
      <c r="K678" s="232"/>
      <c r="L678" s="237"/>
      <c r="M678" s="238"/>
      <c r="N678" s="239"/>
      <c r="O678" s="239"/>
      <c r="P678" s="239"/>
      <c r="Q678" s="239"/>
      <c r="R678" s="239"/>
      <c r="S678" s="239"/>
      <c r="T678" s="240"/>
      <c r="AT678" s="241" t="s">
        <v>410</v>
      </c>
      <c r="AU678" s="241" t="s">
        <v>88</v>
      </c>
      <c r="AV678" s="13" t="s">
        <v>88</v>
      </c>
      <c r="AW678" s="13" t="s">
        <v>34</v>
      </c>
      <c r="AX678" s="13" t="s">
        <v>78</v>
      </c>
      <c r="AY678" s="241" t="s">
        <v>154</v>
      </c>
    </row>
    <row r="679" spans="2:51" s="13" customFormat="1" ht="11.25">
      <c r="B679" s="231"/>
      <c r="C679" s="232"/>
      <c r="D679" s="220" t="s">
        <v>410</v>
      </c>
      <c r="E679" s="233" t="s">
        <v>1</v>
      </c>
      <c r="F679" s="234" t="s">
        <v>1493</v>
      </c>
      <c r="G679" s="232"/>
      <c r="H679" s="235">
        <v>1.58</v>
      </c>
      <c r="I679" s="236"/>
      <c r="J679" s="232"/>
      <c r="K679" s="232"/>
      <c r="L679" s="237"/>
      <c r="M679" s="238"/>
      <c r="N679" s="239"/>
      <c r="O679" s="239"/>
      <c r="P679" s="239"/>
      <c r="Q679" s="239"/>
      <c r="R679" s="239"/>
      <c r="S679" s="239"/>
      <c r="T679" s="240"/>
      <c r="AT679" s="241" t="s">
        <v>410</v>
      </c>
      <c r="AU679" s="241" t="s">
        <v>88</v>
      </c>
      <c r="AV679" s="13" t="s">
        <v>88</v>
      </c>
      <c r="AW679" s="13" t="s">
        <v>34</v>
      </c>
      <c r="AX679" s="13" t="s">
        <v>78</v>
      </c>
      <c r="AY679" s="241" t="s">
        <v>154</v>
      </c>
    </row>
    <row r="680" spans="2:51" s="13" customFormat="1" ht="11.25">
      <c r="B680" s="231"/>
      <c r="C680" s="232"/>
      <c r="D680" s="220" t="s">
        <v>410</v>
      </c>
      <c r="E680" s="233" t="s">
        <v>1</v>
      </c>
      <c r="F680" s="234" t="s">
        <v>1494</v>
      </c>
      <c r="G680" s="232"/>
      <c r="H680" s="235">
        <v>20.14</v>
      </c>
      <c r="I680" s="236"/>
      <c r="J680" s="232"/>
      <c r="K680" s="232"/>
      <c r="L680" s="237"/>
      <c r="M680" s="238"/>
      <c r="N680" s="239"/>
      <c r="O680" s="239"/>
      <c r="P680" s="239"/>
      <c r="Q680" s="239"/>
      <c r="R680" s="239"/>
      <c r="S680" s="239"/>
      <c r="T680" s="240"/>
      <c r="AT680" s="241" t="s">
        <v>410</v>
      </c>
      <c r="AU680" s="241" t="s">
        <v>88</v>
      </c>
      <c r="AV680" s="13" t="s">
        <v>88</v>
      </c>
      <c r="AW680" s="13" t="s">
        <v>34</v>
      </c>
      <c r="AX680" s="13" t="s">
        <v>78</v>
      </c>
      <c r="AY680" s="241" t="s">
        <v>154</v>
      </c>
    </row>
    <row r="681" spans="2:51" s="13" customFormat="1" ht="11.25">
      <c r="B681" s="231"/>
      <c r="C681" s="232"/>
      <c r="D681" s="220" t="s">
        <v>410</v>
      </c>
      <c r="E681" s="233" t="s">
        <v>1</v>
      </c>
      <c r="F681" s="234" t="s">
        <v>1495</v>
      </c>
      <c r="G681" s="232"/>
      <c r="H681" s="235">
        <v>18.69</v>
      </c>
      <c r="I681" s="236"/>
      <c r="J681" s="232"/>
      <c r="K681" s="232"/>
      <c r="L681" s="237"/>
      <c r="M681" s="238"/>
      <c r="N681" s="239"/>
      <c r="O681" s="239"/>
      <c r="P681" s="239"/>
      <c r="Q681" s="239"/>
      <c r="R681" s="239"/>
      <c r="S681" s="239"/>
      <c r="T681" s="240"/>
      <c r="AT681" s="241" t="s">
        <v>410</v>
      </c>
      <c r="AU681" s="241" t="s">
        <v>88</v>
      </c>
      <c r="AV681" s="13" t="s">
        <v>88</v>
      </c>
      <c r="AW681" s="13" t="s">
        <v>34</v>
      </c>
      <c r="AX681" s="13" t="s">
        <v>78</v>
      </c>
      <c r="AY681" s="241" t="s">
        <v>154</v>
      </c>
    </row>
    <row r="682" spans="2:51" s="13" customFormat="1" ht="11.25">
      <c r="B682" s="231"/>
      <c r="C682" s="232"/>
      <c r="D682" s="220" t="s">
        <v>410</v>
      </c>
      <c r="E682" s="233" t="s">
        <v>1</v>
      </c>
      <c r="F682" s="234" t="s">
        <v>1496</v>
      </c>
      <c r="G682" s="232"/>
      <c r="H682" s="235">
        <v>0.97</v>
      </c>
      <c r="I682" s="236"/>
      <c r="J682" s="232"/>
      <c r="K682" s="232"/>
      <c r="L682" s="237"/>
      <c r="M682" s="238"/>
      <c r="N682" s="239"/>
      <c r="O682" s="239"/>
      <c r="P682" s="239"/>
      <c r="Q682" s="239"/>
      <c r="R682" s="239"/>
      <c r="S682" s="239"/>
      <c r="T682" s="240"/>
      <c r="AT682" s="241" t="s">
        <v>410</v>
      </c>
      <c r="AU682" s="241" t="s">
        <v>88</v>
      </c>
      <c r="AV682" s="13" t="s">
        <v>88</v>
      </c>
      <c r="AW682" s="13" t="s">
        <v>34</v>
      </c>
      <c r="AX682" s="13" t="s">
        <v>78</v>
      </c>
      <c r="AY682" s="241" t="s">
        <v>154</v>
      </c>
    </row>
    <row r="683" spans="2:51" s="13" customFormat="1" ht="11.25">
      <c r="B683" s="231"/>
      <c r="C683" s="232"/>
      <c r="D683" s="220" t="s">
        <v>410</v>
      </c>
      <c r="E683" s="233" t="s">
        <v>1</v>
      </c>
      <c r="F683" s="234" t="s">
        <v>1497</v>
      </c>
      <c r="G683" s="232"/>
      <c r="H683" s="235">
        <v>4.96</v>
      </c>
      <c r="I683" s="236"/>
      <c r="J683" s="232"/>
      <c r="K683" s="232"/>
      <c r="L683" s="237"/>
      <c r="M683" s="238"/>
      <c r="N683" s="239"/>
      <c r="O683" s="239"/>
      <c r="P683" s="239"/>
      <c r="Q683" s="239"/>
      <c r="R683" s="239"/>
      <c r="S683" s="239"/>
      <c r="T683" s="240"/>
      <c r="AT683" s="241" t="s">
        <v>410</v>
      </c>
      <c r="AU683" s="241" t="s">
        <v>88</v>
      </c>
      <c r="AV683" s="13" t="s">
        <v>88</v>
      </c>
      <c r="AW683" s="13" t="s">
        <v>34</v>
      </c>
      <c r="AX683" s="13" t="s">
        <v>78</v>
      </c>
      <c r="AY683" s="241" t="s">
        <v>154</v>
      </c>
    </row>
    <row r="684" spans="2:51" s="13" customFormat="1" ht="11.25">
      <c r="B684" s="231"/>
      <c r="C684" s="232"/>
      <c r="D684" s="220" t="s">
        <v>410</v>
      </c>
      <c r="E684" s="233" t="s">
        <v>1</v>
      </c>
      <c r="F684" s="234" t="s">
        <v>1498</v>
      </c>
      <c r="G684" s="232"/>
      <c r="H684" s="235">
        <v>38.78</v>
      </c>
      <c r="I684" s="236"/>
      <c r="J684" s="232"/>
      <c r="K684" s="232"/>
      <c r="L684" s="237"/>
      <c r="M684" s="238"/>
      <c r="N684" s="239"/>
      <c r="O684" s="239"/>
      <c r="P684" s="239"/>
      <c r="Q684" s="239"/>
      <c r="R684" s="239"/>
      <c r="S684" s="239"/>
      <c r="T684" s="240"/>
      <c r="AT684" s="241" t="s">
        <v>410</v>
      </c>
      <c r="AU684" s="241" t="s">
        <v>88</v>
      </c>
      <c r="AV684" s="13" t="s">
        <v>88</v>
      </c>
      <c r="AW684" s="13" t="s">
        <v>34</v>
      </c>
      <c r="AX684" s="13" t="s">
        <v>78</v>
      </c>
      <c r="AY684" s="241" t="s">
        <v>154</v>
      </c>
    </row>
    <row r="685" spans="2:51" s="13" customFormat="1" ht="11.25">
      <c r="B685" s="231"/>
      <c r="C685" s="232"/>
      <c r="D685" s="220" t="s">
        <v>410</v>
      </c>
      <c r="E685" s="233" t="s">
        <v>1</v>
      </c>
      <c r="F685" s="234" t="s">
        <v>1499</v>
      </c>
      <c r="G685" s="232"/>
      <c r="H685" s="235">
        <v>1.24</v>
      </c>
      <c r="I685" s="236"/>
      <c r="J685" s="232"/>
      <c r="K685" s="232"/>
      <c r="L685" s="237"/>
      <c r="M685" s="238"/>
      <c r="N685" s="239"/>
      <c r="O685" s="239"/>
      <c r="P685" s="239"/>
      <c r="Q685" s="239"/>
      <c r="R685" s="239"/>
      <c r="S685" s="239"/>
      <c r="T685" s="240"/>
      <c r="AT685" s="241" t="s">
        <v>410</v>
      </c>
      <c r="AU685" s="241" t="s">
        <v>88</v>
      </c>
      <c r="AV685" s="13" t="s">
        <v>88</v>
      </c>
      <c r="AW685" s="13" t="s">
        <v>34</v>
      </c>
      <c r="AX685" s="13" t="s">
        <v>78</v>
      </c>
      <c r="AY685" s="241" t="s">
        <v>154</v>
      </c>
    </row>
    <row r="686" spans="2:51" s="14" customFormat="1" ht="11.25">
      <c r="B686" s="242"/>
      <c r="C686" s="243"/>
      <c r="D686" s="220" t="s">
        <v>410</v>
      </c>
      <c r="E686" s="244" t="s">
        <v>1</v>
      </c>
      <c r="F686" s="245" t="s">
        <v>433</v>
      </c>
      <c r="G686" s="243"/>
      <c r="H686" s="246">
        <v>330.07000000000005</v>
      </c>
      <c r="I686" s="247"/>
      <c r="J686" s="243"/>
      <c r="K686" s="243"/>
      <c r="L686" s="248"/>
      <c r="M686" s="249"/>
      <c r="N686" s="250"/>
      <c r="O686" s="250"/>
      <c r="P686" s="250"/>
      <c r="Q686" s="250"/>
      <c r="R686" s="250"/>
      <c r="S686" s="250"/>
      <c r="T686" s="251"/>
      <c r="AT686" s="252" t="s">
        <v>410</v>
      </c>
      <c r="AU686" s="252" t="s">
        <v>88</v>
      </c>
      <c r="AV686" s="14" t="s">
        <v>159</v>
      </c>
      <c r="AW686" s="14" t="s">
        <v>34</v>
      </c>
      <c r="AX686" s="14" t="s">
        <v>86</v>
      </c>
      <c r="AY686" s="252" t="s">
        <v>154</v>
      </c>
    </row>
    <row r="687" spans="1:65" s="2" customFormat="1" ht="16.5" customHeight="1">
      <c r="A687" s="35"/>
      <c r="B687" s="36"/>
      <c r="C687" s="254" t="s">
        <v>1500</v>
      </c>
      <c r="D687" s="254" t="s">
        <v>179</v>
      </c>
      <c r="E687" s="255" t="s">
        <v>693</v>
      </c>
      <c r="F687" s="256" t="s">
        <v>694</v>
      </c>
      <c r="G687" s="257" t="s">
        <v>639</v>
      </c>
      <c r="H687" s="258">
        <v>241.39</v>
      </c>
      <c r="I687" s="259"/>
      <c r="J687" s="260">
        <f>ROUND(I687*H687,2)</f>
        <v>0</v>
      </c>
      <c r="K687" s="256" t="s">
        <v>405</v>
      </c>
      <c r="L687" s="261"/>
      <c r="M687" s="262" t="s">
        <v>1</v>
      </c>
      <c r="N687" s="263" t="s">
        <v>43</v>
      </c>
      <c r="O687" s="72"/>
      <c r="P687" s="216">
        <f>O687*H687</f>
        <v>0</v>
      </c>
      <c r="Q687" s="216">
        <v>0.104</v>
      </c>
      <c r="R687" s="216">
        <f>Q687*H687</f>
        <v>25.104559999999996</v>
      </c>
      <c r="S687" s="216">
        <v>0</v>
      </c>
      <c r="T687" s="217">
        <f>S687*H687</f>
        <v>0</v>
      </c>
      <c r="U687" s="35"/>
      <c r="V687" s="35"/>
      <c r="W687" s="35"/>
      <c r="X687" s="35"/>
      <c r="Y687" s="35"/>
      <c r="Z687" s="35"/>
      <c r="AA687" s="35"/>
      <c r="AB687" s="35"/>
      <c r="AC687" s="35"/>
      <c r="AD687" s="35"/>
      <c r="AE687" s="35"/>
      <c r="AR687" s="218" t="s">
        <v>190</v>
      </c>
      <c r="AT687" s="218" t="s">
        <v>179</v>
      </c>
      <c r="AU687" s="218" t="s">
        <v>88</v>
      </c>
      <c r="AY687" s="18" t="s">
        <v>154</v>
      </c>
      <c r="BE687" s="219">
        <f>IF(N687="základní",J687,0)</f>
        <v>0</v>
      </c>
      <c r="BF687" s="219">
        <f>IF(N687="snížená",J687,0)</f>
        <v>0</v>
      </c>
      <c r="BG687" s="219">
        <f>IF(N687="zákl. přenesená",J687,0)</f>
        <v>0</v>
      </c>
      <c r="BH687" s="219">
        <f>IF(N687="sníž. přenesená",J687,0)</f>
        <v>0</v>
      </c>
      <c r="BI687" s="219">
        <f>IF(N687="nulová",J687,0)</f>
        <v>0</v>
      </c>
      <c r="BJ687" s="18" t="s">
        <v>86</v>
      </c>
      <c r="BK687" s="219">
        <f>ROUND(I687*H687,2)</f>
        <v>0</v>
      </c>
      <c r="BL687" s="18" t="s">
        <v>159</v>
      </c>
      <c r="BM687" s="218" t="s">
        <v>1501</v>
      </c>
    </row>
    <row r="688" spans="1:47" s="2" customFormat="1" ht="11.25">
      <c r="A688" s="35"/>
      <c r="B688" s="36"/>
      <c r="C688" s="37"/>
      <c r="D688" s="220" t="s">
        <v>161</v>
      </c>
      <c r="E688" s="37"/>
      <c r="F688" s="221" t="s">
        <v>694</v>
      </c>
      <c r="G688" s="37"/>
      <c r="H688" s="37"/>
      <c r="I688" s="123"/>
      <c r="J688" s="37"/>
      <c r="K688" s="37"/>
      <c r="L688" s="40"/>
      <c r="M688" s="222"/>
      <c r="N688" s="223"/>
      <c r="O688" s="72"/>
      <c r="P688" s="72"/>
      <c r="Q688" s="72"/>
      <c r="R688" s="72"/>
      <c r="S688" s="72"/>
      <c r="T688" s="73"/>
      <c r="U688" s="35"/>
      <c r="V688" s="35"/>
      <c r="W688" s="35"/>
      <c r="X688" s="35"/>
      <c r="Y688" s="35"/>
      <c r="Z688" s="35"/>
      <c r="AA688" s="35"/>
      <c r="AB688" s="35"/>
      <c r="AC688" s="35"/>
      <c r="AD688" s="35"/>
      <c r="AE688" s="35"/>
      <c r="AT688" s="18" t="s">
        <v>161</v>
      </c>
      <c r="AU688" s="18" t="s">
        <v>88</v>
      </c>
    </row>
    <row r="689" spans="2:51" s="13" customFormat="1" ht="11.25">
      <c r="B689" s="231"/>
      <c r="C689" s="232"/>
      <c r="D689" s="220" t="s">
        <v>410</v>
      </c>
      <c r="E689" s="233" t="s">
        <v>1</v>
      </c>
      <c r="F689" s="234" t="s">
        <v>1491</v>
      </c>
      <c r="G689" s="232"/>
      <c r="H689" s="235">
        <v>239</v>
      </c>
      <c r="I689" s="236"/>
      <c r="J689" s="232"/>
      <c r="K689" s="232"/>
      <c r="L689" s="237"/>
      <c r="M689" s="238"/>
      <c r="N689" s="239"/>
      <c r="O689" s="239"/>
      <c r="P689" s="239"/>
      <c r="Q689" s="239"/>
      <c r="R689" s="239"/>
      <c r="S689" s="239"/>
      <c r="T689" s="240"/>
      <c r="AT689" s="241" t="s">
        <v>410</v>
      </c>
      <c r="AU689" s="241" t="s">
        <v>88</v>
      </c>
      <c r="AV689" s="13" t="s">
        <v>88</v>
      </c>
      <c r="AW689" s="13" t="s">
        <v>34</v>
      </c>
      <c r="AX689" s="13" t="s">
        <v>86</v>
      </c>
      <c r="AY689" s="241" t="s">
        <v>154</v>
      </c>
    </row>
    <row r="690" spans="2:51" s="13" customFormat="1" ht="11.25">
      <c r="B690" s="231"/>
      <c r="C690" s="232"/>
      <c r="D690" s="220" t="s">
        <v>410</v>
      </c>
      <c r="E690" s="232"/>
      <c r="F690" s="234" t="s">
        <v>1502</v>
      </c>
      <c r="G690" s="232"/>
      <c r="H690" s="235">
        <v>241.39</v>
      </c>
      <c r="I690" s="236"/>
      <c r="J690" s="232"/>
      <c r="K690" s="232"/>
      <c r="L690" s="237"/>
      <c r="M690" s="238"/>
      <c r="N690" s="239"/>
      <c r="O690" s="239"/>
      <c r="P690" s="239"/>
      <c r="Q690" s="239"/>
      <c r="R690" s="239"/>
      <c r="S690" s="239"/>
      <c r="T690" s="240"/>
      <c r="AT690" s="241" t="s">
        <v>410</v>
      </c>
      <c r="AU690" s="241" t="s">
        <v>88</v>
      </c>
      <c r="AV690" s="13" t="s">
        <v>88</v>
      </c>
      <c r="AW690" s="13" t="s">
        <v>4</v>
      </c>
      <c r="AX690" s="13" t="s">
        <v>86</v>
      </c>
      <c r="AY690" s="241" t="s">
        <v>154</v>
      </c>
    </row>
    <row r="691" spans="1:65" s="2" customFormat="1" ht="24" customHeight="1">
      <c r="A691" s="35"/>
      <c r="B691" s="36"/>
      <c r="C691" s="254" t="s">
        <v>1503</v>
      </c>
      <c r="D691" s="254" t="s">
        <v>179</v>
      </c>
      <c r="E691" s="255" t="s">
        <v>697</v>
      </c>
      <c r="F691" s="256" t="s">
        <v>698</v>
      </c>
      <c r="G691" s="257" t="s">
        <v>639</v>
      </c>
      <c r="H691" s="258">
        <v>39.168</v>
      </c>
      <c r="I691" s="259"/>
      <c r="J691" s="260">
        <f>ROUND(I691*H691,2)</f>
        <v>0</v>
      </c>
      <c r="K691" s="256" t="s">
        <v>1</v>
      </c>
      <c r="L691" s="261"/>
      <c r="M691" s="262" t="s">
        <v>1</v>
      </c>
      <c r="N691" s="263" t="s">
        <v>43</v>
      </c>
      <c r="O691" s="72"/>
      <c r="P691" s="216">
        <f>O691*H691</f>
        <v>0</v>
      </c>
      <c r="Q691" s="216">
        <v>0.104</v>
      </c>
      <c r="R691" s="216">
        <f>Q691*H691</f>
        <v>4.073472</v>
      </c>
      <c r="S691" s="216">
        <v>0</v>
      </c>
      <c r="T691" s="217">
        <f>S691*H691</f>
        <v>0</v>
      </c>
      <c r="U691" s="35"/>
      <c r="V691" s="35"/>
      <c r="W691" s="35"/>
      <c r="X691" s="35"/>
      <c r="Y691" s="35"/>
      <c r="Z691" s="35"/>
      <c r="AA691" s="35"/>
      <c r="AB691" s="35"/>
      <c r="AC691" s="35"/>
      <c r="AD691" s="35"/>
      <c r="AE691" s="35"/>
      <c r="AR691" s="218" t="s">
        <v>190</v>
      </c>
      <c r="AT691" s="218" t="s">
        <v>179</v>
      </c>
      <c r="AU691" s="218" t="s">
        <v>88</v>
      </c>
      <c r="AY691" s="18" t="s">
        <v>154</v>
      </c>
      <c r="BE691" s="219">
        <f>IF(N691="základní",J691,0)</f>
        <v>0</v>
      </c>
      <c r="BF691" s="219">
        <f>IF(N691="snížená",J691,0)</f>
        <v>0</v>
      </c>
      <c r="BG691" s="219">
        <f>IF(N691="zákl. přenesená",J691,0)</f>
        <v>0</v>
      </c>
      <c r="BH691" s="219">
        <f>IF(N691="sníž. přenesená",J691,0)</f>
        <v>0</v>
      </c>
      <c r="BI691" s="219">
        <f>IF(N691="nulová",J691,0)</f>
        <v>0</v>
      </c>
      <c r="BJ691" s="18" t="s">
        <v>86</v>
      </c>
      <c r="BK691" s="219">
        <f>ROUND(I691*H691,2)</f>
        <v>0</v>
      </c>
      <c r="BL691" s="18" t="s">
        <v>159</v>
      </c>
      <c r="BM691" s="218" t="s">
        <v>1504</v>
      </c>
    </row>
    <row r="692" spans="1:47" s="2" customFormat="1" ht="11.25">
      <c r="A692" s="35"/>
      <c r="B692" s="36"/>
      <c r="C692" s="37"/>
      <c r="D692" s="220" t="s">
        <v>161</v>
      </c>
      <c r="E692" s="37"/>
      <c r="F692" s="221" t="s">
        <v>694</v>
      </c>
      <c r="G692" s="37"/>
      <c r="H692" s="37"/>
      <c r="I692" s="123"/>
      <c r="J692" s="37"/>
      <c r="K692" s="37"/>
      <c r="L692" s="40"/>
      <c r="M692" s="222"/>
      <c r="N692" s="223"/>
      <c r="O692" s="72"/>
      <c r="P692" s="72"/>
      <c r="Q692" s="72"/>
      <c r="R692" s="72"/>
      <c r="S692" s="72"/>
      <c r="T692" s="73"/>
      <c r="U692" s="35"/>
      <c r="V692" s="35"/>
      <c r="W692" s="35"/>
      <c r="X692" s="35"/>
      <c r="Y692" s="35"/>
      <c r="Z692" s="35"/>
      <c r="AA692" s="35"/>
      <c r="AB692" s="35"/>
      <c r="AC692" s="35"/>
      <c r="AD692" s="35"/>
      <c r="AE692" s="35"/>
      <c r="AT692" s="18" t="s">
        <v>161</v>
      </c>
      <c r="AU692" s="18" t="s">
        <v>88</v>
      </c>
    </row>
    <row r="693" spans="2:51" s="13" customFormat="1" ht="11.25">
      <c r="B693" s="231"/>
      <c r="C693" s="232"/>
      <c r="D693" s="220" t="s">
        <v>410</v>
      </c>
      <c r="E693" s="233" t="s">
        <v>1</v>
      </c>
      <c r="F693" s="234" t="s">
        <v>1498</v>
      </c>
      <c r="G693" s="232"/>
      <c r="H693" s="235">
        <v>38.78</v>
      </c>
      <c r="I693" s="236"/>
      <c r="J693" s="232"/>
      <c r="K693" s="232"/>
      <c r="L693" s="237"/>
      <c r="M693" s="238"/>
      <c r="N693" s="239"/>
      <c r="O693" s="239"/>
      <c r="P693" s="239"/>
      <c r="Q693" s="239"/>
      <c r="R693" s="239"/>
      <c r="S693" s="239"/>
      <c r="T693" s="240"/>
      <c r="AT693" s="241" t="s">
        <v>410</v>
      </c>
      <c r="AU693" s="241" t="s">
        <v>88</v>
      </c>
      <c r="AV693" s="13" t="s">
        <v>88</v>
      </c>
      <c r="AW693" s="13" t="s">
        <v>34</v>
      </c>
      <c r="AX693" s="13" t="s">
        <v>86</v>
      </c>
      <c r="AY693" s="241" t="s">
        <v>154</v>
      </c>
    </row>
    <row r="694" spans="2:51" s="13" customFormat="1" ht="11.25">
      <c r="B694" s="231"/>
      <c r="C694" s="232"/>
      <c r="D694" s="220" t="s">
        <v>410</v>
      </c>
      <c r="E694" s="232"/>
      <c r="F694" s="234" t="s">
        <v>1505</v>
      </c>
      <c r="G694" s="232"/>
      <c r="H694" s="235">
        <v>39.168</v>
      </c>
      <c r="I694" s="236"/>
      <c r="J694" s="232"/>
      <c r="K694" s="232"/>
      <c r="L694" s="237"/>
      <c r="M694" s="238"/>
      <c r="N694" s="239"/>
      <c r="O694" s="239"/>
      <c r="P694" s="239"/>
      <c r="Q694" s="239"/>
      <c r="R694" s="239"/>
      <c r="S694" s="239"/>
      <c r="T694" s="240"/>
      <c r="AT694" s="241" t="s">
        <v>410</v>
      </c>
      <c r="AU694" s="241" t="s">
        <v>88</v>
      </c>
      <c r="AV694" s="13" t="s">
        <v>88</v>
      </c>
      <c r="AW694" s="13" t="s">
        <v>4</v>
      </c>
      <c r="AX694" s="13" t="s">
        <v>86</v>
      </c>
      <c r="AY694" s="241" t="s">
        <v>154</v>
      </c>
    </row>
    <row r="695" spans="1:65" s="2" customFormat="1" ht="16.5" customHeight="1">
      <c r="A695" s="35"/>
      <c r="B695" s="36"/>
      <c r="C695" s="254" t="s">
        <v>1506</v>
      </c>
      <c r="D695" s="254" t="s">
        <v>179</v>
      </c>
      <c r="E695" s="255" t="s">
        <v>701</v>
      </c>
      <c r="F695" s="256" t="s">
        <v>702</v>
      </c>
      <c r="G695" s="257" t="s">
        <v>639</v>
      </c>
      <c r="H695" s="258">
        <v>6.353</v>
      </c>
      <c r="I695" s="259"/>
      <c r="J695" s="260">
        <f>ROUND(I695*H695,2)</f>
        <v>0</v>
      </c>
      <c r="K695" s="256" t="s">
        <v>1</v>
      </c>
      <c r="L695" s="261"/>
      <c r="M695" s="262" t="s">
        <v>1</v>
      </c>
      <c r="N695" s="263" t="s">
        <v>43</v>
      </c>
      <c r="O695" s="72"/>
      <c r="P695" s="216">
        <f>O695*H695</f>
        <v>0</v>
      </c>
      <c r="Q695" s="216">
        <v>0.09375</v>
      </c>
      <c r="R695" s="216">
        <f>Q695*H695</f>
        <v>0.5955937499999999</v>
      </c>
      <c r="S695" s="216">
        <v>0</v>
      </c>
      <c r="T695" s="217">
        <f>S695*H695</f>
        <v>0</v>
      </c>
      <c r="U695" s="35"/>
      <c r="V695" s="35"/>
      <c r="W695" s="35"/>
      <c r="X695" s="35"/>
      <c r="Y695" s="35"/>
      <c r="Z695" s="35"/>
      <c r="AA695" s="35"/>
      <c r="AB695" s="35"/>
      <c r="AC695" s="35"/>
      <c r="AD695" s="35"/>
      <c r="AE695" s="35"/>
      <c r="AR695" s="218" t="s">
        <v>190</v>
      </c>
      <c r="AT695" s="218" t="s">
        <v>179</v>
      </c>
      <c r="AU695" s="218" t="s">
        <v>88</v>
      </c>
      <c r="AY695" s="18" t="s">
        <v>154</v>
      </c>
      <c r="BE695" s="219">
        <f>IF(N695="základní",J695,0)</f>
        <v>0</v>
      </c>
      <c r="BF695" s="219">
        <f>IF(N695="snížená",J695,0)</f>
        <v>0</v>
      </c>
      <c r="BG695" s="219">
        <f>IF(N695="zákl. přenesená",J695,0)</f>
        <v>0</v>
      </c>
      <c r="BH695" s="219">
        <f>IF(N695="sníž. přenesená",J695,0)</f>
        <v>0</v>
      </c>
      <c r="BI695" s="219">
        <f>IF(N695="nulová",J695,0)</f>
        <v>0</v>
      </c>
      <c r="BJ695" s="18" t="s">
        <v>86</v>
      </c>
      <c r="BK695" s="219">
        <f>ROUND(I695*H695,2)</f>
        <v>0</v>
      </c>
      <c r="BL695" s="18" t="s">
        <v>159</v>
      </c>
      <c r="BM695" s="218" t="s">
        <v>1507</v>
      </c>
    </row>
    <row r="696" spans="1:47" s="2" customFormat="1" ht="11.25">
      <c r="A696" s="35"/>
      <c r="B696" s="36"/>
      <c r="C696" s="37"/>
      <c r="D696" s="220" t="s">
        <v>161</v>
      </c>
      <c r="E696" s="37"/>
      <c r="F696" s="221" t="s">
        <v>702</v>
      </c>
      <c r="G696" s="37"/>
      <c r="H696" s="37"/>
      <c r="I696" s="123"/>
      <c r="J696" s="37"/>
      <c r="K696" s="37"/>
      <c r="L696" s="40"/>
      <c r="M696" s="222"/>
      <c r="N696" s="223"/>
      <c r="O696" s="72"/>
      <c r="P696" s="72"/>
      <c r="Q696" s="72"/>
      <c r="R696" s="72"/>
      <c r="S696" s="72"/>
      <c r="T696" s="73"/>
      <c r="U696" s="35"/>
      <c r="V696" s="35"/>
      <c r="W696" s="35"/>
      <c r="X696" s="35"/>
      <c r="Y696" s="35"/>
      <c r="Z696" s="35"/>
      <c r="AA696" s="35"/>
      <c r="AB696" s="35"/>
      <c r="AC696" s="35"/>
      <c r="AD696" s="35"/>
      <c r="AE696" s="35"/>
      <c r="AT696" s="18" t="s">
        <v>161</v>
      </c>
      <c r="AU696" s="18" t="s">
        <v>88</v>
      </c>
    </row>
    <row r="697" spans="2:51" s="13" customFormat="1" ht="11.25">
      <c r="B697" s="231"/>
      <c r="C697" s="232"/>
      <c r="D697" s="220" t="s">
        <v>410</v>
      </c>
      <c r="E697" s="233" t="s">
        <v>1</v>
      </c>
      <c r="F697" s="234" t="s">
        <v>1508</v>
      </c>
      <c r="G697" s="232"/>
      <c r="H697" s="235">
        <v>1.58</v>
      </c>
      <c r="I697" s="236"/>
      <c r="J697" s="232"/>
      <c r="K697" s="232"/>
      <c r="L697" s="237"/>
      <c r="M697" s="238"/>
      <c r="N697" s="239"/>
      <c r="O697" s="239"/>
      <c r="P697" s="239"/>
      <c r="Q697" s="239"/>
      <c r="R697" s="239"/>
      <c r="S697" s="239"/>
      <c r="T697" s="240"/>
      <c r="AT697" s="241" t="s">
        <v>410</v>
      </c>
      <c r="AU697" s="241" t="s">
        <v>88</v>
      </c>
      <c r="AV697" s="13" t="s">
        <v>88</v>
      </c>
      <c r="AW697" s="13" t="s">
        <v>34</v>
      </c>
      <c r="AX697" s="13" t="s">
        <v>78</v>
      </c>
      <c r="AY697" s="241" t="s">
        <v>154</v>
      </c>
    </row>
    <row r="698" spans="2:51" s="13" customFormat="1" ht="11.25">
      <c r="B698" s="231"/>
      <c r="C698" s="232"/>
      <c r="D698" s="220" t="s">
        <v>410</v>
      </c>
      <c r="E698" s="233" t="s">
        <v>1</v>
      </c>
      <c r="F698" s="234" t="s">
        <v>1509</v>
      </c>
      <c r="G698" s="232"/>
      <c r="H698" s="235">
        <v>4.71</v>
      </c>
      <c r="I698" s="236"/>
      <c r="J698" s="232"/>
      <c r="K698" s="232"/>
      <c r="L698" s="237"/>
      <c r="M698" s="238"/>
      <c r="N698" s="239"/>
      <c r="O698" s="239"/>
      <c r="P698" s="239"/>
      <c r="Q698" s="239"/>
      <c r="R698" s="239"/>
      <c r="S698" s="239"/>
      <c r="T698" s="240"/>
      <c r="AT698" s="241" t="s">
        <v>410</v>
      </c>
      <c r="AU698" s="241" t="s">
        <v>88</v>
      </c>
      <c r="AV698" s="13" t="s">
        <v>88</v>
      </c>
      <c r="AW698" s="13" t="s">
        <v>34</v>
      </c>
      <c r="AX698" s="13" t="s">
        <v>78</v>
      </c>
      <c r="AY698" s="241" t="s">
        <v>154</v>
      </c>
    </row>
    <row r="699" spans="2:51" s="14" customFormat="1" ht="11.25">
      <c r="B699" s="242"/>
      <c r="C699" s="243"/>
      <c r="D699" s="220" t="s">
        <v>410</v>
      </c>
      <c r="E699" s="244" t="s">
        <v>1</v>
      </c>
      <c r="F699" s="245" t="s">
        <v>433</v>
      </c>
      <c r="G699" s="243"/>
      <c r="H699" s="246">
        <v>6.29</v>
      </c>
      <c r="I699" s="247"/>
      <c r="J699" s="243"/>
      <c r="K699" s="243"/>
      <c r="L699" s="248"/>
      <c r="M699" s="249"/>
      <c r="N699" s="250"/>
      <c r="O699" s="250"/>
      <c r="P699" s="250"/>
      <c r="Q699" s="250"/>
      <c r="R699" s="250"/>
      <c r="S699" s="250"/>
      <c r="T699" s="251"/>
      <c r="AT699" s="252" t="s">
        <v>410</v>
      </c>
      <c r="AU699" s="252" t="s">
        <v>88</v>
      </c>
      <c r="AV699" s="14" t="s">
        <v>159</v>
      </c>
      <c r="AW699" s="14" t="s">
        <v>34</v>
      </c>
      <c r="AX699" s="14" t="s">
        <v>86</v>
      </c>
      <c r="AY699" s="252" t="s">
        <v>154</v>
      </c>
    </row>
    <row r="700" spans="2:51" s="13" customFormat="1" ht="11.25">
      <c r="B700" s="231"/>
      <c r="C700" s="232"/>
      <c r="D700" s="220" t="s">
        <v>410</v>
      </c>
      <c r="E700" s="232"/>
      <c r="F700" s="234" t="s">
        <v>1510</v>
      </c>
      <c r="G700" s="232"/>
      <c r="H700" s="235">
        <v>6.353</v>
      </c>
      <c r="I700" s="236"/>
      <c r="J700" s="232"/>
      <c r="K700" s="232"/>
      <c r="L700" s="237"/>
      <c r="M700" s="238"/>
      <c r="N700" s="239"/>
      <c r="O700" s="239"/>
      <c r="P700" s="239"/>
      <c r="Q700" s="239"/>
      <c r="R700" s="239"/>
      <c r="S700" s="239"/>
      <c r="T700" s="240"/>
      <c r="AT700" s="241" t="s">
        <v>410</v>
      </c>
      <c r="AU700" s="241" t="s">
        <v>88</v>
      </c>
      <c r="AV700" s="13" t="s">
        <v>88</v>
      </c>
      <c r="AW700" s="13" t="s">
        <v>4</v>
      </c>
      <c r="AX700" s="13" t="s">
        <v>86</v>
      </c>
      <c r="AY700" s="241" t="s">
        <v>154</v>
      </c>
    </row>
    <row r="701" spans="1:65" s="2" customFormat="1" ht="24" customHeight="1">
      <c r="A701" s="35"/>
      <c r="B701" s="36"/>
      <c r="C701" s="254" t="s">
        <v>1511</v>
      </c>
      <c r="D701" s="254" t="s">
        <v>179</v>
      </c>
      <c r="E701" s="255" t="s">
        <v>1512</v>
      </c>
      <c r="F701" s="256" t="s">
        <v>1513</v>
      </c>
      <c r="G701" s="257" t="s">
        <v>639</v>
      </c>
      <c r="H701" s="258">
        <v>1.252</v>
      </c>
      <c r="I701" s="259"/>
      <c r="J701" s="260">
        <f>ROUND(I701*H701,2)</f>
        <v>0</v>
      </c>
      <c r="K701" s="256" t="s">
        <v>1</v>
      </c>
      <c r="L701" s="261"/>
      <c r="M701" s="262" t="s">
        <v>1</v>
      </c>
      <c r="N701" s="263" t="s">
        <v>43</v>
      </c>
      <c r="O701" s="72"/>
      <c r="P701" s="216">
        <f>O701*H701</f>
        <v>0</v>
      </c>
      <c r="Q701" s="216">
        <v>0.09375</v>
      </c>
      <c r="R701" s="216">
        <f>Q701*H701</f>
        <v>0.11737500000000001</v>
      </c>
      <c r="S701" s="216">
        <v>0</v>
      </c>
      <c r="T701" s="217">
        <f>S701*H701</f>
        <v>0</v>
      </c>
      <c r="U701" s="35"/>
      <c r="V701" s="35"/>
      <c r="W701" s="35"/>
      <c r="X701" s="35"/>
      <c r="Y701" s="35"/>
      <c r="Z701" s="35"/>
      <c r="AA701" s="35"/>
      <c r="AB701" s="35"/>
      <c r="AC701" s="35"/>
      <c r="AD701" s="35"/>
      <c r="AE701" s="35"/>
      <c r="AR701" s="218" t="s">
        <v>190</v>
      </c>
      <c r="AT701" s="218" t="s">
        <v>179</v>
      </c>
      <c r="AU701" s="218" t="s">
        <v>88</v>
      </c>
      <c r="AY701" s="18" t="s">
        <v>154</v>
      </c>
      <c r="BE701" s="219">
        <f>IF(N701="základní",J701,0)</f>
        <v>0</v>
      </c>
      <c r="BF701" s="219">
        <f>IF(N701="snížená",J701,0)</f>
        <v>0</v>
      </c>
      <c r="BG701" s="219">
        <f>IF(N701="zákl. přenesená",J701,0)</f>
        <v>0</v>
      </c>
      <c r="BH701" s="219">
        <f>IF(N701="sníž. přenesená",J701,0)</f>
        <v>0</v>
      </c>
      <c r="BI701" s="219">
        <f>IF(N701="nulová",J701,0)</f>
        <v>0</v>
      </c>
      <c r="BJ701" s="18" t="s">
        <v>86</v>
      </c>
      <c r="BK701" s="219">
        <f>ROUND(I701*H701,2)</f>
        <v>0</v>
      </c>
      <c r="BL701" s="18" t="s">
        <v>159</v>
      </c>
      <c r="BM701" s="218" t="s">
        <v>1514</v>
      </c>
    </row>
    <row r="702" spans="1:47" s="2" customFormat="1" ht="11.25">
      <c r="A702" s="35"/>
      <c r="B702" s="36"/>
      <c r="C702" s="37"/>
      <c r="D702" s="220" t="s">
        <v>161</v>
      </c>
      <c r="E702" s="37"/>
      <c r="F702" s="221" t="s">
        <v>702</v>
      </c>
      <c r="G702" s="37"/>
      <c r="H702" s="37"/>
      <c r="I702" s="123"/>
      <c r="J702" s="37"/>
      <c r="K702" s="37"/>
      <c r="L702" s="40"/>
      <c r="M702" s="222"/>
      <c r="N702" s="223"/>
      <c r="O702" s="72"/>
      <c r="P702" s="72"/>
      <c r="Q702" s="72"/>
      <c r="R702" s="72"/>
      <c r="S702" s="72"/>
      <c r="T702" s="73"/>
      <c r="U702" s="35"/>
      <c r="V702" s="35"/>
      <c r="W702" s="35"/>
      <c r="X702" s="35"/>
      <c r="Y702" s="35"/>
      <c r="Z702" s="35"/>
      <c r="AA702" s="35"/>
      <c r="AB702" s="35"/>
      <c r="AC702" s="35"/>
      <c r="AD702" s="35"/>
      <c r="AE702" s="35"/>
      <c r="AT702" s="18" t="s">
        <v>161</v>
      </c>
      <c r="AU702" s="18" t="s">
        <v>88</v>
      </c>
    </row>
    <row r="703" spans="2:51" s="13" customFormat="1" ht="11.25">
      <c r="B703" s="231"/>
      <c r="C703" s="232"/>
      <c r="D703" s="220" t="s">
        <v>410</v>
      </c>
      <c r="E703" s="233" t="s">
        <v>1</v>
      </c>
      <c r="F703" s="234" t="s">
        <v>1515</v>
      </c>
      <c r="G703" s="232"/>
      <c r="H703" s="235">
        <v>1.24</v>
      </c>
      <c r="I703" s="236"/>
      <c r="J703" s="232"/>
      <c r="K703" s="232"/>
      <c r="L703" s="237"/>
      <c r="M703" s="238"/>
      <c r="N703" s="239"/>
      <c r="O703" s="239"/>
      <c r="P703" s="239"/>
      <c r="Q703" s="239"/>
      <c r="R703" s="239"/>
      <c r="S703" s="239"/>
      <c r="T703" s="240"/>
      <c r="AT703" s="241" t="s">
        <v>410</v>
      </c>
      <c r="AU703" s="241" t="s">
        <v>88</v>
      </c>
      <c r="AV703" s="13" t="s">
        <v>88</v>
      </c>
      <c r="AW703" s="13" t="s">
        <v>34</v>
      </c>
      <c r="AX703" s="13" t="s">
        <v>78</v>
      </c>
      <c r="AY703" s="241" t="s">
        <v>154</v>
      </c>
    </row>
    <row r="704" spans="2:51" s="14" customFormat="1" ht="11.25">
      <c r="B704" s="242"/>
      <c r="C704" s="243"/>
      <c r="D704" s="220" t="s">
        <v>410</v>
      </c>
      <c r="E704" s="244" t="s">
        <v>1</v>
      </c>
      <c r="F704" s="245" t="s">
        <v>433</v>
      </c>
      <c r="G704" s="243"/>
      <c r="H704" s="246">
        <v>1.24</v>
      </c>
      <c r="I704" s="247"/>
      <c r="J704" s="243"/>
      <c r="K704" s="243"/>
      <c r="L704" s="248"/>
      <c r="M704" s="249"/>
      <c r="N704" s="250"/>
      <c r="O704" s="250"/>
      <c r="P704" s="250"/>
      <c r="Q704" s="250"/>
      <c r="R704" s="250"/>
      <c r="S704" s="250"/>
      <c r="T704" s="251"/>
      <c r="AT704" s="252" t="s">
        <v>410</v>
      </c>
      <c r="AU704" s="252" t="s">
        <v>88</v>
      </c>
      <c r="AV704" s="14" t="s">
        <v>159</v>
      </c>
      <c r="AW704" s="14" t="s">
        <v>34</v>
      </c>
      <c r="AX704" s="14" t="s">
        <v>86</v>
      </c>
      <c r="AY704" s="252" t="s">
        <v>154</v>
      </c>
    </row>
    <row r="705" spans="2:51" s="13" customFormat="1" ht="11.25">
      <c r="B705" s="231"/>
      <c r="C705" s="232"/>
      <c r="D705" s="220" t="s">
        <v>410</v>
      </c>
      <c r="E705" s="232"/>
      <c r="F705" s="234" t="s">
        <v>1516</v>
      </c>
      <c r="G705" s="232"/>
      <c r="H705" s="235">
        <v>1.252</v>
      </c>
      <c r="I705" s="236"/>
      <c r="J705" s="232"/>
      <c r="K705" s="232"/>
      <c r="L705" s="237"/>
      <c r="M705" s="238"/>
      <c r="N705" s="239"/>
      <c r="O705" s="239"/>
      <c r="P705" s="239"/>
      <c r="Q705" s="239"/>
      <c r="R705" s="239"/>
      <c r="S705" s="239"/>
      <c r="T705" s="240"/>
      <c r="AT705" s="241" t="s">
        <v>410</v>
      </c>
      <c r="AU705" s="241" t="s">
        <v>88</v>
      </c>
      <c r="AV705" s="13" t="s">
        <v>88</v>
      </c>
      <c r="AW705" s="13" t="s">
        <v>4</v>
      </c>
      <c r="AX705" s="13" t="s">
        <v>86</v>
      </c>
      <c r="AY705" s="241" t="s">
        <v>154</v>
      </c>
    </row>
    <row r="706" spans="1:65" s="2" customFormat="1" ht="16.5" customHeight="1">
      <c r="A706" s="35"/>
      <c r="B706" s="36"/>
      <c r="C706" s="254" t="s">
        <v>1517</v>
      </c>
      <c r="D706" s="254" t="s">
        <v>179</v>
      </c>
      <c r="E706" s="255" t="s">
        <v>706</v>
      </c>
      <c r="F706" s="256" t="s">
        <v>707</v>
      </c>
      <c r="G706" s="257" t="s">
        <v>639</v>
      </c>
      <c r="H706" s="258">
        <v>40.198</v>
      </c>
      <c r="I706" s="259"/>
      <c r="J706" s="260">
        <f>ROUND(I706*H706,2)</f>
        <v>0</v>
      </c>
      <c r="K706" s="256" t="s">
        <v>1</v>
      </c>
      <c r="L706" s="261"/>
      <c r="M706" s="262" t="s">
        <v>1</v>
      </c>
      <c r="N706" s="263" t="s">
        <v>43</v>
      </c>
      <c r="O706" s="72"/>
      <c r="P706" s="216">
        <f>O706*H706</f>
        <v>0</v>
      </c>
      <c r="Q706" s="216">
        <v>0.09375</v>
      </c>
      <c r="R706" s="216">
        <f>Q706*H706</f>
        <v>3.7685625</v>
      </c>
      <c r="S706" s="216">
        <v>0</v>
      </c>
      <c r="T706" s="217">
        <f>S706*H706</f>
        <v>0</v>
      </c>
      <c r="U706" s="35"/>
      <c r="V706" s="35"/>
      <c r="W706" s="35"/>
      <c r="X706" s="35"/>
      <c r="Y706" s="35"/>
      <c r="Z706" s="35"/>
      <c r="AA706" s="35"/>
      <c r="AB706" s="35"/>
      <c r="AC706" s="35"/>
      <c r="AD706" s="35"/>
      <c r="AE706" s="35"/>
      <c r="AR706" s="218" t="s">
        <v>190</v>
      </c>
      <c r="AT706" s="218" t="s">
        <v>179</v>
      </c>
      <c r="AU706" s="218" t="s">
        <v>88</v>
      </c>
      <c r="AY706" s="18" t="s">
        <v>154</v>
      </c>
      <c r="BE706" s="219">
        <f>IF(N706="základní",J706,0)</f>
        <v>0</v>
      </c>
      <c r="BF706" s="219">
        <f>IF(N706="snížená",J706,0)</f>
        <v>0</v>
      </c>
      <c r="BG706" s="219">
        <f>IF(N706="zákl. přenesená",J706,0)</f>
        <v>0</v>
      </c>
      <c r="BH706" s="219">
        <f>IF(N706="sníž. přenesená",J706,0)</f>
        <v>0</v>
      </c>
      <c r="BI706" s="219">
        <f>IF(N706="nulová",J706,0)</f>
        <v>0</v>
      </c>
      <c r="BJ706" s="18" t="s">
        <v>86</v>
      </c>
      <c r="BK706" s="219">
        <f>ROUND(I706*H706,2)</f>
        <v>0</v>
      </c>
      <c r="BL706" s="18" t="s">
        <v>159</v>
      </c>
      <c r="BM706" s="218" t="s">
        <v>1518</v>
      </c>
    </row>
    <row r="707" spans="1:47" s="2" customFormat="1" ht="11.25">
      <c r="A707" s="35"/>
      <c r="B707" s="36"/>
      <c r="C707" s="37"/>
      <c r="D707" s="220" t="s">
        <v>161</v>
      </c>
      <c r="E707" s="37"/>
      <c r="F707" s="221" t="s">
        <v>709</v>
      </c>
      <c r="G707" s="37"/>
      <c r="H707" s="37"/>
      <c r="I707" s="123"/>
      <c r="J707" s="37"/>
      <c r="K707" s="37"/>
      <c r="L707" s="40"/>
      <c r="M707" s="222"/>
      <c r="N707" s="223"/>
      <c r="O707" s="72"/>
      <c r="P707" s="72"/>
      <c r="Q707" s="72"/>
      <c r="R707" s="72"/>
      <c r="S707" s="72"/>
      <c r="T707" s="73"/>
      <c r="U707" s="35"/>
      <c r="V707" s="35"/>
      <c r="W707" s="35"/>
      <c r="X707" s="35"/>
      <c r="Y707" s="35"/>
      <c r="Z707" s="35"/>
      <c r="AA707" s="35"/>
      <c r="AB707" s="35"/>
      <c r="AC707" s="35"/>
      <c r="AD707" s="35"/>
      <c r="AE707" s="35"/>
      <c r="AT707" s="18" t="s">
        <v>161</v>
      </c>
      <c r="AU707" s="18" t="s">
        <v>88</v>
      </c>
    </row>
    <row r="708" spans="2:51" s="13" customFormat="1" ht="11.25">
      <c r="B708" s="231"/>
      <c r="C708" s="232"/>
      <c r="D708" s="220" t="s">
        <v>410</v>
      </c>
      <c r="E708" s="233" t="s">
        <v>1</v>
      </c>
      <c r="F708" s="234" t="s">
        <v>1519</v>
      </c>
      <c r="G708" s="232"/>
      <c r="H708" s="235">
        <v>18.69</v>
      </c>
      <c r="I708" s="236"/>
      <c r="J708" s="232"/>
      <c r="K708" s="232"/>
      <c r="L708" s="237"/>
      <c r="M708" s="238"/>
      <c r="N708" s="239"/>
      <c r="O708" s="239"/>
      <c r="P708" s="239"/>
      <c r="Q708" s="239"/>
      <c r="R708" s="239"/>
      <c r="S708" s="239"/>
      <c r="T708" s="240"/>
      <c r="AT708" s="241" t="s">
        <v>410</v>
      </c>
      <c r="AU708" s="241" t="s">
        <v>88</v>
      </c>
      <c r="AV708" s="13" t="s">
        <v>88</v>
      </c>
      <c r="AW708" s="13" t="s">
        <v>34</v>
      </c>
      <c r="AX708" s="13" t="s">
        <v>78</v>
      </c>
      <c r="AY708" s="241" t="s">
        <v>154</v>
      </c>
    </row>
    <row r="709" spans="2:51" s="13" customFormat="1" ht="11.25">
      <c r="B709" s="231"/>
      <c r="C709" s="232"/>
      <c r="D709" s="220" t="s">
        <v>410</v>
      </c>
      <c r="E709" s="233" t="s">
        <v>1</v>
      </c>
      <c r="F709" s="234" t="s">
        <v>1520</v>
      </c>
      <c r="G709" s="232"/>
      <c r="H709" s="235">
        <v>20.14</v>
      </c>
      <c r="I709" s="236"/>
      <c r="J709" s="232"/>
      <c r="K709" s="232"/>
      <c r="L709" s="237"/>
      <c r="M709" s="238"/>
      <c r="N709" s="239"/>
      <c r="O709" s="239"/>
      <c r="P709" s="239"/>
      <c r="Q709" s="239"/>
      <c r="R709" s="239"/>
      <c r="S709" s="239"/>
      <c r="T709" s="240"/>
      <c r="AT709" s="241" t="s">
        <v>410</v>
      </c>
      <c r="AU709" s="241" t="s">
        <v>88</v>
      </c>
      <c r="AV709" s="13" t="s">
        <v>88</v>
      </c>
      <c r="AW709" s="13" t="s">
        <v>34</v>
      </c>
      <c r="AX709" s="13" t="s">
        <v>78</v>
      </c>
      <c r="AY709" s="241" t="s">
        <v>154</v>
      </c>
    </row>
    <row r="710" spans="2:51" s="13" customFormat="1" ht="11.25">
      <c r="B710" s="231"/>
      <c r="C710" s="232"/>
      <c r="D710" s="220" t="s">
        <v>410</v>
      </c>
      <c r="E710" s="233" t="s">
        <v>1</v>
      </c>
      <c r="F710" s="234" t="s">
        <v>1521</v>
      </c>
      <c r="G710" s="232"/>
      <c r="H710" s="235">
        <v>0.97</v>
      </c>
      <c r="I710" s="236"/>
      <c r="J710" s="232"/>
      <c r="K710" s="232"/>
      <c r="L710" s="237"/>
      <c r="M710" s="238"/>
      <c r="N710" s="239"/>
      <c r="O710" s="239"/>
      <c r="P710" s="239"/>
      <c r="Q710" s="239"/>
      <c r="R710" s="239"/>
      <c r="S710" s="239"/>
      <c r="T710" s="240"/>
      <c r="AT710" s="241" t="s">
        <v>410</v>
      </c>
      <c r="AU710" s="241" t="s">
        <v>88</v>
      </c>
      <c r="AV710" s="13" t="s">
        <v>88</v>
      </c>
      <c r="AW710" s="13" t="s">
        <v>34</v>
      </c>
      <c r="AX710" s="13" t="s">
        <v>78</v>
      </c>
      <c r="AY710" s="241" t="s">
        <v>154</v>
      </c>
    </row>
    <row r="711" spans="2:51" s="14" customFormat="1" ht="11.25">
      <c r="B711" s="242"/>
      <c r="C711" s="243"/>
      <c r="D711" s="220" t="s">
        <v>410</v>
      </c>
      <c r="E711" s="244" t="s">
        <v>1</v>
      </c>
      <c r="F711" s="245" t="s">
        <v>433</v>
      </c>
      <c r="G711" s="243"/>
      <c r="H711" s="246">
        <v>39.8</v>
      </c>
      <c r="I711" s="247"/>
      <c r="J711" s="243"/>
      <c r="K711" s="243"/>
      <c r="L711" s="248"/>
      <c r="M711" s="249"/>
      <c r="N711" s="250"/>
      <c r="O711" s="250"/>
      <c r="P711" s="250"/>
      <c r="Q711" s="250"/>
      <c r="R711" s="250"/>
      <c r="S711" s="250"/>
      <c r="T711" s="251"/>
      <c r="AT711" s="252" t="s">
        <v>410</v>
      </c>
      <c r="AU711" s="252" t="s">
        <v>88</v>
      </c>
      <c r="AV711" s="14" t="s">
        <v>159</v>
      </c>
      <c r="AW711" s="14" t="s">
        <v>34</v>
      </c>
      <c r="AX711" s="14" t="s">
        <v>86</v>
      </c>
      <c r="AY711" s="252" t="s">
        <v>154</v>
      </c>
    </row>
    <row r="712" spans="2:51" s="13" customFormat="1" ht="11.25">
      <c r="B712" s="231"/>
      <c r="C712" s="232"/>
      <c r="D712" s="220" t="s">
        <v>410</v>
      </c>
      <c r="E712" s="232"/>
      <c r="F712" s="234" t="s">
        <v>1522</v>
      </c>
      <c r="G712" s="232"/>
      <c r="H712" s="235">
        <v>40.198</v>
      </c>
      <c r="I712" s="236"/>
      <c r="J712" s="232"/>
      <c r="K712" s="232"/>
      <c r="L712" s="237"/>
      <c r="M712" s="238"/>
      <c r="N712" s="239"/>
      <c r="O712" s="239"/>
      <c r="P712" s="239"/>
      <c r="Q712" s="239"/>
      <c r="R712" s="239"/>
      <c r="S712" s="239"/>
      <c r="T712" s="240"/>
      <c r="AT712" s="241" t="s">
        <v>410</v>
      </c>
      <c r="AU712" s="241" t="s">
        <v>88</v>
      </c>
      <c r="AV712" s="13" t="s">
        <v>88</v>
      </c>
      <c r="AW712" s="13" t="s">
        <v>4</v>
      </c>
      <c r="AX712" s="13" t="s">
        <v>86</v>
      </c>
      <c r="AY712" s="241" t="s">
        <v>154</v>
      </c>
    </row>
    <row r="713" spans="1:65" s="2" customFormat="1" ht="16.5" customHeight="1">
      <c r="A713" s="35"/>
      <c r="B713" s="36"/>
      <c r="C713" s="254" t="s">
        <v>1523</v>
      </c>
      <c r="D713" s="254" t="s">
        <v>179</v>
      </c>
      <c r="E713" s="255" t="s">
        <v>714</v>
      </c>
      <c r="F713" s="256" t="s">
        <v>715</v>
      </c>
      <c r="G713" s="257" t="s">
        <v>639</v>
      </c>
      <c r="H713" s="258">
        <v>5.01</v>
      </c>
      <c r="I713" s="259"/>
      <c r="J713" s="260">
        <f>ROUND(I713*H713,2)</f>
        <v>0</v>
      </c>
      <c r="K713" s="256" t="s">
        <v>1</v>
      </c>
      <c r="L713" s="261"/>
      <c r="M713" s="262" t="s">
        <v>1</v>
      </c>
      <c r="N713" s="263" t="s">
        <v>43</v>
      </c>
      <c r="O713" s="72"/>
      <c r="P713" s="216">
        <f>O713*H713</f>
        <v>0</v>
      </c>
      <c r="Q713" s="216">
        <v>0.09375</v>
      </c>
      <c r="R713" s="216">
        <f>Q713*H713</f>
        <v>0.4696875</v>
      </c>
      <c r="S713" s="216">
        <v>0</v>
      </c>
      <c r="T713" s="217">
        <f>S713*H713</f>
        <v>0</v>
      </c>
      <c r="U713" s="35"/>
      <c r="V713" s="35"/>
      <c r="W713" s="35"/>
      <c r="X713" s="35"/>
      <c r="Y713" s="35"/>
      <c r="Z713" s="35"/>
      <c r="AA713" s="35"/>
      <c r="AB713" s="35"/>
      <c r="AC713" s="35"/>
      <c r="AD713" s="35"/>
      <c r="AE713" s="35"/>
      <c r="AR713" s="218" t="s">
        <v>190</v>
      </c>
      <c r="AT713" s="218" t="s">
        <v>179</v>
      </c>
      <c r="AU713" s="218" t="s">
        <v>88</v>
      </c>
      <c r="AY713" s="18" t="s">
        <v>154</v>
      </c>
      <c r="BE713" s="219">
        <f>IF(N713="základní",J713,0)</f>
        <v>0</v>
      </c>
      <c r="BF713" s="219">
        <f>IF(N713="snížená",J713,0)</f>
        <v>0</v>
      </c>
      <c r="BG713" s="219">
        <f>IF(N713="zákl. přenesená",J713,0)</f>
        <v>0</v>
      </c>
      <c r="BH713" s="219">
        <f>IF(N713="sníž. přenesená",J713,0)</f>
        <v>0</v>
      </c>
      <c r="BI713" s="219">
        <f>IF(N713="nulová",J713,0)</f>
        <v>0</v>
      </c>
      <c r="BJ713" s="18" t="s">
        <v>86</v>
      </c>
      <c r="BK713" s="219">
        <f>ROUND(I713*H713,2)</f>
        <v>0</v>
      </c>
      <c r="BL713" s="18" t="s">
        <v>159</v>
      </c>
      <c r="BM713" s="218" t="s">
        <v>1524</v>
      </c>
    </row>
    <row r="714" spans="1:47" s="2" customFormat="1" ht="11.25">
      <c r="A714" s="35"/>
      <c r="B714" s="36"/>
      <c r="C714" s="37"/>
      <c r="D714" s="220" t="s">
        <v>161</v>
      </c>
      <c r="E714" s="37"/>
      <c r="F714" s="221" t="s">
        <v>717</v>
      </c>
      <c r="G714" s="37"/>
      <c r="H714" s="37"/>
      <c r="I714" s="123"/>
      <c r="J714" s="37"/>
      <c r="K714" s="37"/>
      <c r="L714" s="40"/>
      <c r="M714" s="222"/>
      <c r="N714" s="223"/>
      <c r="O714" s="72"/>
      <c r="P714" s="72"/>
      <c r="Q714" s="72"/>
      <c r="R714" s="72"/>
      <c r="S714" s="72"/>
      <c r="T714" s="73"/>
      <c r="U714" s="35"/>
      <c r="V714" s="35"/>
      <c r="W714" s="35"/>
      <c r="X714" s="35"/>
      <c r="Y714" s="35"/>
      <c r="Z714" s="35"/>
      <c r="AA714" s="35"/>
      <c r="AB714" s="35"/>
      <c r="AC714" s="35"/>
      <c r="AD714" s="35"/>
      <c r="AE714" s="35"/>
      <c r="AT714" s="18" t="s">
        <v>161</v>
      </c>
      <c r="AU714" s="18" t="s">
        <v>88</v>
      </c>
    </row>
    <row r="715" spans="2:51" s="13" customFormat="1" ht="11.25">
      <c r="B715" s="231"/>
      <c r="C715" s="232"/>
      <c r="D715" s="220" t="s">
        <v>410</v>
      </c>
      <c r="E715" s="233" t="s">
        <v>1</v>
      </c>
      <c r="F715" s="234" t="s">
        <v>1525</v>
      </c>
      <c r="G715" s="232"/>
      <c r="H715" s="235">
        <v>4.96</v>
      </c>
      <c r="I715" s="236"/>
      <c r="J715" s="232"/>
      <c r="K715" s="232"/>
      <c r="L715" s="237"/>
      <c r="M715" s="238"/>
      <c r="N715" s="239"/>
      <c r="O715" s="239"/>
      <c r="P715" s="239"/>
      <c r="Q715" s="239"/>
      <c r="R715" s="239"/>
      <c r="S715" s="239"/>
      <c r="T715" s="240"/>
      <c r="AT715" s="241" t="s">
        <v>410</v>
      </c>
      <c r="AU715" s="241" t="s">
        <v>88</v>
      </c>
      <c r="AV715" s="13" t="s">
        <v>88</v>
      </c>
      <c r="AW715" s="13" t="s">
        <v>34</v>
      </c>
      <c r="AX715" s="13" t="s">
        <v>86</v>
      </c>
      <c r="AY715" s="241" t="s">
        <v>154</v>
      </c>
    </row>
    <row r="716" spans="2:51" s="13" customFormat="1" ht="11.25">
      <c r="B716" s="231"/>
      <c r="C716" s="232"/>
      <c r="D716" s="220" t="s">
        <v>410</v>
      </c>
      <c r="E716" s="232"/>
      <c r="F716" s="234" t="s">
        <v>1526</v>
      </c>
      <c r="G716" s="232"/>
      <c r="H716" s="235">
        <v>5.01</v>
      </c>
      <c r="I716" s="236"/>
      <c r="J716" s="232"/>
      <c r="K716" s="232"/>
      <c r="L716" s="237"/>
      <c r="M716" s="238"/>
      <c r="N716" s="239"/>
      <c r="O716" s="239"/>
      <c r="P716" s="239"/>
      <c r="Q716" s="239"/>
      <c r="R716" s="239"/>
      <c r="S716" s="239"/>
      <c r="T716" s="240"/>
      <c r="AT716" s="241" t="s">
        <v>410</v>
      </c>
      <c r="AU716" s="241" t="s">
        <v>88</v>
      </c>
      <c r="AV716" s="13" t="s">
        <v>88</v>
      </c>
      <c r="AW716" s="13" t="s">
        <v>4</v>
      </c>
      <c r="AX716" s="13" t="s">
        <v>86</v>
      </c>
      <c r="AY716" s="241" t="s">
        <v>154</v>
      </c>
    </row>
    <row r="717" spans="1:65" s="2" customFormat="1" ht="24" customHeight="1">
      <c r="A717" s="35"/>
      <c r="B717" s="36"/>
      <c r="C717" s="207" t="s">
        <v>1527</v>
      </c>
      <c r="D717" s="207" t="s">
        <v>155</v>
      </c>
      <c r="E717" s="208" t="s">
        <v>721</v>
      </c>
      <c r="F717" s="209" t="s">
        <v>722</v>
      </c>
      <c r="G717" s="210" t="s">
        <v>639</v>
      </c>
      <c r="H717" s="211">
        <v>47.14</v>
      </c>
      <c r="I717" s="212"/>
      <c r="J717" s="213">
        <f>ROUND(I717*H717,2)</f>
        <v>0</v>
      </c>
      <c r="K717" s="209" t="s">
        <v>405</v>
      </c>
      <c r="L717" s="40"/>
      <c r="M717" s="214" t="s">
        <v>1</v>
      </c>
      <c r="N717" s="215" t="s">
        <v>43</v>
      </c>
      <c r="O717" s="72"/>
      <c r="P717" s="216">
        <f>O717*H717</f>
        <v>0</v>
      </c>
      <c r="Q717" s="216">
        <v>0.10095</v>
      </c>
      <c r="R717" s="216">
        <f>Q717*H717</f>
        <v>4.758783</v>
      </c>
      <c r="S717" s="216">
        <v>0</v>
      </c>
      <c r="T717" s="217">
        <f>S717*H717</f>
        <v>0</v>
      </c>
      <c r="U717" s="35"/>
      <c r="V717" s="35"/>
      <c r="W717" s="35"/>
      <c r="X717" s="35"/>
      <c r="Y717" s="35"/>
      <c r="Z717" s="35"/>
      <c r="AA717" s="35"/>
      <c r="AB717" s="35"/>
      <c r="AC717" s="35"/>
      <c r="AD717" s="35"/>
      <c r="AE717" s="35"/>
      <c r="AR717" s="218" t="s">
        <v>159</v>
      </c>
      <c r="AT717" s="218" t="s">
        <v>155</v>
      </c>
      <c r="AU717" s="218" t="s">
        <v>88</v>
      </c>
      <c r="AY717" s="18" t="s">
        <v>154</v>
      </c>
      <c r="BE717" s="219">
        <f>IF(N717="základní",J717,0)</f>
        <v>0</v>
      </c>
      <c r="BF717" s="219">
        <f>IF(N717="snížená",J717,0)</f>
        <v>0</v>
      </c>
      <c r="BG717" s="219">
        <f>IF(N717="zákl. přenesená",J717,0)</f>
        <v>0</v>
      </c>
      <c r="BH717" s="219">
        <f>IF(N717="sníž. přenesená",J717,0)</f>
        <v>0</v>
      </c>
      <c r="BI717" s="219">
        <f>IF(N717="nulová",J717,0)</f>
        <v>0</v>
      </c>
      <c r="BJ717" s="18" t="s">
        <v>86</v>
      </c>
      <c r="BK717" s="219">
        <f>ROUND(I717*H717,2)</f>
        <v>0</v>
      </c>
      <c r="BL717" s="18" t="s">
        <v>159</v>
      </c>
      <c r="BM717" s="218" t="s">
        <v>1528</v>
      </c>
    </row>
    <row r="718" spans="1:47" s="2" customFormat="1" ht="29.25">
      <c r="A718" s="35"/>
      <c r="B718" s="36"/>
      <c r="C718" s="37"/>
      <c r="D718" s="220" t="s">
        <v>161</v>
      </c>
      <c r="E718" s="37"/>
      <c r="F718" s="221" t="s">
        <v>724</v>
      </c>
      <c r="G718" s="37"/>
      <c r="H718" s="37"/>
      <c r="I718" s="123"/>
      <c r="J718" s="37"/>
      <c r="K718" s="37"/>
      <c r="L718" s="40"/>
      <c r="M718" s="222"/>
      <c r="N718" s="223"/>
      <c r="O718" s="72"/>
      <c r="P718" s="72"/>
      <c r="Q718" s="72"/>
      <c r="R718" s="72"/>
      <c r="S718" s="72"/>
      <c r="T718" s="73"/>
      <c r="U718" s="35"/>
      <c r="V718" s="35"/>
      <c r="W718" s="35"/>
      <c r="X718" s="35"/>
      <c r="Y718" s="35"/>
      <c r="Z718" s="35"/>
      <c r="AA718" s="35"/>
      <c r="AB718" s="35"/>
      <c r="AC718" s="35"/>
      <c r="AD718" s="35"/>
      <c r="AE718" s="35"/>
      <c r="AT718" s="18" t="s">
        <v>161</v>
      </c>
      <c r="AU718" s="18" t="s">
        <v>88</v>
      </c>
    </row>
    <row r="719" spans="1:47" s="2" customFormat="1" ht="68.25">
      <c r="A719" s="35"/>
      <c r="B719" s="36"/>
      <c r="C719" s="37"/>
      <c r="D719" s="220" t="s">
        <v>408</v>
      </c>
      <c r="E719" s="37"/>
      <c r="F719" s="230" t="s">
        <v>725</v>
      </c>
      <c r="G719" s="37"/>
      <c r="H719" s="37"/>
      <c r="I719" s="123"/>
      <c r="J719" s="37"/>
      <c r="K719" s="37"/>
      <c r="L719" s="40"/>
      <c r="M719" s="222"/>
      <c r="N719" s="223"/>
      <c r="O719" s="72"/>
      <c r="P719" s="72"/>
      <c r="Q719" s="72"/>
      <c r="R719" s="72"/>
      <c r="S719" s="72"/>
      <c r="T719" s="73"/>
      <c r="U719" s="35"/>
      <c r="V719" s="35"/>
      <c r="W719" s="35"/>
      <c r="X719" s="35"/>
      <c r="Y719" s="35"/>
      <c r="Z719" s="35"/>
      <c r="AA719" s="35"/>
      <c r="AB719" s="35"/>
      <c r="AC719" s="35"/>
      <c r="AD719" s="35"/>
      <c r="AE719" s="35"/>
      <c r="AT719" s="18" t="s">
        <v>408</v>
      </c>
      <c r="AU719" s="18" t="s">
        <v>88</v>
      </c>
    </row>
    <row r="720" spans="2:51" s="13" customFormat="1" ht="11.25">
      <c r="B720" s="231"/>
      <c r="C720" s="232"/>
      <c r="D720" s="220" t="s">
        <v>410</v>
      </c>
      <c r="E720" s="233" t="s">
        <v>1</v>
      </c>
      <c r="F720" s="234" t="s">
        <v>1529</v>
      </c>
      <c r="G720" s="232"/>
      <c r="H720" s="235">
        <v>47.14</v>
      </c>
      <c r="I720" s="236"/>
      <c r="J720" s="232"/>
      <c r="K720" s="232"/>
      <c r="L720" s="237"/>
      <c r="M720" s="238"/>
      <c r="N720" s="239"/>
      <c r="O720" s="239"/>
      <c r="P720" s="239"/>
      <c r="Q720" s="239"/>
      <c r="R720" s="239"/>
      <c r="S720" s="239"/>
      <c r="T720" s="240"/>
      <c r="AT720" s="241" t="s">
        <v>410</v>
      </c>
      <c r="AU720" s="241" t="s">
        <v>88</v>
      </c>
      <c r="AV720" s="13" t="s">
        <v>88</v>
      </c>
      <c r="AW720" s="13" t="s">
        <v>34</v>
      </c>
      <c r="AX720" s="13" t="s">
        <v>86</v>
      </c>
      <c r="AY720" s="241" t="s">
        <v>154</v>
      </c>
    </row>
    <row r="721" spans="1:65" s="2" customFormat="1" ht="16.5" customHeight="1">
      <c r="A721" s="35"/>
      <c r="B721" s="36"/>
      <c r="C721" s="254" t="s">
        <v>1530</v>
      </c>
      <c r="D721" s="254" t="s">
        <v>179</v>
      </c>
      <c r="E721" s="255" t="s">
        <v>728</v>
      </c>
      <c r="F721" s="256" t="s">
        <v>729</v>
      </c>
      <c r="G721" s="257" t="s">
        <v>639</v>
      </c>
      <c r="H721" s="258">
        <v>47.611</v>
      </c>
      <c r="I721" s="259"/>
      <c r="J721" s="260">
        <f>ROUND(I721*H721,2)</f>
        <v>0</v>
      </c>
      <c r="K721" s="256" t="s">
        <v>405</v>
      </c>
      <c r="L721" s="261"/>
      <c r="M721" s="262" t="s">
        <v>1</v>
      </c>
      <c r="N721" s="263" t="s">
        <v>43</v>
      </c>
      <c r="O721" s="72"/>
      <c r="P721" s="216">
        <f>O721*H721</f>
        <v>0</v>
      </c>
      <c r="Q721" s="216">
        <v>0.022</v>
      </c>
      <c r="R721" s="216">
        <f>Q721*H721</f>
        <v>1.047442</v>
      </c>
      <c r="S721" s="216">
        <v>0</v>
      </c>
      <c r="T721" s="217">
        <f>S721*H721</f>
        <v>0</v>
      </c>
      <c r="U721" s="35"/>
      <c r="V721" s="35"/>
      <c r="W721" s="35"/>
      <c r="X721" s="35"/>
      <c r="Y721" s="35"/>
      <c r="Z721" s="35"/>
      <c r="AA721" s="35"/>
      <c r="AB721" s="35"/>
      <c r="AC721" s="35"/>
      <c r="AD721" s="35"/>
      <c r="AE721" s="35"/>
      <c r="AR721" s="218" t="s">
        <v>190</v>
      </c>
      <c r="AT721" s="218" t="s">
        <v>179</v>
      </c>
      <c r="AU721" s="218" t="s">
        <v>88</v>
      </c>
      <c r="AY721" s="18" t="s">
        <v>154</v>
      </c>
      <c r="BE721" s="219">
        <f>IF(N721="základní",J721,0)</f>
        <v>0</v>
      </c>
      <c r="BF721" s="219">
        <f>IF(N721="snížená",J721,0)</f>
        <v>0</v>
      </c>
      <c r="BG721" s="219">
        <f>IF(N721="zákl. přenesená",J721,0)</f>
        <v>0</v>
      </c>
      <c r="BH721" s="219">
        <f>IF(N721="sníž. přenesená",J721,0)</f>
        <v>0</v>
      </c>
      <c r="BI721" s="219">
        <f>IF(N721="nulová",J721,0)</f>
        <v>0</v>
      </c>
      <c r="BJ721" s="18" t="s">
        <v>86</v>
      </c>
      <c r="BK721" s="219">
        <f>ROUND(I721*H721,2)</f>
        <v>0</v>
      </c>
      <c r="BL721" s="18" t="s">
        <v>159</v>
      </c>
      <c r="BM721" s="218" t="s">
        <v>1531</v>
      </c>
    </row>
    <row r="722" spans="1:47" s="2" customFormat="1" ht="11.25">
      <c r="A722" s="35"/>
      <c r="B722" s="36"/>
      <c r="C722" s="37"/>
      <c r="D722" s="220" t="s">
        <v>161</v>
      </c>
      <c r="E722" s="37"/>
      <c r="F722" s="221" t="s">
        <v>729</v>
      </c>
      <c r="G722" s="37"/>
      <c r="H722" s="37"/>
      <c r="I722" s="123"/>
      <c r="J722" s="37"/>
      <c r="K722" s="37"/>
      <c r="L722" s="40"/>
      <c r="M722" s="222"/>
      <c r="N722" s="223"/>
      <c r="O722" s="72"/>
      <c r="P722" s="72"/>
      <c r="Q722" s="72"/>
      <c r="R722" s="72"/>
      <c r="S722" s="72"/>
      <c r="T722" s="73"/>
      <c r="U722" s="35"/>
      <c r="V722" s="35"/>
      <c r="W722" s="35"/>
      <c r="X722" s="35"/>
      <c r="Y722" s="35"/>
      <c r="Z722" s="35"/>
      <c r="AA722" s="35"/>
      <c r="AB722" s="35"/>
      <c r="AC722" s="35"/>
      <c r="AD722" s="35"/>
      <c r="AE722" s="35"/>
      <c r="AT722" s="18" t="s">
        <v>161</v>
      </c>
      <c r="AU722" s="18" t="s">
        <v>88</v>
      </c>
    </row>
    <row r="723" spans="2:51" s="13" customFormat="1" ht="11.25">
      <c r="B723" s="231"/>
      <c r="C723" s="232"/>
      <c r="D723" s="220" t="s">
        <v>410</v>
      </c>
      <c r="E723" s="233" t="s">
        <v>1</v>
      </c>
      <c r="F723" s="234" t="s">
        <v>1529</v>
      </c>
      <c r="G723" s="232"/>
      <c r="H723" s="235">
        <v>47.14</v>
      </c>
      <c r="I723" s="236"/>
      <c r="J723" s="232"/>
      <c r="K723" s="232"/>
      <c r="L723" s="237"/>
      <c r="M723" s="238"/>
      <c r="N723" s="239"/>
      <c r="O723" s="239"/>
      <c r="P723" s="239"/>
      <c r="Q723" s="239"/>
      <c r="R723" s="239"/>
      <c r="S723" s="239"/>
      <c r="T723" s="240"/>
      <c r="AT723" s="241" t="s">
        <v>410</v>
      </c>
      <c r="AU723" s="241" t="s">
        <v>88</v>
      </c>
      <c r="AV723" s="13" t="s">
        <v>88</v>
      </c>
      <c r="AW723" s="13" t="s">
        <v>34</v>
      </c>
      <c r="AX723" s="13" t="s">
        <v>86</v>
      </c>
      <c r="AY723" s="241" t="s">
        <v>154</v>
      </c>
    </row>
    <row r="724" spans="2:51" s="13" customFormat="1" ht="11.25">
      <c r="B724" s="231"/>
      <c r="C724" s="232"/>
      <c r="D724" s="220" t="s">
        <v>410</v>
      </c>
      <c r="E724" s="232"/>
      <c r="F724" s="234" t="s">
        <v>1532</v>
      </c>
      <c r="G724" s="232"/>
      <c r="H724" s="235">
        <v>47.611</v>
      </c>
      <c r="I724" s="236"/>
      <c r="J724" s="232"/>
      <c r="K724" s="232"/>
      <c r="L724" s="237"/>
      <c r="M724" s="238"/>
      <c r="N724" s="239"/>
      <c r="O724" s="239"/>
      <c r="P724" s="239"/>
      <c r="Q724" s="239"/>
      <c r="R724" s="239"/>
      <c r="S724" s="239"/>
      <c r="T724" s="240"/>
      <c r="AT724" s="241" t="s">
        <v>410</v>
      </c>
      <c r="AU724" s="241" t="s">
        <v>88</v>
      </c>
      <c r="AV724" s="13" t="s">
        <v>88</v>
      </c>
      <c r="AW724" s="13" t="s">
        <v>4</v>
      </c>
      <c r="AX724" s="13" t="s">
        <v>86</v>
      </c>
      <c r="AY724" s="241" t="s">
        <v>154</v>
      </c>
    </row>
    <row r="725" spans="1:65" s="2" customFormat="1" ht="24" customHeight="1">
      <c r="A725" s="35"/>
      <c r="B725" s="36"/>
      <c r="C725" s="207" t="s">
        <v>1533</v>
      </c>
      <c r="D725" s="207" t="s">
        <v>155</v>
      </c>
      <c r="E725" s="208" t="s">
        <v>1534</v>
      </c>
      <c r="F725" s="209" t="s">
        <v>1535</v>
      </c>
      <c r="G725" s="210" t="s">
        <v>639</v>
      </c>
      <c r="H725" s="211">
        <v>71.86</v>
      </c>
      <c r="I725" s="212"/>
      <c r="J725" s="213">
        <f>ROUND(I725*H725,2)</f>
        <v>0</v>
      </c>
      <c r="K725" s="209" t="s">
        <v>1</v>
      </c>
      <c r="L725" s="40"/>
      <c r="M725" s="214" t="s">
        <v>1</v>
      </c>
      <c r="N725" s="215" t="s">
        <v>43</v>
      </c>
      <c r="O725" s="72"/>
      <c r="P725" s="216">
        <f>O725*H725</f>
        <v>0</v>
      </c>
      <c r="Q725" s="216">
        <v>0.00028</v>
      </c>
      <c r="R725" s="216">
        <f>Q725*H725</f>
        <v>0.020120799999999998</v>
      </c>
      <c r="S725" s="216">
        <v>0</v>
      </c>
      <c r="T725" s="217">
        <f>S725*H725</f>
        <v>0</v>
      </c>
      <c r="U725" s="35"/>
      <c r="V725" s="35"/>
      <c r="W725" s="35"/>
      <c r="X725" s="35"/>
      <c r="Y725" s="35"/>
      <c r="Z725" s="35"/>
      <c r="AA725" s="35"/>
      <c r="AB725" s="35"/>
      <c r="AC725" s="35"/>
      <c r="AD725" s="35"/>
      <c r="AE725" s="35"/>
      <c r="AR725" s="218" t="s">
        <v>159</v>
      </c>
      <c r="AT725" s="218" t="s">
        <v>155</v>
      </c>
      <c r="AU725" s="218" t="s">
        <v>88</v>
      </c>
      <c r="AY725" s="18" t="s">
        <v>154</v>
      </c>
      <c r="BE725" s="219">
        <f>IF(N725="základní",J725,0)</f>
        <v>0</v>
      </c>
      <c r="BF725" s="219">
        <f>IF(N725="snížená",J725,0)</f>
        <v>0</v>
      </c>
      <c r="BG725" s="219">
        <f>IF(N725="zákl. přenesená",J725,0)</f>
        <v>0</v>
      </c>
      <c r="BH725" s="219">
        <f>IF(N725="sníž. přenesená",J725,0)</f>
        <v>0</v>
      </c>
      <c r="BI725" s="219">
        <f>IF(N725="nulová",J725,0)</f>
        <v>0</v>
      </c>
      <c r="BJ725" s="18" t="s">
        <v>86</v>
      </c>
      <c r="BK725" s="219">
        <f>ROUND(I725*H725,2)</f>
        <v>0</v>
      </c>
      <c r="BL725" s="18" t="s">
        <v>159</v>
      </c>
      <c r="BM725" s="218" t="s">
        <v>1536</v>
      </c>
    </row>
    <row r="726" spans="1:47" s="2" customFormat="1" ht="11.25">
      <c r="A726" s="35"/>
      <c r="B726" s="36"/>
      <c r="C726" s="37"/>
      <c r="D726" s="220" t="s">
        <v>161</v>
      </c>
      <c r="E726" s="37"/>
      <c r="F726" s="221" t="s">
        <v>1535</v>
      </c>
      <c r="G726" s="37"/>
      <c r="H726" s="37"/>
      <c r="I726" s="123"/>
      <c r="J726" s="37"/>
      <c r="K726" s="37"/>
      <c r="L726" s="40"/>
      <c r="M726" s="222"/>
      <c r="N726" s="223"/>
      <c r="O726" s="72"/>
      <c r="P726" s="72"/>
      <c r="Q726" s="72"/>
      <c r="R726" s="72"/>
      <c r="S726" s="72"/>
      <c r="T726" s="73"/>
      <c r="U726" s="35"/>
      <c r="V726" s="35"/>
      <c r="W726" s="35"/>
      <c r="X726" s="35"/>
      <c r="Y726" s="35"/>
      <c r="Z726" s="35"/>
      <c r="AA726" s="35"/>
      <c r="AB726" s="35"/>
      <c r="AC726" s="35"/>
      <c r="AD726" s="35"/>
      <c r="AE726" s="35"/>
      <c r="AT726" s="18" t="s">
        <v>161</v>
      </c>
      <c r="AU726" s="18" t="s">
        <v>88</v>
      </c>
    </row>
    <row r="727" spans="1:47" s="2" customFormat="1" ht="68.25">
      <c r="A727" s="35"/>
      <c r="B727" s="36"/>
      <c r="C727" s="37"/>
      <c r="D727" s="220" t="s">
        <v>442</v>
      </c>
      <c r="E727" s="37"/>
      <c r="F727" s="230" t="s">
        <v>1537</v>
      </c>
      <c r="G727" s="37"/>
      <c r="H727" s="37"/>
      <c r="I727" s="123"/>
      <c r="J727" s="37"/>
      <c r="K727" s="37"/>
      <c r="L727" s="40"/>
      <c r="M727" s="222"/>
      <c r="N727" s="223"/>
      <c r="O727" s="72"/>
      <c r="P727" s="72"/>
      <c r="Q727" s="72"/>
      <c r="R727" s="72"/>
      <c r="S727" s="72"/>
      <c r="T727" s="73"/>
      <c r="U727" s="35"/>
      <c r="V727" s="35"/>
      <c r="W727" s="35"/>
      <c r="X727" s="35"/>
      <c r="Y727" s="35"/>
      <c r="Z727" s="35"/>
      <c r="AA727" s="35"/>
      <c r="AB727" s="35"/>
      <c r="AC727" s="35"/>
      <c r="AD727" s="35"/>
      <c r="AE727" s="35"/>
      <c r="AT727" s="18" t="s">
        <v>442</v>
      </c>
      <c r="AU727" s="18" t="s">
        <v>88</v>
      </c>
    </row>
    <row r="728" spans="2:51" s="13" customFormat="1" ht="11.25">
      <c r="B728" s="231"/>
      <c r="C728" s="232"/>
      <c r="D728" s="220" t="s">
        <v>410</v>
      </c>
      <c r="E728" s="233" t="s">
        <v>1</v>
      </c>
      <c r="F728" s="234" t="s">
        <v>1538</v>
      </c>
      <c r="G728" s="232"/>
      <c r="H728" s="235">
        <v>71.86</v>
      </c>
      <c r="I728" s="236"/>
      <c r="J728" s="232"/>
      <c r="K728" s="232"/>
      <c r="L728" s="237"/>
      <c r="M728" s="238"/>
      <c r="N728" s="239"/>
      <c r="O728" s="239"/>
      <c r="P728" s="239"/>
      <c r="Q728" s="239"/>
      <c r="R728" s="239"/>
      <c r="S728" s="239"/>
      <c r="T728" s="240"/>
      <c r="AT728" s="241" t="s">
        <v>410</v>
      </c>
      <c r="AU728" s="241" t="s">
        <v>88</v>
      </c>
      <c r="AV728" s="13" t="s">
        <v>88</v>
      </c>
      <c r="AW728" s="13" t="s">
        <v>34</v>
      </c>
      <c r="AX728" s="13" t="s">
        <v>78</v>
      </c>
      <c r="AY728" s="241" t="s">
        <v>154</v>
      </c>
    </row>
    <row r="729" spans="1:65" s="2" customFormat="1" ht="16.5" customHeight="1">
      <c r="A729" s="35"/>
      <c r="B729" s="36"/>
      <c r="C729" s="207" t="s">
        <v>1539</v>
      </c>
      <c r="D729" s="207" t="s">
        <v>155</v>
      </c>
      <c r="E729" s="208" t="s">
        <v>1540</v>
      </c>
      <c r="F729" s="209" t="s">
        <v>1541</v>
      </c>
      <c r="G729" s="210" t="s">
        <v>639</v>
      </c>
      <c r="H729" s="211">
        <v>71.86</v>
      </c>
      <c r="I729" s="212"/>
      <c r="J729" s="213">
        <f>ROUND(I729*H729,2)</f>
        <v>0</v>
      </c>
      <c r="K729" s="209" t="s">
        <v>405</v>
      </c>
      <c r="L729" s="40"/>
      <c r="M729" s="214" t="s">
        <v>1</v>
      </c>
      <c r="N729" s="215" t="s">
        <v>43</v>
      </c>
      <c r="O729" s="72"/>
      <c r="P729" s="216">
        <f>O729*H729</f>
        <v>0</v>
      </c>
      <c r="Q729" s="216">
        <v>0</v>
      </c>
      <c r="R729" s="216">
        <f>Q729*H729</f>
        <v>0</v>
      </c>
      <c r="S729" s="216">
        <v>0</v>
      </c>
      <c r="T729" s="217">
        <f>S729*H729</f>
        <v>0</v>
      </c>
      <c r="U729" s="35"/>
      <c r="V729" s="35"/>
      <c r="W729" s="35"/>
      <c r="X729" s="35"/>
      <c r="Y729" s="35"/>
      <c r="Z729" s="35"/>
      <c r="AA729" s="35"/>
      <c r="AB729" s="35"/>
      <c r="AC729" s="35"/>
      <c r="AD729" s="35"/>
      <c r="AE729" s="35"/>
      <c r="AR729" s="218" t="s">
        <v>159</v>
      </c>
      <c r="AT729" s="218" t="s">
        <v>155</v>
      </c>
      <c r="AU729" s="218" t="s">
        <v>88</v>
      </c>
      <c r="AY729" s="18" t="s">
        <v>154</v>
      </c>
      <c r="BE729" s="219">
        <f>IF(N729="základní",J729,0)</f>
        <v>0</v>
      </c>
      <c r="BF729" s="219">
        <f>IF(N729="snížená",J729,0)</f>
        <v>0</v>
      </c>
      <c r="BG729" s="219">
        <f>IF(N729="zákl. přenesená",J729,0)</f>
        <v>0</v>
      </c>
      <c r="BH729" s="219">
        <f>IF(N729="sníž. přenesená",J729,0)</f>
        <v>0</v>
      </c>
      <c r="BI729" s="219">
        <f>IF(N729="nulová",J729,0)</f>
        <v>0</v>
      </c>
      <c r="BJ729" s="18" t="s">
        <v>86</v>
      </c>
      <c r="BK729" s="219">
        <f>ROUND(I729*H729,2)</f>
        <v>0</v>
      </c>
      <c r="BL729" s="18" t="s">
        <v>159</v>
      </c>
      <c r="BM729" s="218" t="s">
        <v>1542</v>
      </c>
    </row>
    <row r="730" spans="1:47" s="2" customFormat="1" ht="19.5">
      <c r="A730" s="35"/>
      <c r="B730" s="36"/>
      <c r="C730" s="37"/>
      <c r="D730" s="220" t="s">
        <v>161</v>
      </c>
      <c r="E730" s="37"/>
      <c r="F730" s="221" t="s">
        <v>1543</v>
      </c>
      <c r="G730" s="37"/>
      <c r="H730" s="37"/>
      <c r="I730" s="123"/>
      <c r="J730" s="37"/>
      <c r="K730" s="37"/>
      <c r="L730" s="40"/>
      <c r="M730" s="222"/>
      <c r="N730" s="223"/>
      <c r="O730" s="72"/>
      <c r="P730" s="72"/>
      <c r="Q730" s="72"/>
      <c r="R730" s="72"/>
      <c r="S730" s="72"/>
      <c r="T730" s="73"/>
      <c r="U730" s="35"/>
      <c r="V730" s="35"/>
      <c r="W730" s="35"/>
      <c r="X730" s="35"/>
      <c r="Y730" s="35"/>
      <c r="Z730" s="35"/>
      <c r="AA730" s="35"/>
      <c r="AB730" s="35"/>
      <c r="AC730" s="35"/>
      <c r="AD730" s="35"/>
      <c r="AE730" s="35"/>
      <c r="AT730" s="18" t="s">
        <v>161</v>
      </c>
      <c r="AU730" s="18" t="s">
        <v>88</v>
      </c>
    </row>
    <row r="731" spans="1:47" s="2" customFormat="1" ht="19.5">
      <c r="A731" s="35"/>
      <c r="B731" s="36"/>
      <c r="C731" s="37"/>
      <c r="D731" s="220" t="s">
        <v>408</v>
      </c>
      <c r="E731" s="37"/>
      <c r="F731" s="230" t="s">
        <v>1544</v>
      </c>
      <c r="G731" s="37"/>
      <c r="H731" s="37"/>
      <c r="I731" s="123"/>
      <c r="J731" s="37"/>
      <c r="K731" s="37"/>
      <c r="L731" s="40"/>
      <c r="M731" s="222"/>
      <c r="N731" s="223"/>
      <c r="O731" s="72"/>
      <c r="P731" s="72"/>
      <c r="Q731" s="72"/>
      <c r="R731" s="72"/>
      <c r="S731" s="72"/>
      <c r="T731" s="73"/>
      <c r="U731" s="35"/>
      <c r="V731" s="35"/>
      <c r="W731" s="35"/>
      <c r="X731" s="35"/>
      <c r="Y731" s="35"/>
      <c r="Z731" s="35"/>
      <c r="AA731" s="35"/>
      <c r="AB731" s="35"/>
      <c r="AC731" s="35"/>
      <c r="AD731" s="35"/>
      <c r="AE731" s="35"/>
      <c r="AT731" s="18" t="s">
        <v>408</v>
      </c>
      <c r="AU731" s="18" t="s">
        <v>88</v>
      </c>
    </row>
    <row r="732" spans="2:51" s="13" customFormat="1" ht="11.25">
      <c r="B732" s="231"/>
      <c r="C732" s="232"/>
      <c r="D732" s="220" t="s">
        <v>410</v>
      </c>
      <c r="E732" s="233" t="s">
        <v>1</v>
      </c>
      <c r="F732" s="234" t="s">
        <v>1538</v>
      </c>
      <c r="G732" s="232"/>
      <c r="H732" s="235">
        <v>71.86</v>
      </c>
      <c r="I732" s="236"/>
      <c r="J732" s="232"/>
      <c r="K732" s="232"/>
      <c r="L732" s="237"/>
      <c r="M732" s="238"/>
      <c r="N732" s="239"/>
      <c r="O732" s="239"/>
      <c r="P732" s="239"/>
      <c r="Q732" s="239"/>
      <c r="R732" s="239"/>
      <c r="S732" s="239"/>
      <c r="T732" s="240"/>
      <c r="AT732" s="241" t="s">
        <v>410</v>
      </c>
      <c r="AU732" s="241" t="s">
        <v>88</v>
      </c>
      <c r="AV732" s="13" t="s">
        <v>88</v>
      </c>
      <c r="AW732" s="13" t="s">
        <v>34</v>
      </c>
      <c r="AX732" s="13" t="s">
        <v>86</v>
      </c>
      <c r="AY732" s="241" t="s">
        <v>154</v>
      </c>
    </row>
    <row r="733" spans="1:65" s="2" customFormat="1" ht="24" customHeight="1">
      <c r="A733" s="35"/>
      <c r="B733" s="36"/>
      <c r="C733" s="207" t="s">
        <v>1545</v>
      </c>
      <c r="D733" s="207" t="s">
        <v>155</v>
      </c>
      <c r="E733" s="208" t="s">
        <v>1546</v>
      </c>
      <c r="F733" s="209" t="s">
        <v>1547</v>
      </c>
      <c r="G733" s="210" t="s">
        <v>600</v>
      </c>
      <c r="H733" s="211">
        <v>6</v>
      </c>
      <c r="I733" s="212"/>
      <c r="J733" s="213">
        <f>ROUND(I733*H733,2)</f>
        <v>0</v>
      </c>
      <c r="K733" s="209" t="s">
        <v>405</v>
      </c>
      <c r="L733" s="40"/>
      <c r="M733" s="214" t="s">
        <v>1</v>
      </c>
      <c r="N733" s="215" t="s">
        <v>43</v>
      </c>
      <c r="O733" s="72"/>
      <c r="P733" s="216">
        <f>O733*H733</f>
        <v>0</v>
      </c>
      <c r="Q733" s="216">
        <v>0.00112</v>
      </c>
      <c r="R733" s="216">
        <f>Q733*H733</f>
        <v>0.006719999999999999</v>
      </c>
      <c r="S733" s="216">
        <v>0</v>
      </c>
      <c r="T733" s="217">
        <f>S733*H733</f>
        <v>0</v>
      </c>
      <c r="U733" s="35"/>
      <c r="V733" s="35"/>
      <c r="W733" s="35"/>
      <c r="X733" s="35"/>
      <c r="Y733" s="35"/>
      <c r="Z733" s="35"/>
      <c r="AA733" s="35"/>
      <c r="AB733" s="35"/>
      <c r="AC733" s="35"/>
      <c r="AD733" s="35"/>
      <c r="AE733" s="35"/>
      <c r="AR733" s="218" t="s">
        <v>159</v>
      </c>
      <c r="AT733" s="218" t="s">
        <v>155</v>
      </c>
      <c r="AU733" s="218" t="s">
        <v>88</v>
      </c>
      <c r="AY733" s="18" t="s">
        <v>154</v>
      </c>
      <c r="BE733" s="219">
        <f>IF(N733="základní",J733,0)</f>
        <v>0</v>
      </c>
      <c r="BF733" s="219">
        <f>IF(N733="snížená",J733,0)</f>
        <v>0</v>
      </c>
      <c r="BG733" s="219">
        <f>IF(N733="zákl. přenesená",J733,0)</f>
        <v>0</v>
      </c>
      <c r="BH733" s="219">
        <f>IF(N733="sníž. přenesená",J733,0)</f>
        <v>0</v>
      </c>
      <c r="BI733" s="219">
        <f>IF(N733="nulová",J733,0)</f>
        <v>0</v>
      </c>
      <c r="BJ733" s="18" t="s">
        <v>86</v>
      </c>
      <c r="BK733" s="219">
        <f>ROUND(I733*H733,2)</f>
        <v>0</v>
      </c>
      <c r="BL733" s="18" t="s">
        <v>159</v>
      </c>
      <c r="BM733" s="218" t="s">
        <v>1548</v>
      </c>
    </row>
    <row r="734" spans="1:47" s="2" customFormat="1" ht="11.25">
      <c r="A734" s="35"/>
      <c r="B734" s="36"/>
      <c r="C734" s="37"/>
      <c r="D734" s="220" t="s">
        <v>161</v>
      </c>
      <c r="E734" s="37"/>
      <c r="F734" s="221" t="s">
        <v>1549</v>
      </c>
      <c r="G734" s="37"/>
      <c r="H734" s="37"/>
      <c r="I734" s="123"/>
      <c r="J734" s="37"/>
      <c r="K734" s="37"/>
      <c r="L734" s="40"/>
      <c r="M734" s="222"/>
      <c r="N734" s="223"/>
      <c r="O734" s="72"/>
      <c r="P734" s="72"/>
      <c r="Q734" s="72"/>
      <c r="R734" s="72"/>
      <c r="S734" s="72"/>
      <c r="T734" s="73"/>
      <c r="U734" s="35"/>
      <c r="V734" s="35"/>
      <c r="W734" s="35"/>
      <c r="X734" s="35"/>
      <c r="Y734" s="35"/>
      <c r="Z734" s="35"/>
      <c r="AA734" s="35"/>
      <c r="AB734" s="35"/>
      <c r="AC734" s="35"/>
      <c r="AD734" s="35"/>
      <c r="AE734" s="35"/>
      <c r="AT734" s="18" t="s">
        <v>161</v>
      </c>
      <c r="AU734" s="18" t="s">
        <v>88</v>
      </c>
    </row>
    <row r="735" spans="1:47" s="2" customFormat="1" ht="48.75">
      <c r="A735" s="35"/>
      <c r="B735" s="36"/>
      <c r="C735" s="37"/>
      <c r="D735" s="220" t="s">
        <v>408</v>
      </c>
      <c r="E735" s="37"/>
      <c r="F735" s="230" t="s">
        <v>1550</v>
      </c>
      <c r="G735" s="37"/>
      <c r="H735" s="37"/>
      <c r="I735" s="123"/>
      <c r="J735" s="37"/>
      <c r="K735" s="37"/>
      <c r="L735" s="40"/>
      <c r="M735" s="222"/>
      <c r="N735" s="223"/>
      <c r="O735" s="72"/>
      <c r="P735" s="72"/>
      <c r="Q735" s="72"/>
      <c r="R735" s="72"/>
      <c r="S735" s="72"/>
      <c r="T735" s="73"/>
      <c r="U735" s="35"/>
      <c r="V735" s="35"/>
      <c r="W735" s="35"/>
      <c r="X735" s="35"/>
      <c r="Y735" s="35"/>
      <c r="Z735" s="35"/>
      <c r="AA735" s="35"/>
      <c r="AB735" s="35"/>
      <c r="AC735" s="35"/>
      <c r="AD735" s="35"/>
      <c r="AE735" s="35"/>
      <c r="AT735" s="18" t="s">
        <v>408</v>
      </c>
      <c r="AU735" s="18" t="s">
        <v>88</v>
      </c>
    </row>
    <row r="736" spans="2:51" s="13" customFormat="1" ht="11.25">
      <c r="B736" s="231"/>
      <c r="C736" s="232"/>
      <c r="D736" s="220" t="s">
        <v>410</v>
      </c>
      <c r="E736" s="233" t="s">
        <v>1</v>
      </c>
      <c r="F736" s="234" t="s">
        <v>181</v>
      </c>
      <c r="G736" s="232"/>
      <c r="H736" s="235">
        <v>6</v>
      </c>
      <c r="I736" s="236"/>
      <c r="J736" s="232"/>
      <c r="K736" s="232"/>
      <c r="L736" s="237"/>
      <c r="M736" s="238"/>
      <c r="N736" s="239"/>
      <c r="O736" s="239"/>
      <c r="P736" s="239"/>
      <c r="Q736" s="239"/>
      <c r="R736" s="239"/>
      <c r="S736" s="239"/>
      <c r="T736" s="240"/>
      <c r="AT736" s="241" t="s">
        <v>410</v>
      </c>
      <c r="AU736" s="241" t="s">
        <v>88</v>
      </c>
      <c r="AV736" s="13" t="s">
        <v>88</v>
      </c>
      <c r="AW736" s="13" t="s">
        <v>34</v>
      </c>
      <c r="AX736" s="13" t="s">
        <v>86</v>
      </c>
      <c r="AY736" s="241" t="s">
        <v>154</v>
      </c>
    </row>
    <row r="737" spans="1:65" s="2" customFormat="1" ht="36" customHeight="1">
      <c r="A737" s="35"/>
      <c r="B737" s="36"/>
      <c r="C737" s="254" t="s">
        <v>1551</v>
      </c>
      <c r="D737" s="254" t="s">
        <v>179</v>
      </c>
      <c r="E737" s="255" t="s">
        <v>1552</v>
      </c>
      <c r="F737" s="256" t="s">
        <v>1553</v>
      </c>
      <c r="G737" s="257" t="s">
        <v>600</v>
      </c>
      <c r="H737" s="258">
        <v>6</v>
      </c>
      <c r="I737" s="259"/>
      <c r="J737" s="260">
        <f>ROUND(I737*H737,2)</f>
        <v>0</v>
      </c>
      <c r="K737" s="256" t="s">
        <v>1</v>
      </c>
      <c r="L737" s="261"/>
      <c r="M737" s="262" t="s">
        <v>1</v>
      </c>
      <c r="N737" s="263" t="s">
        <v>43</v>
      </c>
      <c r="O737" s="72"/>
      <c r="P737" s="216">
        <f>O737*H737</f>
        <v>0</v>
      </c>
      <c r="Q737" s="216">
        <v>0.006</v>
      </c>
      <c r="R737" s="216">
        <f>Q737*H737</f>
        <v>0.036000000000000004</v>
      </c>
      <c r="S737" s="216">
        <v>0</v>
      </c>
      <c r="T737" s="217">
        <f>S737*H737</f>
        <v>0</v>
      </c>
      <c r="U737" s="35"/>
      <c r="V737" s="35"/>
      <c r="W737" s="35"/>
      <c r="X737" s="35"/>
      <c r="Y737" s="35"/>
      <c r="Z737" s="35"/>
      <c r="AA737" s="35"/>
      <c r="AB737" s="35"/>
      <c r="AC737" s="35"/>
      <c r="AD737" s="35"/>
      <c r="AE737" s="35"/>
      <c r="AR737" s="218" t="s">
        <v>190</v>
      </c>
      <c r="AT737" s="218" t="s">
        <v>179</v>
      </c>
      <c r="AU737" s="218" t="s">
        <v>88</v>
      </c>
      <c r="AY737" s="18" t="s">
        <v>154</v>
      </c>
      <c r="BE737" s="219">
        <f>IF(N737="základní",J737,0)</f>
        <v>0</v>
      </c>
      <c r="BF737" s="219">
        <f>IF(N737="snížená",J737,0)</f>
        <v>0</v>
      </c>
      <c r="BG737" s="219">
        <f>IF(N737="zákl. přenesená",J737,0)</f>
        <v>0</v>
      </c>
      <c r="BH737" s="219">
        <f>IF(N737="sníž. přenesená",J737,0)</f>
        <v>0</v>
      </c>
      <c r="BI737" s="219">
        <f>IF(N737="nulová",J737,0)</f>
        <v>0</v>
      </c>
      <c r="BJ737" s="18" t="s">
        <v>86</v>
      </c>
      <c r="BK737" s="219">
        <f>ROUND(I737*H737,2)</f>
        <v>0</v>
      </c>
      <c r="BL737" s="18" t="s">
        <v>159</v>
      </c>
      <c r="BM737" s="218" t="s">
        <v>1554</v>
      </c>
    </row>
    <row r="738" spans="1:47" s="2" customFormat="1" ht="29.25">
      <c r="A738" s="35"/>
      <c r="B738" s="36"/>
      <c r="C738" s="37"/>
      <c r="D738" s="220" t="s">
        <v>161</v>
      </c>
      <c r="E738" s="37"/>
      <c r="F738" s="221" t="s">
        <v>1555</v>
      </c>
      <c r="G738" s="37"/>
      <c r="H738" s="37"/>
      <c r="I738" s="123"/>
      <c r="J738" s="37"/>
      <c r="K738" s="37"/>
      <c r="L738" s="40"/>
      <c r="M738" s="222"/>
      <c r="N738" s="223"/>
      <c r="O738" s="72"/>
      <c r="P738" s="72"/>
      <c r="Q738" s="72"/>
      <c r="R738" s="72"/>
      <c r="S738" s="72"/>
      <c r="T738" s="73"/>
      <c r="U738" s="35"/>
      <c r="V738" s="35"/>
      <c r="W738" s="35"/>
      <c r="X738" s="35"/>
      <c r="Y738" s="35"/>
      <c r="Z738" s="35"/>
      <c r="AA738" s="35"/>
      <c r="AB738" s="35"/>
      <c r="AC738" s="35"/>
      <c r="AD738" s="35"/>
      <c r="AE738" s="35"/>
      <c r="AT738" s="18" t="s">
        <v>161</v>
      </c>
      <c r="AU738" s="18" t="s">
        <v>88</v>
      </c>
    </row>
    <row r="739" spans="1:47" s="2" customFormat="1" ht="19.5">
      <c r="A739" s="35"/>
      <c r="B739" s="36"/>
      <c r="C739" s="37"/>
      <c r="D739" s="220" t="s">
        <v>442</v>
      </c>
      <c r="E739" s="37"/>
      <c r="F739" s="230" t="s">
        <v>1556</v>
      </c>
      <c r="G739" s="37"/>
      <c r="H739" s="37"/>
      <c r="I739" s="123"/>
      <c r="J739" s="37"/>
      <c r="K739" s="37"/>
      <c r="L739" s="40"/>
      <c r="M739" s="222"/>
      <c r="N739" s="223"/>
      <c r="O739" s="72"/>
      <c r="P739" s="72"/>
      <c r="Q739" s="72"/>
      <c r="R739" s="72"/>
      <c r="S739" s="72"/>
      <c r="T739" s="73"/>
      <c r="U739" s="35"/>
      <c r="V739" s="35"/>
      <c r="W739" s="35"/>
      <c r="X739" s="35"/>
      <c r="Y739" s="35"/>
      <c r="Z739" s="35"/>
      <c r="AA739" s="35"/>
      <c r="AB739" s="35"/>
      <c r="AC739" s="35"/>
      <c r="AD739" s="35"/>
      <c r="AE739" s="35"/>
      <c r="AT739" s="18" t="s">
        <v>442</v>
      </c>
      <c r="AU739" s="18" t="s">
        <v>88</v>
      </c>
    </row>
    <row r="740" spans="2:51" s="13" customFormat="1" ht="11.25">
      <c r="B740" s="231"/>
      <c r="C740" s="232"/>
      <c r="D740" s="220" t="s">
        <v>410</v>
      </c>
      <c r="E740" s="233" t="s">
        <v>1</v>
      </c>
      <c r="F740" s="234" t="s">
        <v>181</v>
      </c>
      <c r="G740" s="232"/>
      <c r="H740" s="235">
        <v>6</v>
      </c>
      <c r="I740" s="236"/>
      <c r="J740" s="232"/>
      <c r="K740" s="232"/>
      <c r="L740" s="237"/>
      <c r="M740" s="238"/>
      <c r="N740" s="239"/>
      <c r="O740" s="239"/>
      <c r="P740" s="239"/>
      <c r="Q740" s="239"/>
      <c r="R740" s="239"/>
      <c r="S740" s="239"/>
      <c r="T740" s="240"/>
      <c r="AT740" s="241" t="s">
        <v>410</v>
      </c>
      <c r="AU740" s="241" t="s">
        <v>88</v>
      </c>
      <c r="AV740" s="13" t="s">
        <v>88</v>
      </c>
      <c r="AW740" s="13" t="s">
        <v>34</v>
      </c>
      <c r="AX740" s="13" t="s">
        <v>86</v>
      </c>
      <c r="AY740" s="241" t="s">
        <v>154</v>
      </c>
    </row>
    <row r="741" spans="1:65" s="2" customFormat="1" ht="24" customHeight="1">
      <c r="A741" s="35"/>
      <c r="B741" s="36"/>
      <c r="C741" s="207" t="s">
        <v>1557</v>
      </c>
      <c r="D741" s="207" t="s">
        <v>155</v>
      </c>
      <c r="E741" s="208" t="s">
        <v>1558</v>
      </c>
      <c r="F741" s="209" t="s">
        <v>1559</v>
      </c>
      <c r="G741" s="210" t="s">
        <v>600</v>
      </c>
      <c r="H741" s="211">
        <v>3</v>
      </c>
      <c r="I741" s="212"/>
      <c r="J741" s="213">
        <f>ROUND(I741*H741,2)</f>
        <v>0</v>
      </c>
      <c r="K741" s="209" t="s">
        <v>405</v>
      </c>
      <c r="L741" s="40"/>
      <c r="M741" s="214" t="s">
        <v>1</v>
      </c>
      <c r="N741" s="215" t="s">
        <v>43</v>
      </c>
      <c r="O741" s="72"/>
      <c r="P741" s="216">
        <f>O741*H741</f>
        <v>0</v>
      </c>
      <c r="Q741" s="216">
        <v>0.00116</v>
      </c>
      <c r="R741" s="216">
        <f>Q741*H741</f>
        <v>0.00348</v>
      </c>
      <c r="S741" s="216">
        <v>0</v>
      </c>
      <c r="T741" s="217">
        <f>S741*H741</f>
        <v>0</v>
      </c>
      <c r="U741" s="35"/>
      <c r="V741" s="35"/>
      <c r="W741" s="35"/>
      <c r="X741" s="35"/>
      <c r="Y741" s="35"/>
      <c r="Z741" s="35"/>
      <c r="AA741" s="35"/>
      <c r="AB741" s="35"/>
      <c r="AC741" s="35"/>
      <c r="AD741" s="35"/>
      <c r="AE741" s="35"/>
      <c r="AR741" s="218" t="s">
        <v>159</v>
      </c>
      <c r="AT741" s="218" t="s">
        <v>155</v>
      </c>
      <c r="AU741" s="218" t="s">
        <v>88</v>
      </c>
      <c r="AY741" s="18" t="s">
        <v>154</v>
      </c>
      <c r="BE741" s="219">
        <f>IF(N741="základní",J741,0)</f>
        <v>0</v>
      </c>
      <c r="BF741" s="219">
        <f>IF(N741="snížená",J741,0)</f>
        <v>0</v>
      </c>
      <c r="BG741" s="219">
        <f>IF(N741="zákl. přenesená",J741,0)</f>
        <v>0</v>
      </c>
      <c r="BH741" s="219">
        <f>IF(N741="sníž. přenesená",J741,0)</f>
        <v>0</v>
      </c>
      <c r="BI741" s="219">
        <f>IF(N741="nulová",J741,0)</f>
        <v>0</v>
      </c>
      <c r="BJ741" s="18" t="s">
        <v>86</v>
      </c>
      <c r="BK741" s="219">
        <f>ROUND(I741*H741,2)</f>
        <v>0</v>
      </c>
      <c r="BL741" s="18" t="s">
        <v>159</v>
      </c>
      <c r="BM741" s="218" t="s">
        <v>1560</v>
      </c>
    </row>
    <row r="742" spans="1:47" s="2" customFormat="1" ht="11.25">
      <c r="A742" s="35"/>
      <c r="B742" s="36"/>
      <c r="C742" s="37"/>
      <c r="D742" s="220" t="s">
        <v>161</v>
      </c>
      <c r="E742" s="37"/>
      <c r="F742" s="221" t="s">
        <v>1561</v>
      </c>
      <c r="G742" s="37"/>
      <c r="H742" s="37"/>
      <c r="I742" s="123"/>
      <c r="J742" s="37"/>
      <c r="K742" s="37"/>
      <c r="L742" s="40"/>
      <c r="M742" s="222"/>
      <c r="N742" s="223"/>
      <c r="O742" s="72"/>
      <c r="P742" s="72"/>
      <c r="Q742" s="72"/>
      <c r="R742" s="72"/>
      <c r="S742" s="72"/>
      <c r="T742" s="73"/>
      <c r="U742" s="35"/>
      <c r="V742" s="35"/>
      <c r="W742" s="35"/>
      <c r="X742" s="35"/>
      <c r="Y742" s="35"/>
      <c r="Z742" s="35"/>
      <c r="AA742" s="35"/>
      <c r="AB742" s="35"/>
      <c r="AC742" s="35"/>
      <c r="AD742" s="35"/>
      <c r="AE742" s="35"/>
      <c r="AT742" s="18" t="s">
        <v>161</v>
      </c>
      <c r="AU742" s="18" t="s">
        <v>88</v>
      </c>
    </row>
    <row r="743" spans="1:47" s="2" customFormat="1" ht="87.75">
      <c r="A743" s="35"/>
      <c r="B743" s="36"/>
      <c r="C743" s="37"/>
      <c r="D743" s="220" t="s">
        <v>408</v>
      </c>
      <c r="E743" s="37"/>
      <c r="F743" s="230" t="s">
        <v>1562</v>
      </c>
      <c r="G743" s="37"/>
      <c r="H743" s="37"/>
      <c r="I743" s="123"/>
      <c r="J743" s="37"/>
      <c r="K743" s="37"/>
      <c r="L743" s="40"/>
      <c r="M743" s="222"/>
      <c r="N743" s="223"/>
      <c r="O743" s="72"/>
      <c r="P743" s="72"/>
      <c r="Q743" s="72"/>
      <c r="R743" s="72"/>
      <c r="S743" s="72"/>
      <c r="T743" s="73"/>
      <c r="U743" s="35"/>
      <c r="V743" s="35"/>
      <c r="W743" s="35"/>
      <c r="X743" s="35"/>
      <c r="Y743" s="35"/>
      <c r="Z743" s="35"/>
      <c r="AA743" s="35"/>
      <c r="AB743" s="35"/>
      <c r="AC743" s="35"/>
      <c r="AD743" s="35"/>
      <c r="AE743" s="35"/>
      <c r="AT743" s="18" t="s">
        <v>408</v>
      </c>
      <c r="AU743" s="18" t="s">
        <v>88</v>
      </c>
    </row>
    <row r="744" spans="2:51" s="13" customFormat="1" ht="11.25">
      <c r="B744" s="231"/>
      <c r="C744" s="232"/>
      <c r="D744" s="220" t="s">
        <v>410</v>
      </c>
      <c r="E744" s="233" t="s">
        <v>1</v>
      </c>
      <c r="F744" s="234" t="s">
        <v>169</v>
      </c>
      <c r="G744" s="232"/>
      <c r="H744" s="235">
        <v>3</v>
      </c>
      <c r="I744" s="236"/>
      <c r="J744" s="232"/>
      <c r="K744" s="232"/>
      <c r="L744" s="237"/>
      <c r="M744" s="238"/>
      <c r="N744" s="239"/>
      <c r="O744" s="239"/>
      <c r="P744" s="239"/>
      <c r="Q744" s="239"/>
      <c r="R744" s="239"/>
      <c r="S744" s="239"/>
      <c r="T744" s="240"/>
      <c r="AT744" s="241" t="s">
        <v>410</v>
      </c>
      <c r="AU744" s="241" t="s">
        <v>88</v>
      </c>
      <c r="AV744" s="13" t="s">
        <v>88</v>
      </c>
      <c r="AW744" s="13" t="s">
        <v>34</v>
      </c>
      <c r="AX744" s="13" t="s">
        <v>86</v>
      </c>
      <c r="AY744" s="241" t="s">
        <v>154</v>
      </c>
    </row>
    <row r="745" spans="1:65" s="2" customFormat="1" ht="24" customHeight="1">
      <c r="A745" s="35"/>
      <c r="B745" s="36"/>
      <c r="C745" s="254" t="s">
        <v>1563</v>
      </c>
      <c r="D745" s="254" t="s">
        <v>179</v>
      </c>
      <c r="E745" s="255" t="s">
        <v>1564</v>
      </c>
      <c r="F745" s="256" t="s">
        <v>1565</v>
      </c>
      <c r="G745" s="257" t="s">
        <v>600</v>
      </c>
      <c r="H745" s="258">
        <v>3</v>
      </c>
      <c r="I745" s="259"/>
      <c r="J745" s="260">
        <f>ROUND(I745*H745,2)</f>
        <v>0</v>
      </c>
      <c r="K745" s="256" t="s">
        <v>1</v>
      </c>
      <c r="L745" s="261"/>
      <c r="M745" s="262" t="s">
        <v>1</v>
      </c>
      <c r="N745" s="263" t="s">
        <v>43</v>
      </c>
      <c r="O745" s="72"/>
      <c r="P745" s="216">
        <f>O745*H745</f>
        <v>0</v>
      </c>
      <c r="Q745" s="216">
        <v>0.09</v>
      </c>
      <c r="R745" s="216">
        <f>Q745*H745</f>
        <v>0.27</v>
      </c>
      <c r="S745" s="216">
        <v>0</v>
      </c>
      <c r="T745" s="217">
        <f>S745*H745</f>
        <v>0</v>
      </c>
      <c r="U745" s="35"/>
      <c r="V745" s="35"/>
      <c r="W745" s="35"/>
      <c r="X745" s="35"/>
      <c r="Y745" s="35"/>
      <c r="Z745" s="35"/>
      <c r="AA745" s="35"/>
      <c r="AB745" s="35"/>
      <c r="AC745" s="35"/>
      <c r="AD745" s="35"/>
      <c r="AE745" s="35"/>
      <c r="AR745" s="218" t="s">
        <v>190</v>
      </c>
      <c r="AT745" s="218" t="s">
        <v>179</v>
      </c>
      <c r="AU745" s="218" t="s">
        <v>88</v>
      </c>
      <c r="AY745" s="18" t="s">
        <v>154</v>
      </c>
      <c r="BE745" s="219">
        <f>IF(N745="základní",J745,0)</f>
        <v>0</v>
      </c>
      <c r="BF745" s="219">
        <f>IF(N745="snížená",J745,0)</f>
        <v>0</v>
      </c>
      <c r="BG745" s="219">
        <f>IF(N745="zákl. přenesená",J745,0)</f>
        <v>0</v>
      </c>
      <c r="BH745" s="219">
        <f>IF(N745="sníž. přenesená",J745,0)</f>
        <v>0</v>
      </c>
      <c r="BI745" s="219">
        <f>IF(N745="nulová",J745,0)</f>
        <v>0</v>
      </c>
      <c r="BJ745" s="18" t="s">
        <v>86</v>
      </c>
      <c r="BK745" s="219">
        <f>ROUND(I745*H745,2)</f>
        <v>0</v>
      </c>
      <c r="BL745" s="18" t="s">
        <v>159</v>
      </c>
      <c r="BM745" s="218" t="s">
        <v>1566</v>
      </c>
    </row>
    <row r="746" spans="1:47" s="2" customFormat="1" ht="19.5">
      <c r="A746" s="35"/>
      <c r="B746" s="36"/>
      <c r="C746" s="37"/>
      <c r="D746" s="220" t="s">
        <v>161</v>
      </c>
      <c r="E746" s="37"/>
      <c r="F746" s="221" t="s">
        <v>1567</v>
      </c>
      <c r="G746" s="37"/>
      <c r="H746" s="37"/>
      <c r="I746" s="123"/>
      <c r="J746" s="37"/>
      <c r="K746" s="37"/>
      <c r="L746" s="40"/>
      <c r="M746" s="222"/>
      <c r="N746" s="223"/>
      <c r="O746" s="72"/>
      <c r="P746" s="72"/>
      <c r="Q746" s="72"/>
      <c r="R746" s="72"/>
      <c r="S746" s="72"/>
      <c r="T746" s="73"/>
      <c r="U746" s="35"/>
      <c r="V746" s="35"/>
      <c r="W746" s="35"/>
      <c r="X746" s="35"/>
      <c r="Y746" s="35"/>
      <c r="Z746" s="35"/>
      <c r="AA746" s="35"/>
      <c r="AB746" s="35"/>
      <c r="AC746" s="35"/>
      <c r="AD746" s="35"/>
      <c r="AE746" s="35"/>
      <c r="AT746" s="18" t="s">
        <v>161</v>
      </c>
      <c r="AU746" s="18" t="s">
        <v>88</v>
      </c>
    </row>
    <row r="747" spans="1:47" s="2" customFormat="1" ht="19.5">
      <c r="A747" s="35"/>
      <c r="B747" s="36"/>
      <c r="C747" s="37"/>
      <c r="D747" s="220" t="s">
        <v>442</v>
      </c>
      <c r="E747" s="37"/>
      <c r="F747" s="230" t="s">
        <v>1556</v>
      </c>
      <c r="G747" s="37"/>
      <c r="H747" s="37"/>
      <c r="I747" s="123"/>
      <c r="J747" s="37"/>
      <c r="K747" s="37"/>
      <c r="L747" s="40"/>
      <c r="M747" s="222"/>
      <c r="N747" s="223"/>
      <c r="O747" s="72"/>
      <c r="P747" s="72"/>
      <c r="Q747" s="72"/>
      <c r="R747" s="72"/>
      <c r="S747" s="72"/>
      <c r="T747" s="73"/>
      <c r="U747" s="35"/>
      <c r="V747" s="35"/>
      <c r="W747" s="35"/>
      <c r="X747" s="35"/>
      <c r="Y747" s="35"/>
      <c r="Z747" s="35"/>
      <c r="AA747" s="35"/>
      <c r="AB747" s="35"/>
      <c r="AC747" s="35"/>
      <c r="AD747" s="35"/>
      <c r="AE747" s="35"/>
      <c r="AT747" s="18" t="s">
        <v>442</v>
      </c>
      <c r="AU747" s="18" t="s">
        <v>88</v>
      </c>
    </row>
    <row r="748" spans="2:51" s="13" customFormat="1" ht="11.25">
      <c r="B748" s="231"/>
      <c r="C748" s="232"/>
      <c r="D748" s="220" t="s">
        <v>410</v>
      </c>
      <c r="E748" s="233" t="s">
        <v>1</v>
      </c>
      <c r="F748" s="234" t="s">
        <v>169</v>
      </c>
      <c r="G748" s="232"/>
      <c r="H748" s="235">
        <v>3</v>
      </c>
      <c r="I748" s="236"/>
      <c r="J748" s="232"/>
      <c r="K748" s="232"/>
      <c r="L748" s="237"/>
      <c r="M748" s="238"/>
      <c r="N748" s="239"/>
      <c r="O748" s="239"/>
      <c r="P748" s="239"/>
      <c r="Q748" s="239"/>
      <c r="R748" s="239"/>
      <c r="S748" s="239"/>
      <c r="T748" s="240"/>
      <c r="AT748" s="241" t="s">
        <v>410</v>
      </c>
      <c r="AU748" s="241" t="s">
        <v>88</v>
      </c>
      <c r="AV748" s="13" t="s">
        <v>88</v>
      </c>
      <c r="AW748" s="13" t="s">
        <v>34</v>
      </c>
      <c r="AX748" s="13" t="s">
        <v>86</v>
      </c>
      <c r="AY748" s="241" t="s">
        <v>154</v>
      </c>
    </row>
    <row r="749" spans="1:65" s="2" customFormat="1" ht="24" customHeight="1">
      <c r="A749" s="35"/>
      <c r="B749" s="36"/>
      <c r="C749" s="207" t="s">
        <v>1568</v>
      </c>
      <c r="D749" s="207" t="s">
        <v>155</v>
      </c>
      <c r="E749" s="208" t="s">
        <v>1569</v>
      </c>
      <c r="F749" s="209" t="s">
        <v>1570</v>
      </c>
      <c r="G749" s="210" t="s">
        <v>600</v>
      </c>
      <c r="H749" s="211">
        <v>27</v>
      </c>
      <c r="I749" s="212"/>
      <c r="J749" s="213">
        <f>ROUND(I749*H749,2)</f>
        <v>0</v>
      </c>
      <c r="K749" s="209" t="s">
        <v>405</v>
      </c>
      <c r="L749" s="40"/>
      <c r="M749" s="214" t="s">
        <v>1</v>
      </c>
      <c r="N749" s="215" t="s">
        <v>43</v>
      </c>
      <c r="O749" s="72"/>
      <c r="P749" s="216">
        <f>O749*H749</f>
        <v>0</v>
      </c>
      <c r="Q749" s="216">
        <v>0.0012</v>
      </c>
      <c r="R749" s="216">
        <f>Q749*H749</f>
        <v>0.0324</v>
      </c>
      <c r="S749" s="216">
        <v>0</v>
      </c>
      <c r="T749" s="217">
        <f>S749*H749</f>
        <v>0</v>
      </c>
      <c r="U749" s="35"/>
      <c r="V749" s="35"/>
      <c r="W749" s="35"/>
      <c r="X749" s="35"/>
      <c r="Y749" s="35"/>
      <c r="Z749" s="35"/>
      <c r="AA749" s="35"/>
      <c r="AB749" s="35"/>
      <c r="AC749" s="35"/>
      <c r="AD749" s="35"/>
      <c r="AE749" s="35"/>
      <c r="AR749" s="218" t="s">
        <v>159</v>
      </c>
      <c r="AT749" s="218" t="s">
        <v>155</v>
      </c>
      <c r="AU749" s="218" t="s">
        <v>88</v>
      </c>
      <c r="AY749" s="18" t="s">
        <v>154</v>
      </c>
      <c r="BE749" s="219">
        <f>IF(N749="základní",J749,0)</f>
        <v>0</v>
      </c>
      <c r="BF749" s="219">
        <f>IF(N749="snížená",J749,0)</f>
        <v>0</v>
      </c>
      <c r="BG749" s="219">
        <f>IF(N749="zákl. přenesená",J749,0)</f>
        <v>0</v>
      </c>
      <c r="BH749" s="219">
        <f>IF(N749="sníž. přenesená",J749,0)</f>
        <v>0</v>
      </c>
      <c r="BI749" s="219">
        <f>IF(N749="nulová",J749,0)</f>
        <v>0</v>
      </c>
      <c r="BJ749" s="18" t="s">
        <v>86</v>
      </c>
      <c r="BK749" s="219">
        <f>ROUND(I749*H749,2)</f>
        <v>0</v>
      </c>
      <c r="BL749" s="18" t="s">
        <v>159</v>
      </c>
      <c r="BM749" s="218" t="s">
        <v>1571</v>
      </c>
    </row>
    <row r="750" spans="1:47" s="2" customFormat="1" ht="11.25">
      <c r="A750" s="35"/>
      <c r="B750" s="36"/>
      <c r="C750" s="37"/>
      <c r="D750" s="220" t="s">
        <v>161</v>
      </c>
      <c r="E750" s="37"/>
      <c r="F750" s="221" t="s">
        <v>1572</v>
      </c>
      <c r="G750" s="37"/>
      <c r="H750" s="37"/>
      <c r="I750" s="123"/>
      <c r="J750" s="37"/>
      <c r="K750" s="37"/>
      <c r="L750" s="40"/>
      <c r="M750" s="222"/>
      <c r="N750" s="223"/>
      <c r="O750" s="72"/>
      <c r="P750" s="72"/>
      <c r="Q750" s="72"/>
      <c r="R750" s="72"/>
      <c r="S750" s="72"/>
      <c r="T750" s="73"/>
      <c r="U750" s="35"/>
      <c r="V750" s="35"/>
      <c r="W750" s="35"/>
      <c r="X750" s="35"/>
      <c r="Y750" s="35"/>
      <c r="Z750" s="35"/>
      <c r="AA750" s="35"/>
      <c r="AB750" s="35"/>
      <c r="AC750" s="35"/>
      <c r="AD750" s="35"/>
      <c r="AE750" s="35"/>
      <c r="AT750" s="18" t="s">
        <v>161</v>
      </c>
      <c r="AU750" s="18" t="s">
        <v>88</v>
      </c>
    </row>
    <row r="751" spans="1:47" s="2" customFormat="1" ht="39">
      <c r="A751" s="35"/>
      <c r="B751" s="36"/>
      <c r="C751" s="37"/>
      <c r="D751" s="220" t="s">
        <v>408</v>
      </c>
      <c r="E751" s="37"/>
      <c r="F751" s="230" t="s">
        <v>1573</v>
      </c>
      <c r="G751" s="37"/>
      <c r="H751" s="37"/>
      <c r="I751" s="123"/>
      <c r="J751" s="37"/>
      <c r="K751" s="37"/>
      <c r="L751" s="40"/>
      <c r="M751" s="222"/>
      <c r="N751" s="223"/>
      <c r="O751" s="72"/>
      <c r="P751" s="72"/>
      <c r="Q751" s="72"/>
      <c r="R751" s="72"/>
      <c r="S751" s="72"/>
      <c r="T751" s="73"/>
      <c r="U751" s="35"/>
      <c r="V751" s="35"/>
      <c r="W751" s="35"/>
      <c r="X751" s="35"/>
      <c r="Y751" s="35"/>
      <c r="Z751" s="35"/>
      <c r="AA751" s="35"/>
      <c r="AB751" s="35"/>
      <c r="AC751" s="35"/>
      <c r="AD751" s="35"/>
      <c r="AE751" s="35"/>
      <c r="AT751" s="18" t="s">
        <v>408</v>
      </c>
      <c r="AU751" s="18" t="s">
        <v>88</v>
      </c>
    </row>
    <row r="752" spans="2:51" s="13" customFormat="1" ht="11.25">
      <c r="B752" s="231"/>
      <c r="C752" s="232"/>
      <c r="D752" s="220" t="s">
        <v>410</v>
      </c>
      <c r="E752" s="233" t="s">
        <v>1</v>
      </c>
      <c r="F752" s="234" t="s">
        <v>267</v>
      </c>
      <c r="G752" s="232"/>
      <c r="H752" s="235">
        <v>27</v>
      </c>
      <c r="I752" s="236"/>
      <c r="J752" s="232"/>
      <c r="K752" s="232"/>
      <c r="L752" s="237"/>
      <c r="M752" s="238"/>
      <c r="N752" s="239"/>
      <c r="O752" s="239"/>
      <c r="P752" s="239"/>
      <c r="Q752" s="239"/>
      <c r="R752" s="239"/>
      <c r="S752" s="239"/>
      <c r="T752" s="240"/>
      <c r="AT752" s="241" t="s">
        <v>410</v>
      </c>
      <c r="AU752" s="241" t="s">
        <v>88</v>
      </c>
      <c r="AV752" s="13" t="s">
        <v>88</v>
      </c>
      <c r="AW752" s="13" t="s">
        <v>34</v>
      </c>
      <c r="AX752" s="13" t="s">
        <v>86</v>
      </c>
      <c r="AY752" s="241" t="s">
        <v>154</v>
      </c>
    </row>
    <row r="753" spans="1:65" s="2" customFormat="1" ht="16.5" customHeight="1">
      <c r="A753" s="35"/>
      <c r="B753" s="36"/>
      <c r="C753" s="254" t="s">
        <v>1574</v>
      </c>
      <c r="D753" s="254" t="s">
        <v>179</v>
      </c>
      <c r="E753" s="255" t="s">
        <v>1575</v>
      </c>
      <c r="F753" s="256" t="s">
        <v>1576</v>
      </c>
      <c r="G753" s="257" t="s">
        <v>600</v>
      </c>
      <c r="H753" s="258">
        <v>27</v>
      </c>
      <c r="I753" s="259"/>
      <c r="J753" s="260">
        <f>ROUND(I753*H753,2)</f>
        <v>0</v>
      </c>
      <c r="K753" s="256" t="s">
        <v>405</v>
      </c>
      <c r="L753" s="261"/>
      <c r="M753" s="262" t="s">
        <v>1</v>
      </c>
      <c r="N753" s="263" t="s">
        <v>43</v>
      </c>
      <c r="O753" s="72"/>
      <c r="P753" s="216">
        <f>O753*H753</f>
        <v>0</v>
      </c>
      <c r="Q753" s="216">
        <v>0.02</v>
      </c>
      <c r="R753" s="216">
        <f>Q753*H753</f>
        <v>0.54</v>
      </c>
      <c r="S753" s="216">
        <v>0</v>
      </c>
      <c r="T753" s="217">
        <f>S753*H753</f>
        <v>0</v>
      </c>
      <c r="U753" s="35"/>
      <c r="V753" s="35"/>
      <c r="W753" s="35"/>
      <c r="X753" s="35"/>
      <c r="Y753" s="35"/>
      <c r="Z753" s="35"/>
      <c r="AA753" s="35"/>
      <c r="AB753" s="35"/>
      <c r="AC753" s="35"/>
      <c r="AD753" s="35"/>
      <c r="AE753" s="35"/>
      <c r="AR753" s="218" t="s">
        <v>190</v>
      </c>
      <c r="AT753" s="218" t="s">
        <v>179</v>
      </c>
      <c r="AU753" s="218" t="s">
        <v>88</v>
      </c>
      <c r="AY753" s="18" t="s">
        <v>154</v>
      </c>
      <c r="BE753" s="219">
        <f>IF(N753="základní",J753,0)</f>
        <v>0</v>
      </c>
      <c r="BF753" s="219">
        <f>IF(N753="snížená",J753,0)</f>
        <v>0</v>
      </c>
      <c r="BG753" s="219">
        <f>IF(N753="zákl. přenesená",J753,0)</f>
        <v>0</v>
      </c>
      <c r="BH753" s="219">
        <f>IF(N753="sníž. přenesená",J753,0)</f>
        <v>0</v>
      </c>
      <c r="BI753" s="219">
        <f>IF(N753="nulová",J753,0)</f>
        <v>0</v>
      </c>
      <c r="BJ753" s="18" t="s">
        <v>86</v>
      </c>
      <c r="BK753" s="219">
        <f>ROUND(I753*H753,2)</f>
        <v>0</v>
      </c>
      <c r="BL753" s="18" t="s">
        <v>159</v>
      </c>
      <c r="BM753" s="218" t="s">
        <v>1577</v>
      </c>
    </row>
    <row r="754" spans="1:47" s="2" customFormat="1" ht="11.25">
      <c r="A754" s="35"/>
      <c r="B754" s="36"/>
      <c r="C754" s="37"/>
      <c r="D754" s="220" t="s">
        <v>161</v>
      </c>
      <c r="E754" s="37"/>
      <c r="F754" s="221" t="s">
        <v>1576</v>
      </c>
      <c r="G754" s="37"/>
      <c r="H754" s="37"/>
      <c r="I754" s="123"/>
      <c r="J754" s="37"/>
      <c r="K754" s="37"/>
      <c r="L754" s="40"/>
      <c r="M754" s="222"/>
      <c r="N754" s="223"/>
      <c r="O754" s="72"/>
      <c r="P754" s="72"/>
      <c r="Q754" s="72"/>
      <c r="R754" s="72"/>
      <c r="S754" s="72"/>
      <c r="T754" s="73"/>
      <c r="U754" s="35"/>
      <c r="V754" s="35"/>
      <c r="W754" s="35"/>
      <c r="X754" s="35"/>
      <c r="Y754" s="35"/>
      <c r="Z754" s="35"/>
      <c r="AA754" s="35"/>
      <c r="AB754" s="35"/>
      <c r="AC754" s="35"/>
      <c r="AD754" s="35"/>
      <c r="AE754" s="35"/>
      <c r="AT754" s="18" t="s">
        <v>161</v>
      </c>
      <c r="AU754" s="18" t="s">
        <v>88</v>
      </c>
    </row>
    <row r="755" spans="1:47" s="2" customFormat="1" ht="19.5">
      <c r="A755" s="35"/>
      <c r="B755" s="36"/>
      <c r="C755" s="37"/>
      <c r="D755" s="220" t="s">
        <v>442</v>
      </c>
      <c r="E755" s="37"/>
      <c r="F755" s="230" t="s">
        <v>1556</v>
      </c>
      <c r="G755" s="37"/>
      <c r="H755" s="37"/>
      <c r="I755" s="123"/>
      <c r="J755" s="37"/>
      <c r="K755" s="37"/>
      <c r="L755" s="40"/>
      <c r="M755" s="222"/>
      <c r="N755" s="223"/>
      <c r="O755" s="72"/>
      <c r="P755" s="72"/>
      <c r="Q755" s="72"/>
      <c r="R755" s="72"/>
      <c r="S755" s="72"/>
      <c r="T755" s="73"/>
      <c r="U755" s="35"/>
      <c r="V755" s="35"/>
      <c r="W755" s="35"/>
      <c r="X755" s="35"/>
      <c r="Y755" s="35"/>
      <c r="Z755" s="35"/>
      <c r="AA755" s="35"/>
      <c r="AB755" s="35"/>
      <c r="AC755" s="35"/>
      <c r="AD755" s="35"/>
      <c r="AE755" s="35"/>
      <c r="AT755" s="18" t="s">
        <v>442</v>
      </c>
      <c r="AU755" s="18" t="s">
        <v>88</v>
      </c>
    </row>
    <row r="756" spans="2:51" s="13" customFormat="1" ht="11.25">
      <c r="B756" s="231"/>
      <c r="C756" s="232"/>
      <c r="D756" s="220" t="s">
        <v>410</v>
      </c>
      <c r="E756" s="233" t="s">
        <v>1</v>
      </c>
      <c r="F756" s="234" t="s">
        <v>267</v>
      </c>
      <c r="G756" s="232"/>
      <c r="H756" s="235">
        <v>27</v>
      </c>
      <c r="I756" s="236"/>
      <c r="J756" s="232"/>
      <c r="K756" s="232"/>
      <c r="L756" s="237"/>
      <c r="M756" s="238"/>
      <c r="N756" s="239"/>
      <c r="O756" s="239"/>
      <c r="P756" s="239"/>
      <c r="Q756" s="239"/>
      <c r="R756" s="239"/>
      <c r="S756" s="239"/>
      <c r="T756" s="240"/>
      <c r="AT756" s="241" t="s">
        <v>410</v>
      </c>
      <c r="AU756" s="241" t="s">
        <v>88</v>
      </c>
      <c r="AV756" s="13" t="s">
        <v>88</v>
      </c>
      <c r="AW756" s="13" t="s">
        <v>34</v>
      </c>
      <c r="AX756" s="13" t="s">
        <v>86</v>
      </c>
      <c r="AY756" s="241" t="s">
        <v>154</v>
      </c>
    </row>
    <row r="757" spans="1:65" s="2" customFormat="1" ht="16.5" customHeight="1">
      <c r="A757" s="35"/>
      <c r="B757" s="36"/>
      <c r="C757" s="207" t="s">
        <v>1578</v>
      </c>
      <c r="D757" s="207" t="s">
        <v>155</v>
      </c>
      <c r="E757" s="208" t="s">
        <v>1579</v>
      </c>
      <c r="F757" s="209" t="s">
        <v>1580</v>
      </c>
      <c r="G757" s="210" t="s">
        <v>639</v>
      </c>
      <c r="H757" s="211">
        <v>157.8</v>
      </c>
      <c r="I757" s="212"/>
      <c r="J757" s="213">
        <f>ROUND(I757*H757,2)</f>
        <v>0</v>
      </c>
      <c r="K757" s="209" t="s">
        <v>405</v>
      </c>
      <c r="L757" s="40"/>
      <c r="M757" s="214" t="s">
        <v>1</v>
      </c>
      <c r="N757" s="215" t="s">
        <v>43</v>
      </c>
      <c r="O757" s="72"/>
      <c r="P757" s="216">
        <f>O757*H757</f>
        <v>0</v>
      </c>
      <c r="Q757" s="216">
        <v>0</v>
      </c>
      <c r="R757" s="216">
        <f>Q757*H757</f>
        <v>0</v>
      </c>
      <c r="S757" s="216">
        <v>0</v>
      </c>
      <c r="T757" s="217">
        <f>S757*H757</f>
        <v>0</v>
      </c>
      <c r="U757" s="35"/>
      <c r="V757" s="35"/>
      <c r="W757" s="35"/>
      <c r="X757" s="35"/>
      <c r="Y757" s="35"/>
      <c r="Z757" s="35"/>
      <c r="AA757" s="35"/>
      <c r="AB757" s="35"/>
      <c r="AC757" s="35"/>
      <c r="AD757" s="35"/>
      <c r="AE757" s="35"/>
      <c r="AR757" s="218" t="s">
        <v>159</v>
      </c>
      <c r="AT757" s="218" t="s">
        <v>155</v>
      </c>
      <c r="AU757" s="218" t="s">
        <v>88</v>
      </c>
      <c r="AY757" s="18" t="s">
        <v>154</v>
      </c>
      <c r="BE757" s="219">
        <f>IF(N757="základní",J757,0)</f>
        <v>0</v>
      </c>
      <c r="BF757" s="219">
        <f>IF(N757="snížená",J757,0)</f>
        <v>0</v>
      </c>
      <c r="BG757" s="219">
        <f>IF(N757="zákl. přenesená",J757,0)</f>
        <v>0</v>
      </c>
      <c r="BH757" s="219">
        <f>IF(N757="sníž. přenesená",J757,0)</f>
        <v>0</v>
      </c>
      <c r="BI757" s="219">
        <f>IF(N757="nulová",J757,0)</f>
        <v>0</v>
      </c>
      <c r="BJ757" s="18" t="s">
        <v>86</v>
      </c>
      <c r="BK757" s="219">
        <f>ROUND(I757*H757,2)</f>
        <v>0</v>
      </c>
      <c r="BL757" s="18" t="s">
        <v>159</v>
      </c>
      <c r="BM757" s="218" t="s">
        <v>1581</v>
      </c>
    </row>
    <row r="758" spans="1:47" s="2" customFormat="1" ht="39">
      <c r="A758" s="35"/>
      <c r="B758" s="36"/>
      <c r="C758" s="37"/>
      <c r="D758" s="220" t="s">
        <v>161</v>
      </c>
      <c r="E758" s="37"/>
      <c r="F758" s="221" t="s">
        <v>1582</v>
      </c>
      <c r="G758" s="37"/>
      <c r="H758" s="37"/>
      <c r="I758" s="123"/>
      <c r="J758" s="37"/>
      <c r="K758" s="37"/>
      <c r="L758" s="40"/>
      <c r="M758" s="222"/>
      <c r="N758" s="223"/>
      <c r="O758" s="72"/>
      <c r="P758" s="72"/>
      <c r="Q758" s="72"/>
      <c r="R758" s="72"/>
      <c r="S758" s="72"/>
      <c r="T758" s="73"/>
      <c r="U758" s="35"/>
      <c r="V758" s="35"/>
      <c r="W758" s="35"/>
      <c r="X758" s="35"/>
      <c r="Y758" s="35"/>
      <c r="Z758" s="35"/>
      <c r="AA758" s="35"/>
      <c r="AB758" s="35"/>
      <c r="AC758" s="35"/>
      <c r="AD758" s="35"/>
      <c r="AE758" s="35"/>
      <c r="AT758" s="18" t="s">
        <v>161</v>
      </c>
      <c r="AU758" s="18" t="s">
        <v>88</v>
      </c>
    </row>
    <row r="759" spans="1:47" s="2" customFormat="1" ht="58.5">
      <c r="A759" s="35"/>
      <c r="B759" s="36"/>
      <c r="C759" s="37"/>
      <c r="D759" s="220" t="s">
        <v>408</v>
      </c>
      <c r="E759" s="37"/>
      <c r="F759" s="230" t="s">
        <v>1583</v>
      </c>
      <c r="G759" s="37"/>
      <c r="H759" s="37"/>
      <c r="I759" s="123"/>
      <c r="J759" s="37"/>
      <c r="K759" s="37"/>
      <c r="L759" s="40"/>
      <c r="M759" s="222"/>
      <c r="N759" s="223"/>
      <c r="O759" s="72"/>
      <c r="P759" s="72"/>
      <c r="Q759" s="72"/>
      <c r="R759" s="72"/>
      <c r="S759" s="72"/>
      <c r="T759" s="73"/>
      <c r="U759" s="35"/>
      <c r="V759" s="35"/>
      <c r="W759" s="35"/>
      <c r="X759" s="35"/>
      <c r="Y759" s="35"/>
      <c r="Z759" s="35"/>
      <c r="AA759" s="35"/>
      <c r="AB759" s="35"/>
      <c r="AC759" s="35"/>
      <c r="AD759" s="35"/>
      <c r="AE759" s="35"/>
      <c r="AT759" s="18" t="s">
        <v>408</v>
      </c>
      <c r="AU759" s="18" t="s">
        <v>88</v>
      </c>
    </row>
    <row r="760" spans="2:51" s="13" customFormat="1" ht="11.25">
      <c r="B760" s="231"/>
      <c r="C760" s="232"/>
      <c r="D760" s="220" t="s">
        <v>410</v>
      </c>
      <c r="E760" s="233" t="s">
        <v>1</v>
      </c>
      <c r="F760" s="234" t="s">
        <v>1584</v>
      </c>
      <c r="G760" s="232"/>
      <c r="H760" s="235">
        <v>157.8</v>
      </c>
      <c r="I760" s="236"/>
      <c r="J760" s="232"/>
      <c r="K760" s="232"/>
      <c r="L760" s="237"/>
      <c r="M760" s="238"/>
      <c r="N760" s="239"/>
      <c r="O760" s="239"/>
      <c r="P760" s="239"/>
      <c r="Q760" s="239"/>
      <c r="R760" s="239"/>
      <c r="S760" s="239"/>
      <c r="T760" s="240"/>
      <c r="AT760" s="241" t="s">
        <v>410</v>
      </c>
      <c r="AU760" s="241" t="s">
        <v>88</v>
      </c>
      <c r="AV760" s="13" t="s">
        <v>88</v>
      </c>
      <c r="AW760" s="13" t="s">
        <v>34</v>
      </c>
      <c r="AX760" s="13" t="s">
        <v>86</v>
      </c>
      <c r="AY760" s="241" t="s">
        <v>154</v>
      </c>
    </row>
    <row r="761" spans="1:65" s="2" customFormat="1" ht="24" customHeight="1">
      <c r="A761" s="35"/>
      <c r="B761" s="36"/>
      <c r="C761" s="207" t="s">
        <v>1585</v>
      </c>
      <c r="D761" s="207" t="s">
        <v>155</v>
      </c>
      <c r="E761" s="208" t="s">
        <v>1586</v>
      </c>
      <c r="F761" s="209" t="s">
        <v>1587</v>
      </c>
      <c r="G761" s="210" t="s">
        <v>471</v>
      </c>
      <c r="H761" s="211">
        <v>473.41</v>
      </c>
      <c r="I761" s="212"/>
      <c r="J761" s="213">
        <f>ROUND(I761*H761,2)</f>
        <v>0</v>
      </c>
      <c r="K761" s="209" t="s">
        <v>405</v>
      </c>
      <c r="L761" s="40"/>
      <c r="M761" s="214" t="s">
        <v>1</v>
      </c>
      <c r="N761" s="215" t="s">
        <v>43</v>
      </c>
      <c r="O761" s="72"/>
      <c r="P761" s="216">
        <f>O761*H761</f>
        <v>0</v>
      </c>
      <c r="Q761" s="216">
        <v>0</v>
      </c>
      <c r="R761" s="216">
        <f>Q761*H761</f>
        <v>0</v>
      </c>
      <c r="S761" s="216">
        <v>0</v>
      </c>
      <c r="T761" s="217">
        <f>S761*H761</f>
        <v>0</v>
      </c>
      <c r="U761" s="35"/>
      <c r="V761" s="35"/>
      <c r="W761" s="35"/>
      <c r="X761" s="35"/>
      <c r="Y761" s="35"/>
      <c r="Z761" s="35"/>
      <c r="AA761" s="35"/>
      <c r="AB761" s="35"/>
      <c r="AC761" s="35"/>
      <c r="AD761" s="35"/>
      <c r="AE761" s="35"/>
      <c r="AR761" s="218" t="s">
        <v>159</v>
      </c>
      <c r="AT761" s="218" t="s">
        <v>155</v>
      </c>
      <c r="AU761" s="218" t="s">
        <v>88</v>
      </c>
      <c r="AY761" s="18" t="s">
        <v>154</v>
      </c>
      <c r="BE761" s="219">
        <f>IF(N761="základní",J761,0)</f>
        <v>0</v>
      </c>
      <c r="BF761" s="219">
        <f>IF(N761="snížená",J761,0)</f>
        <v>0</v>
      </c>
      <c r="BG761" s="219">
        <f>IF(N761="zákl. přenesená",J761,0)</f>
        <v>0</v>
      </c>
      <c r="BH761" s="219">
        <f>IF(N761="sníž. přenesená",J761,0)</f>
        <v>0</v>
      </c>
      <c r="BI761" s="219">
        <f>IF(N761="nulová",J761,0)</f>
        <v>0</v>
      </c>
      <c r="BJ761" s="18" t="s">
        <v>86</v>
      </c>
      <c r="BK761" s="219">
        <f>ROUND(I761*H761,2)</f>
        <v>0</v>
      </c>
      <c r="BL761" s="18" t="s">
        <v>159</v>
      </c>
      <c r="BM761" s="218" t="s">
        <v>1588</v>
      </c>
    </row>
    <row r="762" spans="1:47" s="2" customFormat="1" ht="48.75">
      <c r="A762" s="35"/>
      <c r="B762" s="36"/>
      <c r="C762" s="37"/>
      <c r="D762" s="220" t="s">
        <v>161</v>
      </c>
      <c r="E762" s="37"/>
      <c r="F762" s="221" t="s">
        <v>1589</v>
      </c>
      <c r="G762" s="37"/>
      <c r="H762" s="37"/>
      <c r="I762" s="123"/>
      <c r="J762" s="37"/>
      <c r="K762" s="37"/>
      <c r="L762" s="40"/>
      <c r="M762" s="222"/>
      <c r="N762" s="223"/>
      <c r="O762" s="72"/>
      <c r="P762" s="72"/>
      <c r="Q762" s="72"/>
      <c r="R762" s="72"/>
      <c r="S762" s="72"/>
      <c r="T762" s="73"/>
      <c r="U762" s="35"/>
      <c r="V762" s="35"/>
      <c r="W762" s="35"/>
      <c r="X762" s="35"/>
      <c r="Y762" s="35"/>
      <c r="Z762" s="35"/>
      <c r="AA762" s="35"/>
      <c r="AB762" s="35"/>
      <c r="AC762" s="35"/>
      <c r="AD762" s="35"/>
      <c r="AE762" s="35"/>
      <c r="AT762" s="18" t="s">
        <v>161</v>
      </c>
      <c r="AU762" s="18" t="s">
        <v>88</v>
      </c>
    </row>
    <row r="763" spans="1:47" s="2" customFormat="1" ht="48.75">
      <c r="A763" s="35"/>
      <c r="B763" s="36"/>
      <c r="C763" s="37"/>
      <c r="D763" s="220" t="s">
        <v>408</v>
      </c>
      <c r="E763" s="37"/>
      <c r="F763" s="230" t="s">
        <v>1590</v>
      </c>
      <c r="G763" s="37"/>
      <c r="H763" s="37"/>
      <c r="I763" s="123"/>
      <c r="J763" s="37"/>
      <c r="K763" s="37"/>
      <c r="L763" s="40"/>
      <c r="M763" s="222"/>
      <c r="N763" s="223"/>
      <c r="O763" s="72"/>
      <c r="P763" s="72"/>
      <c r="Q763" s="72"/>
      <c r="R763" s="72"/>
      <c r="S763" s="72"/>
      <c r="T763" s="73"/>
      <c r="U763" s="35"/>
      <c r="V763" s="35"/>
      <c r="W763" s="35"/>
      <c r="X763" s="35"/>
      <c r="Y763" s="35"/>
      <c r="Z763" s="35"/>
      <c r="AA763" s="35"/>
      <c r="AB763" s="35"/>
      <c r="AC763" s="35"/>
      <c r="AD763" s="35"/>
      <c r="AE763" s="35"/>
      <c r="AT763" s="18" t="s">
        <v>408</v>
      </c>
      <c r="AU763" s="18" t="s">
        <v>88</v>
      </c>
    </row>
    <row r="764" spans="2:51" s="13" customFormat="1" ht="11.25">
      <c r="B764" s="231"/>
      <c r="C764" s="232"/>
      <c r="D764" s="220" t="s">
        <v>410</v>
      </c>
      <c r="E764" s="233" t="s">
        <v>1</v>
      </c>
      <c r="F764" s="234" t="s">
        <v>1591</v>
      </c>
      <c r="G764" s="232"/>
      <c r="H764" s="235">
        <v>473.41</v>
      </c>
      <c r="I764" s="236"/>
      <c r="J764" s="232"/>
      <c r="K764" s="232"/>
      <c r="L764" s="237"/>
      <c r="M764" s="238"/>
      <c r="N764" s="239"/>
      <c r="O764" s="239"/>
      <c r="P764" s="239"/>
      <c r="Q764" s="239"/>
      <c r="R764" s="239"/>
      <c r="S764" s="239"/>
      <c r="T764" s="240"/>
      <c r="AT764" s="241" t="s">
        <v>410</v>
      </c>
      <c r="AU764" s="241" t="s">
        <v>88</v>
      </c>
      <c r="AV764" s="13" t="s">
        <v>88</v>
      </c>
      <c r="AW764" s="13" t="s">
        <v>34</v>
      </c>
      <c r="AX764" s="13" t="s">
        <v>86</v>
      </c>
      <c r="AY764" s="241" t="s">
        <v>154</v>
      </c>
    </row>
    <row r="765" spans="2:63" s="12" customFormat="1" ht="20.85" customHeight="1">
      <c r="B765" s="193"/>
      <c r="C765" s="194"/>
      <c r="D765" s="195" t="s">
        <v>77</v>
      </c>
      <c r="E765" s="224" t="s">
        <v>738</v>
      </c>
      <c r="F765" s="224" t="s">
        <v>739</v>
      </c>
      <c r="G765" s="194"/>
      <c r="H765" s="194"/>
      <c r="I765" s="197"/>
      <c r="J765" s="225">
        <f>BK765</f>
        <v>0</v>
      </c>
      <c r="K765" s="194"/>
      <c r="L765" s="199"/>
      <c r="M765" s="200"/>
      <c r="N765" s="201"/>
      <c r="O765" s="201"/>
      <c r="P765" s="202">
        <f>SUM(P766:P831)</f>
        <v>0</v>
      </c>
      <c r="Q765" s="201"/>
      <c r="R765" s="202">
        <f>SUM(R766:R831)</f>
        <v>0.0426069</v>
      </c>
      <c r="S765" s="201"/>
      <c r="T765" s="203">
        <f>SUM(T766:T831)</f>
        <v>464.46539859999996</v>
      </c>
      <c r="AR765" s="204" t="s">
        <v>86</v>
      </c>
      <c r="AT765" s="205" t="s">
        <v>77</v>
      </c>
      <c r="AU765" s="205" t="s">
        <v>88</v>
      </c>
      <c r="AY765" s="204" t="s">
        <v>154</v>
      </c>
      <c r="BK765" s="206">
        <f>SUM(BK766:BK831)</f>
        <v>0</v>
      </c>
    </row>
    <row r="766" spans="1:65" s="2" customFormat="1" ht="24" customHeight="1">
      <c r="A766" s="35"/>
      <c r="B766" s="36"/>
      <c r="C766" s="207" t="s">
        <v>1592</v>
      </c>
      <c r="D766" s="207" t="s">
        <v>155</v>
      </c>
      <c r="E766" s="208" t="s">
        <v>748</v>
      </c>
      <c r="F766" s="209" t="s">
        <v>749</v>
      </c>
      <c r="G766" s="210" t="s">
        <v>471</v>
      </c>
      <c r="H766" s="211">
        <v>63.41</v>
      </c>
      <c r="I766" s="212"/>
      <c r="J766" s="213">
        <f>ROUND(I766*H766,2)</f>
        <v>0</v>
      </c>
      <c r="K766" s="209" t="s">
        <v>405</v>
      </c>
      <c r="L766" s="40"/>
      <c r="M766" s="214" t="s">
        <v>1</v>
      </c>
      <c r="N766" s="215" t="s">
        <v>43</v>
      </c>
      <c r="O766" s="72"/>
      <c r="P766" s="216">
        <f>O766*H766</f>
        <v>0</v>
      </c>
      <c r="Q766" s="216">
        <v>0</v>
      </c>
      <c r="R766" s="216">
        <f>Q766*H766</f>
        <v>0</v>
      </c>
      <c r="S766" s="216">
        <v>0.26</v>
      </c>
      <c r="T766" s="217">
        <f>S766*H766</f>
        <v>16.4866</v>
      </c>
      <c r="U766" s="35"/>
      <c r="V766" s="35"/>
      <c r="W766" s="35"/>
      <c r="X766" s="35"/>
      <c r="Y766" s="35"/>
      <c r="Z766" s="35"/>
      <c r="AA766" s="35"/>
      <c r="AB766" s="35"/>
      <c r="AC766" s="35"/>
      <c r="AD766" s="35"/>
      <c r="AE766" s="35"/>
      <c r="AR766" s="218" t="s">
        <v>159</v>
      </c>
      <c r="AT766" s="218" t="s">
        <v>155</v>
      </c>
      <c r="AU766" s="218" t="s">
        <v>169</v>
      </c>
      <c r="AY766" s="18" t="s">
        <v>154</v>
      </c>
      <c r="BE766" s="219">
        <f>IF(N766="základní",J766,0)</f>
        <v>0</v>
      </c>
      <c r="BF766" s="219">
        <f>IF(N766="snížená",J766,0)</f>
        <v>0</v>
      </c>
      <c r="BG766" s="219">
        <f>IF(N766="zákl. přenesená",J766,0)</f>
        <v>0</v>
      </c>
      <c r="BH766" s="219">
        <f>IF(N766="sníž. přenesená",J766,0)</f>
        <v>0</v>
      </c>
      <c r="BI766" s="219">
        <f>IF(N766="nulová",J766,0)</f>
        <v>0</v>
      </c>
      <c r="BJ766" s="18" t="s">
        <v>86</v>
      </c>
      <c r="BK766" s="219">
        <f>ROUND(I766*H766,2)</f>
        <v>0</v>
      </c>
      <c r="BL766" s="18" t="s">
        <v>159</v>
      </c>
      <c r="BM766" s="218" t="s">
        <v>1593</v>
      </c>
    </row>
    <row r="767" spans="1:47" s="2" customFormat="1" ht="39">
      <c r="A767" s="35"/>
      <c r="B767" s="36"/>
      <c r="C767" s="37"/>
      <c r="D767" s="220" t="s">
        <v>161</v>
      </c>
      <c r="E767" s="37"/>
      <c r="F767" s="221" t="s">
        <v>751</v>
      </c>
      <c r="G767" s="37"/>
      <c r="H767" s="37"/>
      <c r="I767" s="123"/>
      <c r="J767" s="37"/>
      <c r="K767" s="37"/>
      <c r="L767" s="40"/>
      <c r="M767" s="222"/>
      <c r="N767" s="223"/>
      <c r="O767" s="72"/>
      <c r="P767" s="72"/>
      <c r="Q767" s="72"/>
      <c r="R767" s="72"/>
      <c r="S767" s="72"/>
      <c r="T767" s="73"/>
      <c r="U767" s="35"/>
      <c r="V767" s="35"/>
      <c r="W767" s="35"/>
      <c r="X767" s="35"/>
      <c r="Y767" s="35"/>
      <c r="Z767" s="35"/>
      <c r="AA767" s="35"/>
      <c r="AB767" s="35"/>
      <c r="AC767" s="35"/>
      <c r="AD767" s="35"/>
      <c r="AE767" s="35"/>
      <c r="AT767" s="18" t="s">
        <v>161</v>
      </c>
      <c r="AU767" s="18" t="s">
        <v>169</v>
      </c>
    </row>
    <row r="768" spans="1:47" s="2" customFormat="1" ht="146.25">
      <c r="A768" s="35"/>
      <c r="B768" s="36"/>
      <c r="C768" s="37"/>
      <c r="D768" s="220" t="s">
        <v>408</v>
      </c>
      <c r="E768" s="37"/>
      <c r="F768" s="230" t="s">
        <v>745</v>
      </c>
      <c r="G768" s="37"/>
      <c r="H768" s="37"/>
      <c r="I768" s="123"/>
      <c r="J768" s="37"/>
      <c r="K768" s="37"/>
      <c r="L768" s="40"/>
      <c r="M768" s="222"/>
      <c r="N768" s="223"/>
      <c r="O768" s="72"/>
      <c r="P768" s="72"/>
      <c r="Q768" s="72"/>
      <c r="R768" s="72"/>
      <c r="S768" s="72"/>
      <c r="T768" s="73"/>
      <c r="U768" s="35"/>
      <c r="V768" s="35"/>
      <c r="W768" s="35"/>
      <c r="X768" s="35"/>
      <c r="Y768" s="35"/>
      <c r="Z768" s="35"/>
      <c r="AA768" s="35"/>
      <c r="AB768" s="35"/>
      <c r="AC768" s="35"/>
      <c r="AD768" s="35"/>
      <c r="AE768" s="35"/>
      <c r="AT768" s="18" t="s">
        <v>408</v>
      </c>
      <c r="AU768" s="18" t="s">
        <v>169</v>
      </c>
    </row>
    <row r="769" spans="2:51" s="13" customFormat="1" ht="11.25">
      <c r="B769" s="231"/>
      <c r="C769" s="232"/>
      <c r="D769" s="220" t="s">
        <v>410</v>
      </c>
      <c r="E769" s="233" t="s">
        <v>1</v>
      </c>
      <c r="F769" s="234" t="s">
        <v>1594</v>
      </c>
      <c r="G769" s="232"/>
      <c r="H769" s="235">
        <v>63.41</v>
      </c>
      <c r="I769" s="236"/>
      <c r="J769" s="232"/>
      <c r="K769" s="232"/>
      <c r="L769" s="237"/>
      <c r="M769" s="238"/>
      <c r="N769" s="239"/>
      <c r="O769" s="239"/>
      <c r="P769" s="239"/>
      <c r="Q769" s="239"/>
      <c r="R769" s="239"/>
      <c r="S769" s="239"/>
      <c r="T769" s="240"/>
      <c r="AT769" s="241" t="s">
        <v>410</v>
      </c>
      <c r="AU769" s="241" t="s">
        <v>169</v>
      </c>
      <c r="AV769" s="13" t="s">
        <v>88</v>
      </c>
      <c r="AW769" s="13" t="s">
        <v>34</v>
      </c>
      <c r="AX769" s="13" t="s">
        <v>86</v>
      </c>
      <c r="AY769" s="241" t="s">
        <v>154</v>
      </c>
    </row>
    <row r="770" spans="1:65" s="2" customFormat="1" ht="24" customHeight="1">
      <c r="A770" s="35"/>
      <c r="B770" s="36"/>
      <c r="C770" s="207" t="s">
        <v>1595</v>
      </c>
      <c r="D770" s="207" t="s">
        <v>155</v>
      </c>
      <c r="E770" s="208" t="s">
        <v>741</v>
      </c>
      <c r="F770" s="209" t="s">
        <v>742</v>
      </c>
      <c r="G770" s="210" t="s">
        <v>471</v>
      </c>
      <c r="H770" s="211">
        <v>144.3</v>
      </c>
      <c r="I770" s="212"/>
      <c r="J770" s="213">
        <f>ROUND(I770*H770,2)</f>
        <v>0</v>
      </c>
      <c r="K770" s="209" t="s">
        <v>405</v>
      </c>
      <c r="L770" s="40"/>
      <c r="M770" s="214" t="s">
        <v>1</v>
      </c>
      <c r="N770" s="215" t="s">
        <v>43</v>
      </c>
      <c r="O770" s="72"/>
      <c r="P770" s="216">
        <f>O770*H770</f>
        <v>0</v>
      </c>
      <c r="Q770" s="216">
        <v>0</v>
      </c>
      <c r="R770" s="216">
        <f>Q770*H770</f>
        <v>0</v>
      </c>
      <c r="S770" s="216">
        <v>0.255</v>
      </c>
      <c r="T770" s="217">
        <f>S770*H770</f>
        <v>36.7965</v>
      </c>
      <c r="U770" s="35"/>
      <c r="V770" s="35"/>
      <c r="W770" s="35"/>
      <c r="X770" s="35"/>
      <c r="Y770" s="35"/>
      <c r="Z770" s="35"/>
      <c r="AA770" s="35"/>
      <c r="AB770" s="35"/>
      <c r="AC770" s="35"/>
      <c r="AD770" s="35"/>
      <c r="AE770" s="35"/>
      <c r="AR770" s="218" t="s">
        <v>159</v>
      </c>
      <c r="AT770" s="218" t="s">
        <v>155</v>
      </c>
      <c r="AU770" s="218" t="s">
        <v>169</v>
      </c>
      <c r="AY770" s="18" t="s">
        <v>154</v>
      </c>
      <c r="BE770" s="219">
        <f>IF(N770="základní",J770,0)</f>
        <v>0</v>
      </c>
      <c r="BF770" s="219">
        <f>IF(N770="snížená",J770,0)</f>
        <v>0</v>
      </c>
      <c r="BG770" s="219">
        <f>IF(N770="zákl. přenesená",J770,0)</f>
        <v>0</v>
      </c>
      <c r="BH770" s="219">
        <f>IF(N770="sníž. přenesená",J770,0)</f>
        <v>0</v>
      </c>
      <c r="BI770" s="219">
        <f>IF(N770="nulová",J770,0)</f>
        <v>0</v>
      </c>
      <c r="BJ770" s="18" t="s">
        <v>86</v>
      </c>
      <c r="BK770" s="219">
        <f>ROUND(I770*H770,2)</f>
        <v>0</v>
      </c>
      <c r="BL770" s="18" t="s">
        <v>159</v>
      </c>
      <c r="BM770" s="218" t="s">
        <v>1596</v>
      </c>
    </row>
    <row r="771" spans="1:47" s="2" customFormat="1" ht="48.75">
      <c r="A771" s="35"/>
      <c r="B771" s="36"/>
      <c r="C771" s="37"/>
      <c r="D771" s="220" t="s">
        <v>161</v>
      </c>
      <c r="E771" s="37"/>
      <c r="F771" s="221" t="s">
        <v>744</v>
      </c>
      <c r="G771" s="37"/>
      <c r="H771" s="37"/>
      <c r="I771" s="123"/>
      <c r="J771" s="37"/>
      <c r="K771" s="37"/>
      <c r="L771" s="40"/>
      <c r="M771" s="222"/>
      <c r="N771" s="223"/>
      <c r="O771" s="72"/>
      <c r="P771" s="72"/>
      <c r="Q771" s="72"/>
      <c r="R771" s="72"/>
      <c r="S771" s="72"/>
      <c r="T771" s="73"/>
      <c r="U771" s="35"/>
      <c r="V771" s="35"/>
      <c r="W771" s="35"/>
      <c r="X771" s="35"/>
      <c r="Y771" s="35"/>
      <c r="Z771" s="35"/>
      <c r="AA771" s="35"/>
      <c r="AB771" s="35"/>
      <c r="AC771" s="35"/>
      <c r="AD771" s="35"/>
      <c r="AE771" s="35"/>
      <c r="AT771" s="18" t="s">
        <v>161</v>
      </c>
      <c r="AU771" s="18" t="s">
        <v>169</v>
      </c>
    </row>
    <row r="772" spans="1:47" s="2" customFormat="1" ht="146.25">
      <c r="A772" s="35"/>
      <c r="B772" s="36"/>
      <c r="C772" s="37"/>
      <c r="D772" s="220" t="s">
        <v>408</v>
      </c>
      <c r="E772" s="37"/>
      <c r="F772" s="230" t="s">
        <v>745</v>
      </c>
      <c r="G772" s="37"/>
      <c r="H772" s="37"/>
      <c r="I772" s="123"/>
      <c r="J772" s="37"/>
      <c r="K772" s="37"/>
      <c r="L772" s="40"/>
      <c r="M772" s="222"/>
      <c r="N772" s="223"/>
      <c r="O772" s="72"/>
      <c r="P772" s="72"/>
      <c r="Q772" s="72"/>
      <c r="R772" s="72"/>
      <c r="S772" s="72"/>
      <c r="T772" s="73"/>
      <c r="U772" s="35"/>
      <c r="V772" s="35"/>
      <c r="W772" s="35"/>
      <c r="X772" s="35"/>
      <c r="Y772" s="35"/>
      <c r="Z772" s="35"/>
      <c r="AA772" s="35"/>
      <c r="AB772" s="35"/>
      <c r="AC772" s="35"/>
      <c r="AD772" s="35"/>
      <c r="AE772" s="35"/>
      <c r="AT772" s="18" t="s">
        <v>408</v>
      </c>
      <c r="AU772" s="18" t="s">
        <v>169</v>
      </c>
    </row>
    <row r="773" spans="2:51" s="13" customFormat="1" ht="11.25">
      <c r="B773" s="231"/>
      <c r="C773" s="232"/>
      <c r="D773" s="220" t="s">
        <v>410</v>
      </c>
      <c r="E773" s="233" t="s">
        <v>1</v>
      </c>
      <c r="F773" s="234" t="s">
        <v>1597</v>
      </c>
      <c r="G773" s="232"/>
      <c r="H773" s="235">
        <v>144.3</v>
      </c>
      <c r="I773" s="236"/>
      <c r="J773" s="232"/>
      <c r="K773" s="232"/>
      <c r="L773" s="237"/>
      <c r="M773" s="238"/>
      <c r="N773" s="239"/>
      <c r="O773" s="239"/>
      <c r="P773" s="239"/>
      <c r="Q773" s="239"/>
      <c r="R773" s="239"/>
      <c r="S773" s="239"/>
      <c r="T773" s="240"/>
      <c r="AT773" s="241" t="s">
        <v>410</v>
      </c>
      <c r="AU773" s="241" t="s">
        <v>169</v>
      </c>
      <c r="AV773" s="13" t="s">
        <v>88</v>
      </c>
      <c r="AW773" s="13" t="s">
        <v>34</v>
      </c>
      <c r="AX773" s="13" t="s">
        <v>86</v>
      </c>
      <c r="AY773" s="241" t="s">
        <v>154</v>
      </c>
    </row>
    <row r="774" spans="1:65" s="2" customFormat="1" ht="24" customHeight="1">
      <c r="A774" s="35"/>
      <c r="B774" s="36"/>
      <c r="C774" s="207" t="s">
        <v>1598</v>
      </c>
      <c r="D774" s="207" t="s">
        <v>155</v>
      </c>
      <c r="E774" s="208" t="s">
        <v>761</v>
      </c>
      <c r="F774" s="209" t="s">
        <v>762</v>
      </c>
      <c r="G774" s="210" t="s">
        <v>471</v>
      </c>
      <c r="H774" s="211">
        <v>16.26</v>
      </c>
      <c r="I774" s="212"/>
      <c r="J774" s="213">
        <f>ROUND(I774*H774,2)</f>
        <v>0</v>
      </c>
      <c r="K774" s="209" t="s">
        <v>405</v>
      </c>
      <c r="L774" s="40"/>
      <c r="M774" s="214" t="s">
        <v>1</v>
      </c>
      <c r="N774" s="215" t="s">
        <v>43</v>
      </c>
      <c r="O774" s="72"/>
      <c r="P774" s="216">
        <f>O774*H774</f>
        <v>0</v>
      </c>
      <c r="Q774" s="216">
        <v>0</v>
      </c>
      <c r="R774" s="216">
        <f>Q774*H774</f>
        <v>0</v>
      </c>
      <c r="S774" s="216">
        <v>0.295</v>
      </c>
      <c r="T774" s="217">
        <f>S774*H774</f>
        <v>4.7967</v>
      </c>
      <c r="U774" s="35"/>
      <c r="V774" s="35"/>
      <c r="W774" s="35"/>
      <c r="X774" s="35"/>
      <c r="Y774" s="35"/>
      <c r="Z774" s="35"/>
      <c r="AA774" s="35"/>
      <c r="AB774" s="35"/>
      <c r="AC774" s="35"/>
      <c r="AD774" s="35"/>
      <c r="AE774" s="35"/>
      <c r="AR774" s="218" t="s">
        <v>159</v>
      </c>
      <c r="AT774" s="218" t="s">
        <v>155</v>
      </c>
      <c r="AU774" s="218" t="s">
        <v>169</v>
      </c>
      <c r="AY774" s="18" t="s">
        <v>154</v>
      </c>
      <c r="BE774" s="219">
        <f>IF(N774="základní",J774,0)</f>
        <v>0</v>
      </c>
      <c r="BF774" s="219">
        <f>IF(N774="snížená",J774,0)</f>
        <v>0</v>
      </c>
      <c r="BG774" s="219">
        <f>IF(N774="zákl. přenesená",J774,0)</f>
        <v>0</v>
      </c>
      <c r="BH774" s="219">
        <f>IF(N774="sníž. přenesená",J774,0)</f>
        <v>0</v>
      </c>
      <c r="BI774" s="219">
        <f>IF(N774="nulová",J774,0)</f>
        <v>0</v>
      </c>
      <c r="BJ774" s="18" t="s">
        <v>86</v>
      </c>
      <c r="BK774" s="219">
        <f>ROUND(I774*H774,2)</f>
        <v>0</v>
      </c>
      <c r="BL774" s="18" t="s">
        <v>159</v>
      </c>
      <c r="BM774" s="218" t="s">
        <v>1599</v>
      </c>
    </row>
    <row r="775" spans="1:47" s="2" customFormat="1" ht="39">
      <c r="A775" s="35"/>
      <c r="B775" s="36"/>
      <c r="C775" s="37"/>
      <c r="D775" s="220" t="s">
        <v>161</v>
      </c>
      <c r="E775" s="37"/>
      <c r="F775" s="221" t="s">
        <v>764</v>
      </c>
      <c r="G775" s="37"/>
      <c r="H775" s="37"/>
      <c r="I775" s="123"/>
      <c r="J775" s="37"/>
      <c r="K775" s="37"/>
      <c r="L775" s="40"/>
      <c r="M775" s="222"/>
      <c r="N775" s="223"/>
      <c r="O775" s="72"/>
      <c r="P775" s="72"/>
      <c r="Q775" s="72"/>
      <c r="R775" s="72"/>
      <c r="S775" s="72"/>
      <c r="T775" s="73"/>
      <c r="U775" s="35"/>
      <c r="V775" s="35"/>
      <c r="W775" s="35"/>
      <c r="X775" s="35"/>
      <c r="Y775" s="35"/>
      <c r="Z775" s="35"/>
      <c r="AA775" s="35"/>
      <c r="AB775" s="35"/>
      <c r="AC775" s="35"/>
      <c r="AD775" s="35"/>
      <c r="AE775" s="35"/>
      <c r="AT775" s="18" t="s">
        <v>161</v>
      </c>
      <c r="AU775" s="18" t="s">
        <v>169</v>
      </c>
    </row>
    <row r="776" spans="1:47" s="2" customFormat="1" ht="146.25">
      <c r="A776" s="35"/>
      <c r="B776" s="36"/>
      <c r="C776" s="37"/>
      <c r="D776" s="220" t="s">
        <v>408</v>
      </c>
      <c r="E776" s="37"/>
      <c r="F776" s="230" t="s">
        <v>758</v>
      </c>
      <c r="G776" s="37"/>
      <c r="H776" s="37"/>
      <c r="I776" s="123"/>
      <c r="J776" s="37"/>
      <c r="K776" s="37"/>
      <c r="L776" s="40"/>
      <c r="M776" s="222"/>
      <c r="N776" s="223"/>
      <c r="O776" s="72"/>
      <c r="P776" s="72"/>
      <c r="Q776" s="72"/>
      <c r="R776" s="72"/>
      <c r="S776" s="72"/>
      <c r="T776" s="73"/>
      <c r="U776" s="35"/>
      <c r="V776" s="35"/>
      <c r="W776" s="35"/>
      <c r="X776" s="35"/>
      <c r="Y776" s="35"/>
      <c r="Z776" s="35"/>
      <c r="AA776" s="35"/>
      <c r="AB776" s="35"/>
      <c r="AC776" s="35"/>
      <c r="AD776" s="35"/>
      <c r="AE776" s="35"/>
      <c r="AT776" s="18" t="s">
        <v>408</v>
      </c>
      <c r="AU776" s="18" t="s">
        <v>169</v>
      </c>
    </row>
    <row r="777" spans="2:51" s="13" customFormat="1" ht="11.25">
      <c r="B777" s="231"/>
      <c r="C777" s="232"/>
      <c r="D777" s="220" t="s">
        <v>410</v>
      </c>
      <c r="E777" s="233" t="s">
        <v>1</v>
      </c>
      <c r="F777" s="234" t="s">
        <v>1600</v>
      </c>
      <c r="G777" s="232"/>
      <c r="H777" s="235">
        <v>16.26</v>
      </c>
      <c r="I777" s="236"/>
      <c r="J777" s="232"/>
      <c r="K777" s="232"/>
      <c r="L777" s="237"/>
      <c r="M777" s="238"/>
      <c r="N777" s="239"/>
      <c r="O777" s="239"/>
      <c r="P777" s="239"/>
      <c r="Q777" s="239"/>
      <c r="R777" s="239"/>
      <c r="S777" s="239"/>
      <c r="T777" s="240"/>
      <c r="AT777" s="241" t="s">
        <v>410</v>
      </c>
      <c r="AU777" s="241" t="s">
        <v>169</v>
      </c>
      <c r="AV777" s="13" t="s">
        <v>88</v>
      </c>
      <c r="AW777" s="13" t="s">
        <v>34</v>
      </c>
      <c r="AX777" s="13" t="s">
        <v>86</v>
      </c>
      <c r="AY777" s="241" t="s">
        <v>154</v>
      </c>
    </row>
    <row r="778" spans="1:65" s="2" customFormat="1" ht="24" customHeight="1">
      <c r="A778" s="35"/>
      <c r="B778" s="36"/>
      <c r="C778" s="207" t="s">
        <v>1601</v>
      </c>
      <c r="D778" s="207" t="s">
        <v>155</v>
      </c>
      <c r="E778" s="208" t="s">
        <v>767</v>
      </c>
      <c r="F778" s="209" t="s">
        <v>768</v>
      </c>
      <c r="G778" s="210" t="s">
        <v>471</v>
      </c>
      <c r="H778" s="211">
        <v>42.89</v>
      </c>
      <c r="I778" s="212"/>
      <c r="J778" s="213">
        <f>ROUND(I778*H778,2)</f>
        <v>0</v>
      </c>
      <c r="K778" s="209" t="s">
        <v>405</v>
      </c>
      <c r="L778" s="40"/>
      <c r="M778" s="214" t="s">
        <v>1</v>
      </c>
      <c r="N778" s="215" t="s">
        <v>43</v>
      </c>
      <c r="O778" s="72"/>
      <c r="P778" s="216">
        <f>O778*H778</f>
        <v>0</v>
      </c>
      <c r="Q778" s="216">
        <v>0</v>
      </c>
      <c r="R778" s="216">
        <f>Q778*H778</f>
        <v>0</v>
      </c>
      <c r="S778" s="216">
        <v>0.425</v>
      </c>
      <c r="T778" s="217">
        <f>S778*H778</f>
        <v>18.22825</v>
      </c>
      <c r="U778" s="35"/>
      <c r="V778" s="35"/>
      <c r="W778" s="35"/>
      <c r="X778" s="35"/>
      <c r="Y778" s="35"/>
      <c r="Z778" s="35"/>
      <c r="AA778" s="35"/>
      <c r="AB778" s="35"/>
      <c r="AC778" s="35"/>
      <c r="AD778" s="35"/>
      <c r="AE778" s="35"/>
      <c r="AR778" s="218" t="s">
        <v>159</v>
      </c>
      <c r="AT778" s="218" t="s">
        <v>155</v>
      </c>
      <c r="AU778" s="218" t="s">
        <v>169</v>
      </c>
      <c r="AY778" s="18" t="s">
        <v>154</v>
      </c>
      <c r="BE778" s="219">
        <f>IF(N778="základní",J778,0)</f>
        <v>0</v>
      </c>
      <c r="BF778" s="219">
        <f>IF(N778="snížená",J778,0)</f>
        <v>0</v>
      </c>
      <c r="BG778" s="219">
        <f>IF(N778="zákl. přenesená",J778,0)</f>
        <v>0</v>
      </c>
      <c r="BH778" s="219">
        <f>IF(N778="sníž. přenesená",J778,0)</f>
        <v>0</v>
      </c>
      <c r="BI778" s="219">
        <f>IF(N778="nulová",J778,0)</f>
        <v>0</v>
      </c>
      <c r="BJ778" s="18" t="s">
        <v>86</v>
      </c>
      <c r="BK778" s="219">
        <f>ROUND(I778*H778,2)</f>
        <v>0</v>
      </c>
      <c r="BL778" s="18" t="s">
        <v>159</v>
      </c>
      <c r="BM778" s="218" t="s">
        <v>1602</v>
      </c>
    </row>
    <row r="779" spans="1:47" s="2" customFormat="1" ht="48.75">
      <c r="A779" s="35"/>
      <c r="B779" s="36"/>
      <c r="C779" s="37"/>
      <c r="D779" s="220" t="s">
        <v>161</v>
      </c>
      <c r="E779" s="37"/>
      <c r="F779" s="221" t="s">
        <v>770</v>
      </c>
      <c r="G779" s="37"/>
      <c r="H779" s="37"/>
      <c r="I779" s="123"/>
      <c r="J779" s="37"/>
      <c r="K779" s="37"/>
      <c r="L779" s="40"/>
      <c r="M779" s="222"/>
      <c r="N779" s="223"/>
      <c r="O779" s="72"/>
      <c r="P779" s="72"/>
      <c r="Q779" s="72"/>
      <c r="R779" s="72"/>
      <c r="S779" s="72"/>
      <c r="T779" s="73"/>
      <c r="U779" s="35"/>
      <c r="V779" s="35"/>
      <c r="W779" s="35"/>
      <c r="X779" s="35"/>
      <c r="Y779" s="35"/>
      <c r="Z779" s="35"/>
      <c r="AA779" s="35"/>
      <c r="AB779" s="35"/>
      <c r="AC779" s="35"/>
      <c r="AD779" s="35"/>
      <c r="AE779" s="35"/>
      <c r="AT779" s="18" t="s">
        <v>161</v>
      </c>
      <c r="AU779" s="18" t="s">
        <v>169</v>
      </c>
    </row>
    <row r="780" spans="1:47" s="2" customFormat="1" ht="146.25">
      <c r="A780" s="35"/>
      <c r="B780" s="36"/>
      <c r="C780" s="37"/>
      <c r="D780" s="220" t="s">
        <v>408</v>
      </c>
      <c r="E780" s="37"/>
      <c r="F780" s="230" t="s">
        <v>758</v>
      </c>
      <c r="G780" s="37"/>
      <c r="H780" s="37"/>
      <c r="I780" s="123"/>
      <c r="J780" s="37"/>
      <c r="K780" s="37"/>
      <c r="L780" s="40"/>
      <c r="M780" s="222"/>
      <c r="N780" s="223"/>
      <c r="O780" s="72"/>
      <c r="P780" s="72"/>
      <c r="Q780" s="72"/>
      <c r="R780" s="72"/>
      <c r="S780" s="72"/>
      <c r="T780" s="73"/>
      <c r="U780" s="35"/>
      <c r="V780" s="35"/>
      <c r="W780" s="35"/>
      <c r="X780" s="35"/>
      <c r="Y780" s="35"/>
      <c r="Z780" s="35"/>
      <c r="AA780" s="35"/>
      <c r="AB780" s="35"/>
      <c r="AC780" s="35"/>
      <c r="AD780" s="35"/>
      <c r="AE780" s="35"/>
      <c r="AT780" s="18" t="s">
        <v>408</v>
      </c>
      <c r="AU780" s="18" t="s">
        <v>169</v>
      </c>
    </row>
    <row r="781" spans="2:51" s="13" customFormat="1" ht="11.25">
      <c r="B781" s="231"/>
      <c r="C781" s="232"/>
      <c r="D781" s="220" t="s">
        <v>410</v>
      </c>
      <c r="E781" s="233" t="s">
        <v>1</v>
      </c>
      <c r="F781" s="234" t="s">
        <v>1603</v>
      </c>
      <c r="G781" s="232"/>
      <c r="H781" s="235">
        <v>42.89</v>
      </c>
      <c r="I781" s="236"/>
      <c r="J781" s="232"/>
      <c r="K781" s="232"/>
      <c r="L781" s="237"/>
      <c r="M781" s="238"/>
      <c r="N781" s="239"/>
      <c r="O781" s="239"/>
      <c r="P781" s="239"/>
      <c r="Q781" s="239"/>
      <c r="R781" s="239"/>
      <c r="S781" s="239"/>
      <c r="T781" s="240"/>
      <c r="AT781" s="241" t="s">
        <v>410</v>
      </c>
      <c r="AU781" s="241" t="s">
        <v>169</v>
      </c>
      <c r="AV781" s="13" t="s">
        <v>88</v>
      </c>
      <c r="AW781" s="13" t="s">
        <v>34</v>
      </c>
      <c r="AX781" s="13" t="s">
        <v>86</v>
      </c>
      <c r="AY781" s="241" t="s">
        <v>154</v>
      </c>
    </row>
    <row r="782" spans="1:65" s="2" customFormat="1" ht="24" customHeight="1">
      <c r="A782" s="35"/>
      <c r="B782" s="36"/>
      <c r="C782" s="207" t="s">
        <v>1604</v>
      </c>
      <c r="D782" s="207" t="s">
        <v>155</v>
      </c>
      <c r="E782" s="208" t="s">
        <v>773</v>
      </c>
      <c r="F782" s="209" t="s">
        <v>774</v>
      </c>
      <c r="G782" s="210" t="s">
        <v>471</v>
      </c>
      <c r="H782" s="211">
        <v>473.41</v>
      </c>
      <c r="I782" s="212"/>
      <c r="J782" s="213">
        <f>ROUND(I782*H782,2)</f>
        <v>0</v>
      </c>
      <c r="K782" s="209" t="s">
        <v>405</v>
      </c>
      <c r="L782" s="40"/>
      <c r="M782" s="214" t="s">
        <v>1</v>
      </c>
      <c r="N782" s="215" t="s">
        <v>43</v>
      </c>
      <c r="O782" s="72"/>
      <c r="P782" s="216">
        <f>O782*H782</f>
        <v>0</v>
      </c>
      <c r="Q782" s="216">
        <v>0</v>
      </c>
      <c r="R782" s="216">
        <f>Q782*H782</f>
        <v>0</v>
      </c>
      <c r="S782" s="216">
        <v>0.388</v>
      </c>
      <c r="T782" s="217">
        <f>S782*H782</f>
        <v>183.68308000000002</v>
      </c>
      <c r="U782" s="35"/>
      <c r="V782" s="35"/>
      <c r="W782" s="35"/>
      <c r="X782" s="35"/>
      <c r="Y782" s="35"/>
      <c r="Z782" s="35"/>
      <c r="AA782" s="35"/>
      <c r="AB782" s="35"/>
      <c r="AC782" s="35"/>
      <c r="AD782" s="35"/>
      <c r="AE782" s="35"/>
      <c r="AR782" s="218" t="s">
        <v>159</v>
      </c>
      <c r="AT782" s="218" t="s">
        <v>155</v>
      </c>
      <c r="AU782" s="218" t="s">
        <v>169</v>
      </c>
      <c r="AY782" s="18" t="s">
        <v>154</v>
      </c>
      <c r="BE782" s="219">
        <f>IF(N782="základní",J782,0)</f>
        <v>0</v>
      </c>
      <c r="BF782" s="219">
        <f>IF(N782="snížená",J782,0)</f>
        <v>0</v>
      </c>
      <c r="BG782" s="219">
        <f>IF(N782="zákl. přenesená",J782,0)</f>
        <v>0</v>
      </c>
      <c r="BH782" s="219">
        <f>IF(N782="sníž. přenesená",J782,0)</f>
        <v>0</v>
      </c>
      <c r="BI782" s="219">
        <f>IF(N782="nulová",J782,0)</f>
        <v>0</v>
      </c>
      <c r="BJ782" s="18" t="s">
        <v>86</v>
      </c>
      <c r="BK782" s="219">
        <f>ROUND(I782*H782,2)</f>
        <v>0</v>
      </c>
      <c r="BL782" s="18" t="s">
        <v>159</v>
      </c>
      <c r="BM782" s="218" t="s">
        <v>1605</v>
      </c>
    </row>
    <row r="783" spans="1:47" s="2" customFormat="1" ht="39">
      <c r="A783" s="35"/>
      <c r="B783" s="36"/>
      <c r="C783" s="37"/>
      <c r="D783" s="220" t="s">
        <v>161</v>
      </c>
      <c r="E783" s="37"/>
      <c r="F783" s="221" t="s">
        <v>776</v>
      </c>
      <c r="G783" s="37"/>
      <c r="H783" s="37"/>
      <c r="I783" s="123"/>
      <c r="J783" s="37"/>
      <c r="K783" s="37"/>
      <c r="L783" s="40"/>
      <c r="M783" s="222"/>
      <c r="N783" s="223"/>
      <c r="O783" s="72"/>
      <c r="P783" s="72"/>
      <c r="Q783" s="72"/>
      <c r="R783" s="72"/>
      <c r="S783" s="72"/>
      <c r="T783" s="73"/>
      <c r="U783" s="35"/>
      <c r="V783" s="35"/>
      <c r="W783" s="35"/>
      <c r="X783" s="35"/>
      <c r="Y783" s="35"/>
      <c r="Z783" s="35"/>
      <c r="AA783" s="35"/>
      <c r="AB783" s="35"/>
      <c r="AC783" s="35"/>
      <c r="AD783" s="35"/>
      <c r="AE783" s="35"/>
      <c r="AT783" s="18" t="s">
        <v>161</v>
      </c>
      <c r="AU783" s="18" t="s">
        <v>169</v>
      </c>
    </row>
    <row r="784" spans="1:47" s="2" customFormat="1" ht="146.25">
      <c r="A784" s="35"/>
      <c r="B784" s="36"/>
      <c r="C784" s="37"/>
      <c r="D784" s="220" t="s">
        <v>408</v>
      </c>
      <c r="E784" s="37"/>
      <c r="F784" s="230" t="s">
        <v>758</v>
      </c>
      <c r="G784" s="37"/>
      <c r="H784" s="37"/>
      <c r="I784" s="123"/>
      <c r="J784" s="37"/>
      <c r="K784" s="37"/>
      <c r="L784" s="40"/>
      <c r="M784" s="222"/>
      <c r="N784" s="223"/>
      <c r="O784" s="72"/>
      <c r="P784" s="72"/>
      <c r="Q784" s="72"/>
      <c r="R784" s="72"/>
      <c r="S784" s="72"/>
      <c r="T784" s="73"/>
      <c r="U784" s="35"/>
      <c r="V784" s="35"/>
      <c r="W784" s="35"/>
      <c r="X784" s="35"/>
      <c r="Y784" s="35"/>
      <c r="Z784" s="35"/>
      <c r="AA784" s="35"/>
      <c r="AB784" s="35"/>
      <c r="AC784" s="35"/>
      <c r="AD784" s="35"/>
      <c r="AE784" s="35"/>
      <c r="AT784" s="18" t="s">
        <v>408</v>
      </c>
      <c r="AU784" s="18" t="s">
        <v>169</v>
      </c>
    </row>
    <row r="785" spans="2:51" s="13" customFormat="1" ht="11.25">
      <c r="B785" s="231"/>
      <c r="C785" s="232"/>
      <c r="D785" s="220" t="s">
        <v>410</v>
      </c>
      <c r="E785" s="233" t="s">
        <v>1</v>
      </c>
      <c r="F785" s="234" t="s">
        <v>1591</v>
      </c>
      <c r="G785" s="232"/>
      <c r="H785" s="235">
        <v>473.41</v>
      </c>
      <c r="I785" s="236"/>
      <c r="J785" s="232"/>
      <c r="K785" s="232"/>
      <c r="L785" s="237"/>
      <c r="M785" s="238"/>
      <c r="N785" s="239"/>
      <c r="O785" s="239"/>
      <c r="P785" s="239"/>
      <c r="Q785" s="239"/>
      <c r="R785" s="239"/>
      <c r="S785" s="239"/>
      <c r="T785" s="240"/>
      <c r="AT785" s="241" t="s">
        <v>410</v>
      </c>
      <c r="AU785" s="241" t="s">
        <v>169</v>
      </c>
      <c r="AV785" s="13" t="s">
        <v>88</v>
      </c>
      <c r="AW785" s="13" t="s">
        <v>34</v>
      </c>
      <c r="AX785" s="13" t="s">
        <v>86</v>
      </c>
      <c r="AY785" s="241" t="s">
        <v>154</v>
      </c>
    </row>
    <row r="786" spans="1:65" s="2" customFormat="1" ht="24" customHeight="1">
      <c r="A786" s="35"/>
      <c r="B786" s="36"/>
      <c r="C786" s="207" t="s">
        <v>1606</v>
      </c>
      <c r="D786" s="207" t="s">
        <v>155</v>
      </c>
      <c r="E786" s="208" t="s">
        <v>1607</v>
      </c>
      <c r="F786" s="209" t="s">
        <v>1608</v>
      </c>
      <c r="G786" s="210" t="s">
        <v>471</v>
      </c>
      <c r="H786" s="211">
        <v>150.63</v>
      </c>
      <c r="I786" s="212"/>
      <c r="J786" s="213">
        <f>ROUND(I786*H786,2)</f>
        <v>0</v>
      </c>
      <c r="K786" s="209" t="s">
        <v>405</v>
      </c>
      <c r="L786" s="40"/>
      <c r="M786" s="214" t="s">
        <v>1</v>
      </c>
      <c r="N786" s="215" t="s">
        <v>43</v>
      </c>
      <c r="O786" s="72"/>
      <c r="P786" s="216">
        <f>O786*H786</f>
        <v>0</v>
      </c>
      <c r="Q786" s="216">
        <v>0</v>
      </c>
      <c r="R786" s="216">
        <f>Q786*H786</f>
        <v>0</v>
      </c>
      <c r="S786" s="216">
        <v>0.22</v>
      </c>
      <c r="T786" s="217">
        <f>S786*H786</f>
        <v>33.1386</v>
      </c>
      <c r="U786" s="35"/>
      <c r="V786" s="35"/>
      <c r="W786" s="35"/>
      <c r="X786" s="35"/>
      <c r="Y786" s="35"/>
      <c r="Z786" s="35"/>
      <c r="AA786" s="35"/>
      <c r="AB786" s="35"/>
      <c r="AC786" s="35"/>
      <c r="AD786" s="35"/>
      <c r="AE786" s="35"/>
      <c r="AR786" s="218" t="s">
        <v>159</v>
      </c>
      <c r="AT786" s="218" t="s">
        <v>155</v>
      </c>
      <c r="AU786" s="218" t="s">
        <v>169</v>
      </c>
      <c r="AY786" s="18" t="s">
        <v>154</v>
      </c>
      <c r="BE786" s="219">
        <f>IF(N786="základní",J786,0)</f>
        <v>0</v>
      </c>
      <c r="BF786" s="219">
        <f>IF(N786="snížená",J786,0)</f>
        <v>0</v>
      </c>
      <c r="BG786" s="219">
        <f>IF(N786="zákl. přenesená",J786,0)</f>
        <v>0</v>
      </c>
      <c r="BH786" s="219">
        <f>IF(N786="sníž. přenesená",J786,0)</f>
        <v>0</v>
      </c>
      <c r="BI786" s="219">
        <f>IF(N786="nulová",J786,0)</f>
        <v>0</v>
      </c>
      <c r="BJ786" s="18" t="s">
        <v>86</v>
      </c>
      <c r="BK786" s="219">
        <f>ROUND(I786*H786,2)</f>
        <v>0</v>
      </c>
      <c r="BL786" s="18" t="s">
        <v>159</v>
      </c>
      <c r="BM786" s="218" t="s">
        <v>1609</v>
      </c>
    </row>
    <row r="787" spans="1:47" s="2" customFormat="1" ht="39">
      <c r="A787" s="35"/>
      <c r="B787" s="36"/>
      <c r="C787" s="37"/>
      <c r="D787" s="220" t="s">
        <v>161</v>
      </c>
      <c r="E787" s="37"/>
      <c r="F787" s="221" t="s">
        <v>1610</v>
      </c>
      <c r="G787" s="37"/>
      <c r="H787" s="37"/>
      <c r="I787" s="123"/>
      <c r="J787" s="37"/>
      <c r="K787" s="37"/>
      <c r="L787" s="40"/>
      <c r="M787" s="222"/>
      <c r="N787" s="223"/>
      <c r="O787" s="72"/>
      <c r="P787" s="72"/>
      <c r="Q787" s="72"/>
      <c r="R787" s="72"/>
      <c r="S787" s="72"/>
      <c r="T787" s="73"/>
      <c r="U787" s="35"/>
      <c r="V787" s="35"/>
      <c r="W787" s="35"/>
      <c r="X787" s="35"/>
      <c r="Y787" s="35"/>
      <c r="Z787" s="35"/>
      <c r="AA787" s="35"/>
      <c r="AB787" s="35"/>
      <c r="AC787" s="35"/>
      <c r="AD787" s="35"/>
      <c r="AE787" s="35"/>
      <c r="AT787" s="18" t="s">
        <v>161</v>
      </c>
      <c r="AU787" s="18" t="s">
        <v>169</v>
      </c>
    </row>
    <row r="788" spans="1:47" s="2" customFormat="1" ht="253.5">
      <c r="A788" s="35"/>
      <c r="B788" s="36"/>
      <c r="C788" s="37"/>
      <c r="D788" s="220" t="s">
        <v>408</v>
      </c>
      <c r="E788" s="37"/>
      <c r="F788" s="230" t="s">
        <v>1611</v>
      </c>
      <c r="G788" s="37"/>
      <c r="H788" s="37"/>
      <c r="I788" s="123"/>
      <c r="J788" s="37"/>
      <c r="K788" s="37"/>
      <c r="L788" s="40"/>
      <c r="M788" s="222"/>
      <c r="N788" s="223"/>
      <c r="O788" s="72"/>
      <c r="P788" s="72"/>
      <c r="Q788" s="72"/>
      <c r="R788" s="72"/>
      <c r="S788" s="72"/>
      <c r="T788" s="73"/>
      <c r="U788" s="35"/>
      <c r="V788" s="35"/>
      <c r="W788" s="35"/>
      <c r="X788" s="35"/>
      <c r="Y788" s="35"/>
      <c r="Z788" s="35"/>
      <c r="AA788" s="35"/>
      <c r="AB788" s="35"/>
      <c r="AC788" s="35"/>
      <c r="AD788" s="35"/>
      <c r="AE788" s="35"/>
      <c r="AT788" s="18" t="s">
        <v>408</v>
      </c>
      <c r="AU788" s="18" t="s">
        <v>169</v>
      </c>
    </row>
    <row r="789" spans="2:51" s="13" customFormat="1" ht="11.25">
      <c r="B789" s="231"/>
      <c r="C789" s="232"/>
      <c r="D789" s="220" t="s">
        <v>410</v>
      </c>
      <c r="E789" s="233" t="s">
        <v>1</v>
      </c>
      <c r="F789" s="234" t="s">
        <v>1612</v>
      </c>
      <c r="G789" s="232"/>
      <c r="H789" s="235">
        <v>150.63</v>
      </c>
      <c r="I789" s="236"/>
      <c r="J789" s="232"/>
      <c r="K789" s="232"/>
      <c r="L789" s="237"/>
      <c r="M789" s="238"/>
      <c r="N789" s="239"/>
      <c r="O789" s="239"/>
      <c r="P789" s="239"/>
      <c r="Q789" s="239"/>
      <c r="R789" s="239"/>
      <c r="S789" s="239"/>
      <c r="T789" s="240"/>
      <c r="AT789" s="241" t="s">
        <v>410</v>
      </c>
      <c r="AU789" s="241" t="s">
        <v>169</v>
      </c>
      <c r="AV789" s="13" t="s">
        <v>88</v>
      </c>
      <c r="AW789" s="13" t="s">
        <v>34</v>
      </c>
      <c r="AX789" s="13" t="s">
        <v>86</v>
      </c>
      <c r="AY789" s="241" t="s">
        <v>154</v>
      </c>
    </row>
    <row r="790" spans="1:65" s="2" customFormat="1" ht="24" customHeight="1">
      <c r="A790" s="35"/>
      <c r="B790" s="36"/>
      <c r="C790" s="207" t="s">
        <v>1613</v>
      </c>
      <c r="D790" s="207" t="s">
        <v>155</v>
      </c>
      <c r="E790" s="208" t="s">
        <v>779</v>
      </c>
      <c r="F790" s="209" t="s">
        <v>780</v>
      </c>
      <c r="G790" s="210" t="s">
        <v>471</v>
      </c>
      <c r="H790" s="211">
        <v>473.41</v>
      </c>
      <c r="I790" s="212"/>
      <c r="J790" s="213">
        <f>ROUND(I790*H790,2)</f>
        <v>0</v>
      </c>
      <c r="K790" s="209" t="s">
        <v>405</v>
      </c>
      <c r="L790" s="40"/>
      <c r="M790" s="214" t="s">
        <v>1</v>
      </c>
      <c r="N790" s="215" t="s">
        <v>43</v>
      </c>
      <c r="O790" s="72"/>
      <c r="P790" s="216">
        <f>O790*H790</f>
        <v>0</v>
      </c>
      <c r="Q790" s="216">
        <v>9E-05</v>
      </c>
      <c r="R790" s="216">
        <f>Q790*H790</f>
        <v>0.0426069</v>
      </c>
      <c r="S790" s="216">
        <v>0.128</v>
      </c>
      <c r="T790" s="217">
        <f>S790*H790</f>
        <v>60.59648000000001</v>
      </c>
      <c r="U790" s="35"/>
      <c r="V790" s="35"/>
      <c r="W790" s="35"/>
      <c r="X790" s="35"/>
      <c r="Y790" s="35"/>
      <c r="Z790" s="35"/>
      <c r="AA790" s="35"/>
      <c r="AB790" s="35"/>
      <c r="AC790" s="35"/>
      <c r="AD790" s="35"/>
      <c r="AE790" s="35"/>
      <c r="AR790" s="218" t="s">
        <v>159</v>
      </c>
      <c r="AT790" s="218" t="s">
        <v>155</v>
      </c>
      <c r="AU790" s="218" t="s">
        <v>169</v>
      </c>
      <c r="AY790" s="18" t="s">
        <v>154</v>
      </c>
      <c r="BE790" s="219">
        <f>IF(N790="základní",J790,0)</f>
        <v>0</v>
      </c>
      <c r="BF790" s="219">
        <f>IF(N790="snížená",J790,0)</f>
        <v>0</v>
      </c>
      <c r="BG790" s="219">
        <f>IF(N790="zákl. přenesená",J790,0)</f>
        <v>0</v>
      </c>
      <c r="BH790" s="219">
        <f>IF(N790="sníž. přenesená",J790,0)</f>
        <v>0</v>
      </c>
      <c r="BI790" s="219">
        <f>IF(N790="nulová",J790,0)</f>
        <v>0</v>
      </c>
      <c r="BJ790" s="18" t="s">
        <v>86</v>
      </c>
      <c r="BK790" s="219">
        <f>ROUND(I790*H790,2)</f>
        <v>0</v>
      </c>
      <c r="BL790" s="18" t="s">
        <v>159</v>
      </c>
      <c r="BM790" s="218" t="s">
        <v>1614</v>
      </c>
    </row>
    <row r="791" spans="1:47" s="2" customFormat="1" ht="29.25">
      <c r="A791" s="35"/>
      <c r="B791" s="36"/>
      <c r="C791" s="37"/>
      <c r="D791" s="220" t="s">
        <v>161</v>
      </c>
      <c r="E791" s="37"/>
      <c r="F791" s="221" t="s">
        <v>782</v>
      </c>
      <c r="G791" s="37"/>
      <c r="H791" s="37"/>
      <c r="I791" s="123"/>
      <c r="J791" s="37"/>
      <c r="K791" s="37"/>
      <c r="L791" s="40"/>
      <c r="M791" s="222"/>
      <c r="N791" s="223"/>
      <c r="O791" s="72"/>
      <c r="P791" s="72"/>
      <c r="Q791" s="72"/>
      <c r="R791" s="72"/>
      <c r="S791" s="72"/>
      <c r="T791" s="73"/>
      <c r="U791" s="35"/>
      <c r="V791" s="35"/>
      <c r="W791" s="35"/>
      <c r="X791" s="35"/>
      <c r="Y791" s="35"/>
      <c r="Z791" s="35"/>
      <c r="AA791" s="35"/>
      <c r="AB791" s="35"/>
      <c r="AC791" s="35"/>
      <c r="AD791" s="35"/>
      <c r="AE791" s="35"/>
      <c r="AT791" s="18" t="s">
        <v>161</v>
      </c>
      <c r="AU791" s="18" t="s">
        <v>169</v>
      </c>
    </row>
    <row r="792" spans="1:47" s="2" customFormat="1" ht="224.25">
      <c r="A792" s="35"/>
      <c r="B792" s="36"/>
      <c r="C792" s="37"/>
      <c r="D792" s="220" t="s">
        <v>408</v>
      </c>
      <c r="E792" s="37"/>
      <c r="F792" s="230" t="s">
        <v>783</v>
      </c>
      <c r="G792" s="37"/>
      <c r="H792" s="37"/>
      <c r="I792" s="123"/>
      <c r="J792" s="37"/>
      <c r="K792" s="37"/>
      <c r="L792" s="40"/>
      <c r="M792" s="222"/>
      <c r="N792" s="223"/>
      <c r="O792" s="72"/>
      <c r="P792" s="72"/>
      <c r="Q792" s="72"/>
      <c r="R792" s="72"/>
      <c r="S792" s="72"/>
      <c r="T792" s="73"/>
      <c r="U792" s="35"/>
      <c r="V792" s="35"/>
      <c r="W792" s="35"/>
      <c r="X792" s="35"/>
      <c r="Y792" s="35"/>
      <c r="Z792" s="35"/>
      <c r="AA792" s="35"/>
      <c r="AB792" s="35"/>
      <c r="AC792" s="35"/>
      <c r="AD792" s="35"/>
      <c r="AE792" s="35"/>
      <c r="AT792" s="18" t="s">
        <v>408</v>
      </c>
      <c r="AU792" s="18" t="s">
        <v>169</v>
      </c>
    </row>
    <row r="793" spans="2:51" s="13" customFormat="1" ht="11.25">
      <c r="B793" s="231"/>
      <c r="C793" s="232"/>
      <c r="D793" s="220" t="s">
        <v>410</v>
      </c>
      <c r="E793" s="233" t="s">
        <v>1</v>
      </c>
      <c r="F793" s="234" t="s">
        <v>1615</v>
      </c>
      <c r="G793" s="232"/>
      <c r="H793" s="235">
        <v>473.41</v>
      </c>
      <c r="I793" s="236"/>
      <c r="J793" s="232"/>
      <c r="K793" s="232"/>
      <c r="L793" s="237"/>
      <c r="M793" s="238"/>
      <c r="N793" s="239"/>
      <c r="O793" s="239"/>
      <c r="P793" s="239"/>
      <c r="Q793" s="239"/>
      <c r="R793" s="239"/>
      <c r="S793" s="239"/>
      <c r="T793" s="240"/>
      <c r="AT793" s="241" t="s">
        <v>410</v>
      </c>
      <c r="AU793" s="241" t="s">
        <v>169</v>
      </c>
      <c r="AV793" s="13" t="s">
        <v>88</v>
      </c>
      <c r="AW793" s="13" t="s">
        <v>34</v>
      </c>
      <c r="AX793" s="13" t="s">
        <v>86</v>
      </c>
      <c r="AY793" s="241" t="s">
        <v>154</v>
      </c>
    </row>
    <row r="794" spans="1:65" s="2" customFormat="1" ht="16.5" customHeight="1">
      <c r="A794" s="35"/>
      <c r="B794" s="36"/>
      <c r="C794" s="207" t="s">
        <v>1616</v>
      </c>
      <c r="D794" s="207" t="s">
        <v>155</v>
      </c>
      <c r="E794" s="208" t="s">
        <v>785</v>
      </c>
      <c r="F794" s="209" t="s">
        <v>786</v>
      </c>
      <c r="G794" s="210" t="s">
        <v>639</v>
      </c>
      <c r="H794" s="211">
        <v>227.13</v>
      </c>
      <c r="I794" s="212"/>
      <c r="J794" s="213">
        <f>ROUND(I794*H794,2)</f>
        <v>0</v>
      </c>
      <c r="K794" s="209" t="s">
        <v>405</v>
      </c>
      <c r="L794" s="40"/>
      <c r="M794" s="214" t="s">
        <v>1</v>
      </c>
      <c r="N794" s="215" t="s">
        <v>43</v>
      </c>
      <c r="O794" s="72"/>
      <c r="P794" s="216">
        <f>O794*H794</f>
        <v>0</v>
      </c>
      <c r="Q794" s="216">
        <v>0</v>
      </c>
      <c r="R794" s="216">
        <f>Q794*H794</f>
        <v>0</v>
      </c>
      <c r="S794" s="216">
        <v>0.205</v>
      </c>
      <c r="T794" s="217">
        <f>S794*H794</f>
        <v>46.56164999999999</v>
      </c>
      <c r="U794" s="35"/>
      <c r="V794" s="35"/>
      <c r="W794" s="35"/>
      <c r="X794" s="35"/>
      <c r="Y794" s="35"/>
      <c r="Z794" s="35"/>
      <c r="AA794" s="35"/>
      <c r="AB794" s="35"/>
      <c r="AC794" s="35"/>
      <c r="AD794" s="35"/>
      <c r="AE794" s="35"/>
      <c r="AR794" s="218" t="s">
        <v>159</v>
      </c>
      <c r="AT794" s="218" t="s">
        <v>155</v>
      </c>
      <c r="AU794" s="218" t="s">
        <v>169</v>
      </c>
      <c r="AY794" s="18" t="s">
        <v>154</v>
      </c>
      <c r="BE794" s="219">
        <f>IF(N794="základní",J794,0)</f>
        <v>0</v>
      </c>
      <c r="BF794" s="219">
        <f>IF(N794="snížená",J794,0)</f>
        <v>0</v>
      </c>
      <c r="BG794" s="219">
        <f>IF(N794="zákl. přenesená",J794,0)</f>
        <v>0</v>
      </c>
      <c r="BH794" s="219">
        <f>IF(N794="sníž. přenesená",J794,0)</f>
        <v>0</v>
      </c>
      <c r="BI794" s="219">
        <f>IF(N794="nulová",J794,0)</f>
        <v>0</v>
      </c>
      <c r="BJ794" s="18" t="s">
        <v>86</v>
      </c>
      <c r="BK794" s="219">
        <f>ROUND(I794*H794,2)</f>
        <v>0</v>
      </c>
      <c r="BL794" s="18" t="s">
        <v>159</v>
      </c>
      <c r="BM794" s="218" t="s">
        <v>1617</v>
      </c>
    </row>
    <row r="795" spans="1:47" s="2" customFormat="1" ht="29.25">
      <c r="A795" s="35"/>
      <c r="B795" s="36"/>
      <c r="C795" s="37"/>
      <c r="D795" s="220" t="s">
        <v>161</v>
      </c>
      <c r="E795" s="37"/>
      <c r="F795" s="221" t="s">
        <v>788</v>
      </c>
      <c r="G795" s="37"/>
      <c r="H795" s="37"/>
      <c r="I795" s="123"/>
      <c r="J795" s="37"/>
      <c r="K795" s="37"/>
      <c r="L795" s="40"/>
      <c r="M795" s="222"/>
      <c r="N795" s="223"/>
      <c r="O795" s="72"/>
      <c r="P795" s="72"/>
      <c r="Q795" s="72"/>
      <c r="R795" s="72"/>
      <c r="S795" s="72"/>
      <c r="T795" s="73"/>
      <c r="U795" s="35"/>
      <c r="V795" s="35"/>
      <c r="W795" s="35"/>
      <c r="X795" s="35"/>
      <c r="Y795" s="35"/>
      <c r="Z795" s="35"/>
      <c r="AA795" s="35"/>
      <c r="AB795" s="35"/>
      <c r="AC795" s="35"/>
      <c r="AD795" s="35"/>
      <c r="AE795" s="35"/>
      <c r="AT795" s="18" t="s">
        <v>161</v>
      </c>
      <c r="AU795" s="18" t="s">
        <v>169</v>
      </c>
    </row>
    <row r="796" spans="1:47" s="2" customFormat="1" ht="156">
      <c r="A796" s="35"/>
      <c r="B796" s="36"/>
      <c r="C796" s="37"/>
      <c r="D796" s="220" t="s">
        <v>408</v>
      </c>
      <c r="E796" s="37"/>
      <c r="F796" s="230" t="s">
        <v>789</v>
      </c>
      <c r="G796" s="37"/>
      <c r="H796" s="37"/>
      <c r="I796" s="123"/>
      <c r="J796" s="37"/>
      <c r="K796" s="37"/>
      <c r="L796" s="40"/>
      <c r="M796" s="222"/>
      <c r="N796" s="223"/>
      <c r="O796" s="72"/>
      <c r="P796" s="72"/>
      <c r="Q796" s="72"/>
      <c r="R796" s="72"/>
      <c r="S796" s="72"/>
      <c r="T796" s="73"/>
      <c r="U796" s="35"/>
      <c r="V796" s="35"/>
      <c r="W796" s="35"/>
      <c r="X796" s="35"/>
      <c r="Y796" s="35"/>
      <c r="Z796" s="35"/>
      <c r="AA796" s="35"/>
      <c r="AB796" s="35"/>
      <c r="AC796" s="35"/>
      <c r="AD796" s="35"/>
      <c r="AE796" s="35"/>
      <c r="AT796" s="18" t="s">
        <v>408</v>
      </c>
      <c r="AU796" s="18" t="s">
        <v>169</v>
      </c>
    </row>
    <row r="797" spans="2:51" s="13" customFormat="1" ht="11.25">
      <c r="B797" s="231"/>
      <c r="C797" s="232"/>
      <c r="D797" s="220" t="s">
        <v>410</v>
      </c>
      <c r="E797" s="233" t="s">
        <v>1</v>
      </c>
      <c r="F797" s="234" t="s">
        <v>1618</v>
      </c>
      <c r="G797" s="232"/>
      <c r="H797" s="235">
        <v>157.8</v>
      </c>
      <c r="I797" s="236"/>
      <c r="J797" s="232"/>
      <c r="K797" s="232"/>
      <c r="L797" s="237"/>
      <c r="M797" s="238"/>
      <c r="N797" s="239"/>
      <c r="O797" s="239"/>
      <c r="P797" s="239"/>
      <c r="Q797" s="239"/>
      <c r="R797" s="239"/>
      <c r="S797" s="239"/>
      <c r="T797" s="240"/>
      <c r="AT797" s="241" t="s">
        <v>410</v>
      </c>
      <c r="AU797" s="241" t="s">
        <v>169</v>
      </c>
      <c r="AV797" s="13" t="s">
        <v>88</v>
      </c>
      <c r="AW797" s="13" t="s">
        <v>34</v>
      </c>
      <c r="AX797" s="13" t="s">
        <v>78</v>
      </c>
      <c r="AY797" s="241" t="s">
        <v>154</v>
      </c>
    </row>
    <row r="798" spans="2:51" s="13" customFormat="1" ht="11.25">
      <c r="B798" s="231"/>
      <c r="C798" s="232"/>
      <c r="D798" s="220" t="s">
        <v>410</v>
      </c>
      <c r="E798" s="233" t="s">
        <v>1</v>
      </c>
      <c r="F798" s="234" t="s">
        <v>1619</v>
      </c>
      <c r="G798" s="232"/>
      <c r="H798" s="235">
        <v>69.33</v>
      </c>
      <c r="I798" s="236"/>
      <c r="J798" s="232"/>
      <c r="K798" s="232"/>
      <c r="L798" s="237"/>
      <c r="M798" s="238"/>
      <c r="N798" s="239"/>
      <c r="O798" s="239"/>
      <c r="P798" s="239"/>
      <c r="Q798" s="239"/>
      <c r="R798" s="239"/>
      <c r="S798" s="239"/>
      <c r="T798" s="240"/>
      <c r="AT798" s="241" t="s">
        <v>410</v>
      </c>
      <c r="AU798" s="241" t="s">
        <v>169</v>
      </c>
      <c r="AV798" s="13" t="s">
        <v>88</v>
      </c>
      <c r="AW798" s="13" t="s">
        <v>34</v>
      </c>
      <c r="AX798" s="13" t="s">
        <v>78</v>
      </c>
      <c r="AY798" s="241" t="s">
        <v>154</v>
      </c>
    </row>
    <row r="799" spans="2:51" s="14" customFormat="1" ht="11.25">
      <c r="B799" s="242"/>
      <c r="C799" s="243"/>
      <c r="D799" s="220" t="s">
        <v>410</v>
      </c>
      <c r="E799" s="244" t="s">
        <v>1</v>
      </c>
      <c r="F799" s="245" t="s">
        <v>433</v>
      </c>
      <c r="G799" s="243"/>
      <c r="H799" s="246">
        <v>227.13</v>
      </c>
      <c r="I799" s="247"/>
      <c r="J799" s="243"/>
      <c r="K799" s="243"/>
      <c r="L799" s="248"/>
      <c r="M799" s="249"/>
      <c r="N799" s="250"/>
      <c r="O799" s="250"/>
      <c r="P799" s="250"/>
      <c r="Q799" s="250"/>
      <c r="R799" s="250"/>
      <c r="S799" s="250"/>
      <c r="T799" s="251"/>
      <c r="AT799" s="252" t="s">
        <v>410</v>
      </c>
      <c r="AU799" s="252" t="s">
        <v>169</v>
      </c>
      <c r="AV799" s="14" t="s">
        <v>159</v>
      </c>
      <c r="AW799" s="14" t="s">
        <v>34</v>
      </c>
      <c r="AX799" s="14" t="s">
        <v>86</v>
      </c>
      <c r="AY799" s="252" t="s">
        <v>154</v>
      </c>
    </row>
    <row r="800" spans="1:65" s="2" customFormat="1" ht="16.5" customHeight="1">
      <c r="A800" s="35"/>
      <c r="B800" s="36"/>
      <c r="C800" s="207" t="s">
        <v>1620</v>
      </c>
      <c r="D800" s="207" t="s">
        <v>155</v>
      </c>
      <c r="E800" s="208" t="s">
        <v>798</v>
      </c>
      <c r="F800" s="209" t="s">
        <v>799</v>
      </c>
      <c r="G800" s="210" t="s">
        <v>404</v>
      </c>
      <c r="H800" s="211">
        <v>29.409</v>
      </c>
      <c r="I800" s="212"/>
      <c r="J800" s="213">
        <f>ROUND(I800*H800,2)</f>
        <v>0</v>
      </c>
      <c r="K800" s="209" t="s">
        <v>405</v>
      </c>
      <c r="L800" s="40"/>
      <c r="M800" s="214" t="s">
        <v>1</v>
      </c>
      <c r="N800" s="215" t="s">
        <v>43</v>
      </c>
      <c r="O800" s="72"/>
      <c r="P800" s="216">
        <f>O800*H800</f>
        <v>0</v>
      </c>
      <c r="Q800" s="216">
        <v>0</v>
      </c>
      <c r="R800" s="216">
        <f>Q800*H800</f>
        <v>0</v>
      </c>
      <c r="S800" s="216">
        <v>2</v>
      </c>
      <c r="T800" s="217">
        <f>S800*H800</f>
        <v>58.818</v>
      </c>
      <c r="U800" s="35"/>
      <c r="V800" s="35"/>
      <c r="W800" s="35"/>
      <c r="X800" s="35"/>
      <c r="Y800" s="35"/>
      <c r="Z800" s="35"/>
      <c r="AA800" s="35"/>
      <c r="AB800" s="35"/>
      <c r="AC800" s="35"/>
      <c r="AD800" s="35"/>
      <c r="AE800" s="35"/>
      <c r="AR800" s="218" t="s">
        <v>159</v>
      </c>
      <c r="AT800" s="218" t="s">
        <v>155</v>
      </c>
      <c r="AU800" s="218" t="s">
        <v>169</v>
      </c>
      <c r="AY800" s="18" t="s">
        <v>154</v>
      </c>
      <c r="BE800" s="219">
        <f>IF(N800="základní",J800,0)</f>
        <v>0</v>
      </c>
      <c r="BF800" s="219">
        <f>IF(N800="snížená",J800,0)</f>
        <v>0</v>
      </c>
      <c r="BG800" s="219">
        <f>IF(N800="zákl. přenesená",J800,0)</f>
        <v>0</v>
      </c>
      <c r="BH800" s="219">
        <f>IF(N800="sníž. přenesená",J800,0)</f>
        <v>0</v>
      </c>
      <c r="BI800" s="219">
        <f>IF(N800="nulová",J800,0)</f>
        <v>0</v>
      </c>
      <c r="BJ800" s="18" t="s">
        <v>86</v>
      </c>
      <c r="BK800" s="219">
        <f>ROUND(I800*H800,2)</f>
        <v>0</v>
      </c>
      <c r="BL800" s="18" t="s">
        <v>159</v>
      </c>
      <c r="BM800" s="218" t="s">
        <v>1621</v>
      </c>
    </row>
    <row r="801" spans="1:47" s="2" customFormat="1" ht="11.25">
      <c r="A801" s="35"/>
      <c r="B801" s="36"/>
      <c r="C801" s="37"/>
      <c r="D801" s="220" t="s">
        <v>161</v>
      </c>
      <c r="E801" s="37"/>
      <c r="F801" s="221" t="s">
        <v>801</v>
      </c>
      <c r="G801" s="37"/>
      <c r="H801" s="37"/>
      <c r="I801" s="123"/>
      <c r="J801" s="37"/>
      <c r="K801" s="37"/>
      <c r="L801" s="40"/>
      <c r="M801" s="222"/>
      <c r="N801" s="223"/>
      <c r="O801" s="72"/>
      <c r="P801" s="72"/>
      <c r="Q801" s="72"/>
      <c r="R801" s="72"/>
      <c r="S801" s="72"/>
      <c r="T801" s="73"/>
      <c r="U801" s="35"/>
      <c r="V801" s="35"/>
      <c r="W801" s="35"/>
      <c r="X801" s="35"/>
      <c r="Y801" s="35"/>
      <c r="Z801" s="35"/>
      <c r="AA801" s="35"/>
      <c r="AB801" s="35"/>
      <c r="AC801" s="35"/>
      <c r="AD801" s="35"/>
      <c r="AE801" s="35"/>
      <c r="AT801" s="18" t="s">
        <v>161</v>
      </c>
      <c r="AU801" s="18" t="s">
        <v>169</v>
      </c>
    </row>
    <row r="802" spans="2:51" s="13" customFormat="1" ht="11.25">
      <c r="B802" s="231"/>
      <c r="C802" s="232"/>
      <c r="D802" s="220" t="s">
        <v>410</v>
      </c>
      <c r="E802" s="233" t="s">
        <v>1</v>
      </c>
      <c r="F802" s="234" t="s">
        <v>1622</v>
      </c>
      <c r="G802" s="232"/>
      <c r="H802" s="235">
        <v>0.189</v>
      </c>
      <c r="I802" s="236"/>
      <c r="J802" s="232"/>
      <c r="K802" s="232"/>
      <c r="L802" s="237"/>
      <c r="M802" s="238"/>
      <c r="N802" s="239"/>
      <c r="O802" s="239"/>
      <c r="P802" s="239"/>
      <c r="Q802" s="239"/>
      <c r="R802" s="239"/>
      <c r="S802" s="239"/>
      <c r="T802" s="240"/>
      <c r="AT802" s="241" t="s">
        <v>410</v>
      </c>
      <c r="AU802" s="241" t="s">
        <v>169</v>
      </c>
      <c r="AV802" s="13" t="s">
        <v>88</v>
      </c>
      <c r="AW802" s="13" t="s">
        <v>34</v>
      </c>
      <c r="AX802" s="13" t="s">
        <v>78</v>
      </c>
      <c r="AY802" s="241" t="s">
        <v>154</v>
      </c>
    </row>
    <row r="803" spans="2:51" s="13" customFormat="1" ht="11.25">
      <c r="B803" s="231"/>
      <c r="C803" s="232"/>
      <c r="D803" s="220" t="s">
        <v>410</v>
      </c>
      <c r="E803" s="233" t="s">
        <v>1</v>
      </c>
      <c r="F803" s="234" t="s">
        <v>1623</v>
      </c>
      <c r="G803" s="232"/>
      <c r="H803" s="235">
        <v>29.22</v>
      </c>
      <c r="I803" s="236"/>
      <c r="J803" s="232"/>
      <c r="K803" s="232"/>
      <c r="L803" s="237"/>
      <c r="M803" s="238"/>
      <c r="N803" s="239"/>
      <c r="O803" s="239"/>
      <c r="P803" s="239"/>
      <c r="Q803" s="239"/>
      <c r="R803" s="239"/>
      <c r="S803" s="239"/>
      <c r="T803" s="240"/>
      <c r="AT803" s="241" t="s">
        <v>410</v>
      </c>
      <c r="AU803" s="241" t="s">
        <v>169</v>
      </c>
      <c r="AV803" s="13" t="s">
        <v>88</v>
      </c>
      <c r="AW803" s="13" t="s">
        <v>34</v>
      </c>
      <c r="AX803" s="13" t="s">
        <v>78</v>
      </c>
      <c r="AY803" s="241" t="s">
        <v>154</v>
      </c>
    </row>
    <row r="804" spans="2:51" s="14" customFormat="1" ht="11.25">
      <c r="B804" s="242"/>
      <c r="C804" s="243"/>
      <c r="D804" s="220" t="s">
        <v>410</v>
      </c>
      <c r="E804" s="244" t="s">
        <v>1</v>
      </c>
      <c r="F804" s="245" t="s">
        <v>433</v>
      </c>
      <c r="G804" s="243"/>
      <c r="H804" s="246">
        <v>29.409</v>
      </c>
      <c r="I804" s="247"/>
      <c r="J804" s="243"/>
      <c r="K804" s="243"/>
      <c r="L804" s="248"/>
      <c r="M804" s="249"/>
      <c r="N804" s="250"/>
      <c r="O804" s="250"/>
      <c r="P804" s="250"/>
      <c r="Q804" s="250"/>
      <c r="R804" s="250"/>
      <c r="S804" s="250"/>
      <c r="T804" s="251"/>
      <c r="AT804" s="252" t="s">
        <v>410</v>
      </c>
      <c r="AU804" s="252" t="s">
        <v>169</v>
      </c>
      <c r="AV804" s="14" t="s">
        <v>159</v>
      </c>
      <c r="AW804" s="14" t="s">
        <v>34</v>
      </c>
      <c r="AX804" s="14" t="s">
        <v>86</v>
      </c>
      <c r="AY804" s="252" t="s">
        <v>154</v>
      </c>
    </row>
    <row r="805" spans="1:65" s="2" customFormat="1" ht="24" customHeight="1">
      <c r="A805" s="35"/>
      <c r="B805" s="36"/>
      <c r="C805" s="207" t="s">
        <v>1624</v>
      </c>
      <c r="D805" s="207" t="s">
        <v>155</v>
      </c>
      <c r="E805" s="208" t="s">
        <v>1625</v>
      </c>
      <c r="F805" s="209" t="s">
        <v>1626</v>
      </c>
      <c r="G805" s="210" t="s">
        <v>404</v>
      </c>
      <c r="H805" s="211">
        <v>1.688</v>
      </c>
      <c r="I805" s="212"/>
      <c r="J805" s="213">
        <f>ROUND(I805*H805,2)</f>
        <v>0</v>
      </c>
      <c r="K805" s="209" t="s">
        <v>405</v>
      </c>
      <c r="L805" s="40"/>
      <c r="M805" s="214" t="s">
        <v>1</v>
      </c>
      <c r="N805" s="215" t="s">
        <v>43</v>
      </c>
      <c r="O805" s="72"/>
      <c r="P805" s="216">
        <f>O805*H805</f>
        <v>0</v>
      </c>
      <c r="Q805" s="216">
        <v>0</v>
      </c>
      <c r="R805" s="216">
        <f>Q805*H805</f>
        <v>0</v>
      </c>
      <c r="S805" s="216">
        <v>2.1</v>
      </c>
      <c r="T805" s="217">
        <f>S805*H805</f>
        <v>3.5448</v>
      </c>
      <c r="U805" s="35"/>
      <c r="V805" s="35"/>
      <c r="W805" s="35"/>
      <c r="X805" s="35"/>
      <c r="Y805" s="35"/>
      <c r="Z805" s="35"/>
      <c r="AA805" s="35"/>
      <c r="AB805" s="35"/>
      <c r="AC805" s="35"/>
      <c r="AD805" s="35"/>
      <c r="AE805" s="35"/>
      <c r="AR805" s="218" t="s">
        <v>159</v>
      </c>
      <c r="AT805" s="218" t="s">
        <v>155</v>
      </c>
      <c r="AU805" s="218" t="s">
        <v>169</v>
      </c>
      <c r="AY805" s="18" t="s">
        <v>154</v>
      </c>
      <c r="BE805" s="219">
        <f>IF(N805="základní",J805,0)</f>
        <v>0</v>
      </c>
      <c r="BF805" s="219">
        <f>IF(N805="snížená",J805,0)</f>
        <v>0</v>
      </c>
      <c r="BG805" s="219">
        <f>IF(N805="zákl. přenesená",J805,0)</f>
        <v>0</v>
      </c>
      <c r="BH805" s="219">
        <f>IF(N805="sníž. přenesená",J805,0)</f>
        <v>0</v>
      </c>
      <c r="BI805" s="219">
        <f>IF(N805="nulová",J805,0)</f>
        <v>0</v>
      </c>
      <c r="BJ805" s="18" t="s">
        <v>86</v>
      </c>
      <c r="BK805" s="219">
        <f>ROUND(I805*H805,2)</f>
        <v>0</v>
      </c>
      <c r="BL805" s="18" t="s">
        <v>159</v>
      </c>
      <c r="BM805" s="218" t="s">
        <v>1627</v>
      </c>
    </row>
    <row r="806" spans="1:47" s="2" customFormat="1" ht="19.5">
      <c r="A806" s="35"/>
      <c r="B806" s="36"/>
      <c r="C806" s="37"/>
      <c r="D806" s="220" t="s">
        <v>161</v>
      </c>
      <c r="E806" s="37"/>
      <c r="F806" s="221" t="s">
        <v>1628</v>
      </c>
      <c r="G806" s="37"/>
      <c r="H806" s="37"/>
      <c r="I806" s="123"/>
      <c r="J806" s="37"/>
      <c r="K806" s="37"/>
      <c r="L806" s="40"/>
      <c r="M806" s="222"/>
      <c r="N806" s="223"/>
      <c r="O806" s="72"/>
      <c r="P806" s="72"/>
      <c r="Q806" s="72"/>
      <c r="R806" s="72"/>
      <c r="S806" s="72"/>
      <c r="T806" s="73"/>
      <c r="U806" s="35"/>
      <c r="V806" s="35"/>
      <c r="W806" s="35"/>
      <c r="X806" s="35"/>
      <c r="Y806" s="35"/>
      <c r="Z806" s="35"/>
      <c r="AA806" s="35"/>
      <c r="AB806" s="35"/>
      <c r="AC806" s="35"/>
      <c r="AD806" s="35"/>
      <c r="AE806" s="35"/>
      <c r="AT806" s="18" t="s">
        <v>161</v>
      </c>
      <c r="AU806" s="18" t="s">
        <v>169</v>
      </c>
    </row>
    <row r="807" spans="2:51" s="13" customFormat="1" ht="11.25">
      <c r="B807" s="231"/>
      <c r="C807" s="232"/>
      <c r="D807" s="220" t="s">
        <v>410</v>
      </c>
      <c r="E807" s="233" t="s">
        <v>1</v>
      </c>
      <c r="F807" s="234" t="s">
        <v>1629</v>
      </c>
      <c r="G807" s="232"/>
      <c r="H807" s="235">
        <v>1.688</v>
      </c>
      <c r="I807" s="236"/>
      <c r="J807" s="232"/>
      <c r="K807" s="232"/>
      <c r="L807" s="237"/>
      <c r="M807" s="238"/>
      <c r="N807" s="239"/>
      <c r="O807" s="239"/>
      <c r="P807" s="239"/>
      <c r="Q807" s="239"/>
      <c r="R807" s="239"/>
      <c r="S807" s="239"/>
      <c r="T807" s="240"/>
      <c r="AT807" s="241" t="s">
        <v>410</v>
      </c>
      <c r="AU807" s="241" t="s">
        <v>169</v>
      </c>
      <c r="AV807" s="13" t="s">
        <v>88</v>
      </c>
      <c r="AW807" s="13" t="s">
        <v>34</v>
      </c>
      <c r="AX807" s="13" t="s">
        <v>86</v>
      </c>
      <c r="AY807" s="241" t="s">
        <v>154</v>
      </c>
    </row>
    <row r="808" spans="1:65" s="2" customFormat="1" ht="24" customHeight="1">
      <c r="A808" s="35"/>
      <c r="B808" s="36"/>
      <c r="C808" s="207" t="s">
        <v>1630</v>
      </c>
      <c r="D808" s="207" t="s">
        <v>155</v>
      </c>
      <c r="E808" s="208" t="s">
        <v>1631</v>
      </c>
      <c r="F808" s="209" t="s">
        <v>1632</v>
      </c>
      <c r="G808" s="210" t="s">
        <v>639</v>
      </c>
      <c r="H808" s="211">
        <v>2.03</v>
      </c>
      <c r="I808" s="212"/>
      <c r="J808" s="213">
        <f>ROUND(I808*H808,2)</f>
        <v>0</v>
      </c>
      <c r="K808" s="209" t="s">
        <v>405</v>
      </c>
      <c r="L808" s="40"/>
      <c r="M808" s="214" t="s">
        <v>1</v>
      </c>
      <c r="N808" s="215" t="s">
        <v>43</v>
      </c>
      <c r="O808" s="72"/>
      <c r="P808" s="216">
        <f>O808*H808</f>
        <v>0</v>
      </c>
      <c r="Q808" s="216">
        <v>0</v>
      </c>
      <c r="R808" s="216">
        <f>Q808*H808</f>
        <v>0</v>
      </c>
      <c r="S808" s="216">
        <v>0.035</v>
      </c>
      <c r="T808" s="217">
        <f>S808*H808</f>
        <v>0.07105</v>
      </c>
      <c r="U808" s="35"/>
      <c r="V808" s="35"/>
      <c r="W808" s="35"/>
      <c r="X808" s="35"/>
      <c r="Y808" s="35"/>
      <c r="Z808" s="35"/>
      <c r="AA808" s="35"/>
      <c r="AB808" s="35"/>
      <c r="AC808" s="35"/>
      <c r="AD808" s="35"/>
      <c r="AE808" s="35"/>
      <c r="AR808" s="218" t="s">
        <v>159</v>
      </c>
      <c r="AT808" s="218" t="s">
        <v>155</v>
      </c>
      <c r="AU808" s="218" t="s">
        <v>169</v>
      </c>
      <c r="AY808" s="18" t="s">
        <v>154</v>
      </c>
      <c r="BE808" s="219">
        <f>IF(N808="základní",J808,0)</f>
        <v>0</v>
      </c>
      <c r="BF808" s="219">
        <f>IF(N808="snížená",J808,0)</f>
        <v>0</v>
      </c>
      <c r="BG808" s="219">
        <f>IF(N808="zákl. přenesená",J808,0)</f>
        <v>0</v>
      </c>
      <c r="BH808" s="219">
        <f>IF(N808="sníž. přenesená",J808,0)</f>
        <v>0</v>
      </c>
      <c r="BI808" s="219">
        <f>IF(N808="nulová",J808,0)</f>
        <v>0</v>
      </c>
      <c r="BJ808" s="18" t="s">
        <v>86</v>
      </c>
      <c r="BK808" s="219">
        <f>ROUND(I808*H808,2)</f>
        <v>0</v>
      </c>
      <c r="BL808" s="18" t="s">
        <v>159</v>
      </c>
      <c r="BM808" s="218" t="s">
        <v>1633</v>
      </c>
    </row>
    <row r="809" spans="1:47" s="2" customFormat="1" ht="48.75">
      <c r="A809" s="35"/>
      <c r="B809" s="36"/>
      <c r="C809" s="37"/>
      <c r="D809" s="220" t="s">
        <v>161</v>
      </c>
      <c r="E809" s="37"/>
      <c r="F809" s="221" t="s">
        <v>1634</v>
      </c>
      <c r="G809" s="37"/>
      <c r="H809" s="37"/>
      <c r="I809" s="123"/>
      <c r="J809" s="37"/>
      <c r="K809" s="37"/>
      <c r="L809" s="40"/>
      <c r="M809" s="222"/>
      <c r="N809" s="223"/>
      <c r="O809" s="72"/>
      <c r="P809" s="72"/>
      <c r="Q809" s="72"/>
      <c r="R809" s="72"/>
      <c r="S809" s="72"/>
      <c r="T809" s="73"/>
      <c r="U809" s="35"/>
      <c r="V809" s="35"/>
      <c r="W809" s="35"/>
      <c r="X809" s="35"/>
      <c r="Y809" s="35"/>
      <c r="Z809" s="35"/>
      <c r="AA809" s="35"/>
      <c r="AB809" s="35"/>
      <c r="AC809" s="35"/>
      <c r="AD809" s="35"/>
      <c r="AE809" s="35"/>
      <c r="AT809" s="18" t="s">
        <v>161</v>
      </c>
      <c r="AU809" s="18" t="s">
        <v>169</v>
      </c>
    </row>
    <row r="810" spans="1:47" s="2" customFormat="1" ht="97.5">
      <c r="A810" s="35"/>
      <c r="B810" s="36"/>
      <c r="C810" s="37"/>
      <c r="D810" s="220" t="s">
        <v>408</v>
      </c>
      <c r="E810" s="37"/>
      <c r="F810" s="230" t="s">
        <v>1635</v>
      </c>
      <c r="G810" s="37"/>
      <c r="H810" s="37"/>
      <c r="I810" s="123"/>
      <c r="J810" s="37"/>
      <c r="K810" s="37"/>
      <c r="L810" s="40"/>
      <c r="M810" s="222"/>
      <c r="N810" s="223"/>
      <c r="O810" s="72"/>
      <c r="P810" s="72"/>
      <c r="Q810" s="72"/>
      <c r="R810" s="72"/>
      <c r="S810" s="72"/>
      <c r="T810" s="73"/>
      <c r="U810" s="35"/>
      <c r="V810" s="35"/>
      <c r="W810" s="35"/>
      <c r="X810" s="35"/>
      <c r="Y810" s="35"/>
      <c r="Z810" s="35"/>
      <c r="AA810" s="35"/>
      <c r="AB810" s="35"/>
      <c r="AC810" s="35"/>
      <c r="AD810" s="35"/>
      <c r="AE810" s="35"/>
      <c r="AT810" s="18" t="s">
        <v>408</v>
      </c>
      <c r="AU810" s="18" t="s">
        <v>169</v>
      </c>
    </row>
    <row r="811" spans="2:51" s="13" customFormat="1" ht="11.25">
      <c r="B811" s="231"/>
      <c r="C811" s="232"/>
      <c r="D811" s="220" t="s">
        <v>410</v>
      </c>
      <c r="E811" s="233" t="s">
        <v>1</v>
      </c>
      <c r="F811" s="234" t="s">
        <v>1636</v>
      </c>
      <c r="G811" s="232"/>
      <c r="H811" s="235">
        <v>2.03</v>
      </c>
      <c r="I811" s="236"/>
      <c r="J811" s="232"/>
      <c r="K811" s="232"/>
      <c r="L811" s="237"/>
      <c r="M811" s="238"/>
      <c r="N811" s="239"/>
      <c r="O811" s="239"/>
      <c r="P811" s="239"/>
      <c r="Q811" s="239"/>
      <c r="R811" s="239"/>
      <c r="S811" s="239"/>
      <c r="T811" s="240"/>
      <c r="AT811" s="241" t="s">
        <v>410</v>
      </c>
      <c r="AU811" s="241" t="s">
        <v>169</v>
      </c>
      <c r="AV811" s="13" t="s">
        <v>88</v>
      </c>
      <c r="AW811" s="13" t="s">
        <v>34</v>
      </c>
      <c r="AX811" s="13" t="s">
        <v>86</v>
      </c>
      <c r="AY811" s="241" t="s">
        <v>154</v>
      </c>
    </row>
    <row r="812" spans="1:65" s="2" customFormat="1" ht="24" customHeight="1">
      <c r="A812" s="35"/>
      <c r="B812" s="36"/>
      <c r="C812" s="207" t="s">
        <v>1637</v>
      </c>
      <c r="D812" s="207" t="s">
        <v>155</v>
      </c>
      <c r="E812" s="208" t="s">
        <v>1638</v>
      </c>
      <c r="F812" s="209" t="s">
        <v>1639</v>
      </c>
      <c r="G812" s="210" t="s">
        <v>600</v>
      </c>
      <c r="H812" s="211">
        <v>10</v>
      </c>
      <c r="I812" s="212"/>
      <c r="J812" s="213">
        <f>ROUND(I812*H812,2)</f>
        <v>0</v>
      </c>
      <c r="K812" s="209" t="s">
        <v>405</v>
      </c>
      <c r="L812" s="40"/>
      <c r="M812" s="214" t="s">
        <v>1</v>
      </c>
      <c r="N812" s="215" t="s">
        <v>43</v>
      </c>
      <c r="O812" s="72"/>
      <c r="P812" s="216">
        <f>O812*H812</f>
        <v>0</v>
      </c>
      <c r="Q812" s="216">
        <v>0</v>
      </c>
      <c r="R812" s="216">
        <f>Q812*H812</f>
        <v>0</v>
      </c>
      <c r="S812" s="216">
        <v>0.004</v>
      </c>
      <c r="T812" s="217">
        <f>S812*H812</f>
        <v>0.04</v>
      </c>
      <c r="U812" s="35"/>
      <c r="V812" s="35"/>
      <c r="W812" s="35"/>
      <c r="X812" s="35"/>
      <c r="Y812" s="35"/>
      <c r="Z812" s="35"/>
      <c r="AA812" s="35"/>
      <c r="AB812" s="35"/>
      <c r="AC812" s="35"/>
      <c r="AD812" s="35"/>
      <c r="AE812" s="35"/>
      <c r="AR812" s="218" t="s">
        <v>159</v>
      </c>
      <c r="AT812" s="218" t="s">
        <v>155</v>
      </c>
      <c r="AU812" s="218" t="s">
        <v>169</v>
      </c>
      <c r="AY812" s="18" t="s">
        <v>154</v>
      </c>
      <c r="BE812" s="219">
        <f>IF(N812="základní",J812,0)</f>
        <v>0</v>
      </c>
      <c r="BF812" s="219">
        <f>IF(N812="snížená",J812,0)</f>
        <v>0</v>
      </c>
      <c r="BG812" s="219">
        <f>IF(N812="zákl. přenesená",J812,0)</f>
        <v>0</v>
      </c>
      <c r="BH812" s="219">
        <f>IF(N812="sníž. přenesená",J812,0)</f>
        <v>0</v>
      </c>
      <c r="BI812" s="219">
        <f>IF(N812="nulová",J812,0)</f>
        <v>0</v>
      </c>
      <c r="BJ812" s="18" t="s">
        <v>86</v>
      </c>
      <c r="BK812" s="219">
        <f>ROUND(I812*H812,2)</f>
        <v>0</v>
      </c>
      <c r="BL812" s="18" t="s">
        <v>159</v>
      </c>
      <c r="BM812" s="218" t="s">
        <v>1640</v>
      </c>
    </row>
    <row r="813" spans="1:47" s="2" customFormat="1" ht="29.25">
      <c r="A813" s="35"/>
      <c r="B813" s="36"/>
      <c r="C813" s="37"/>
      <c r="D813" s="220" t="s">
        <v>161</v>
      </c>
      <c r="E813" s="37"/>
      <c r="F813" s="221" t="s">
        <v>1641</v>
      </c>
      <c r="G813" s="37"/>
      <c r="H813" s="37"/>
      <c r="I813" s="123"/>
      <c r="J813" s="37"/>
      <c r="K813" s="37"/>
      <c r="L813" s="40"/>
      <c r="M813" s="222"/>
      <c r="N813" s="223"/>
      <c r="O813" s="72"/>
      <c r="P813" s="72"/>
      <c r="Q813" s="72"/>
      <c r="R813" s="72"/>
      <c r="S813" s="72"/>
      <c r="T813" s="73"/>
      <c r="U813" s="35"/>
      <c r="V813" s="35"/>
      <c r="W813" s="35"/>
      <c r="X813" s="35"/>
      <c r="Y813" s="35"/>
      <c r="Z813" s="35"/>
      <c r="AA813" s="35"/>
      <c r="AB813" s="35"/>
      <c r="AC813" s="35"/>
      <c r="AD813" s="35"/>
      <c r="AE813" s="35"/>
      <c r="AT813" s="18" t="s">
        <v>161</v>
      </c>
      <c r="AU813" s="18" t="s">
        <v>169</v>
      </c>
    </row>
    <row r="814" spans="1:47" s="2" customFormat="1" ht="39">
      <c r="A814" s="35"/>
      <c r="B814" s="36"/>
      <c r="C814" s="37"/>
      <c r="D814" s="220" t="s">
        <v>408</v>
      </c>
      <c r="E814" s="37"/>
      <c r="F814" s="230" t="s">
        <v>1642</v>
      </c>
      <c r="G814" s="37"/>
      <c r="H814" s="37"/>
      <c r="I814" s="123"/>
      <c r="J814" s="37"/>
      <c r="K814" s="37"/>
      <c r="L814" s="40"/>
      <c r="M814" s="222"/>
      <c r="N814" s="223"/>
      <c r="O814" s="72"/>
      <c r="P814" s="72"/>
      <c r="Q814" s="72"/>
      <c r="R814" s="72"/>
      <c r="S814" s="72"/>
      <c r="T814" s="73"/>
      <c r="U814" s="35"/>
      <c r="V814" s="35"/>
      <c r="W814" s="35"/>
      <c r="X814" s="35"/>
      <c r="Y814" s="35"/>
      <c r="Z814" s="35"/>
      <c r="AA814" s="35"/>
      <c r="AB814" s="35"/>
      <c r="AC814" s="35"/>
      <c r="AD814" s="35"/>
      <c r="AE814" s="35"/>
      <c r="AT814" s="18" t="s">
        <v>408</v>
      </c>
      <c r="AU814" s="18" t="s">
        <v>169</v>
      </c>
    </row>
    <row r="815" spans="2:51" s="13" customFormat="1" ht="11.25">
      <c r="B815" s="231"/>
      <c r="C815" s="232"/>
      <c r="D815" s="220" t="s">
        <v>410</v>
      </c>
      <c r="E815" s="233" t="s">
        <v>1</v>
      </c>
      <c r="F815" s="234" t="s">
        <v>1643</v>
      </c>
      <c r="G815" s="232"/>
      <c r="H815" s="235">
        <v>10</v>
      </c>
      <c r="I815" s="236"/>
      <c r="J815" s="232"/>
      <c r="K815" s="232"/>
      <c r="L815" s="237"/>
      <c r="M815" s="238"/>
      <c r="N815" s="239"/>
      <c r="O815" s="239"/>
      <c r="P815" s="239"/>
      <c r="Q815" s="239"/>
      <c r="R815" s="239"/>
      <c r="S815" s="239"/>
      <c r="T815" s="240"/>
      <c r="AT815" s="241" t="s">
        <v>410</v>
      </c>
      <c r="AU815" s="241" t="s">
        <v>169</v>
      </c>
      <c r="AV815" s="13" t="s">
        <v>88</v>
      </c>
      <c r="AW815" s="13" t="s">
        <v>34</v>
      </c>
      <c r="AX815" s="13" t="s">
        <v>86</v>
      </c>
      <c r="AY815" s="241" t="s">
        <v>154</v>
      </c>
    </row>
    <row r="816" spans="1:65" s="2" customFormat="1" ht="24" customHeight="1">
      <c r="A816" s="35"/>
      <c r="B816" s="36"/>
      <c r="C816" s="207" t="s">
        <v>1644</v>
      </c>
      <c r="D816" s="207" t="s">
        <v>155</v>
      </c>
      <c r="E816" s="208" t="s">
        <v>805</v>
      </c>
      <c r="F816" s="209" t="s">
        <v>806</v>
      </c>
      <c r="G816" s="210" t="s">
        <v>600</v>
      </c>
      <c r="H816" s="211">
        <v>22</v>
      </c>
      <c r="I816" s="212"/>
      <c r="J816" s="213">
        <f>ROUND(I816*H816,2)</f>
        <v>0</v>
      </c>
      <c r="K816" s="209" t="s">
        <v>405</v>
      </c>
      <c r="L816" s="40"/>
      <c r="M816" s="214" t="s">
        <v>1</v>
      </c>
      <c r="N816" s="215" t="s">
        <v>43</v>
      </c>
      <c r="O816" s="72"/>
      <c r="P816" s="216">
        <f>O816*H816</f>
        <v>0</v>
      </c>
      <c r="Q816" s="216">
        <v>0</v>
      </c>
      <c r="R816" s="216">
        <f>Q816*H816</f>
        <v>0</v>
      </c>
      <c r="S816" s="216">
        <v>0.0657</v>
      </c>
      <c r="T816" s="217">
        <f>S816*H816</f>
        <v>1.4453999999999998</v>
      </c>
      <c r="U816" s="35"/>
      <c r="V816" s="35"/>
      <c r="W816" s="35"/>
      <c r="X816" s="35"/>
      <c r="Y816" s="35"/>
      <c r="Z816" s="35"/>
      <c r="AA816" s="35"/>
      <c r="AB816" s="35"/>
      <c r="AC816" s="35"/>
      <c r="AD816" s="35"/>
      <c r="AE816" s="35"/>
      <c r="AR816" s="218" t="s">
        <v>159</v>
      </c>
      <c r="AT816" s="218" t="s">
        <v>155</v>
      </c>
      <c r="AU816" s="218" t="s">
        <v>169</v>
      </c>
      <c r="AY816" s="18" t="s">
        <v>154</v>
      </c>
      <c r="BE816" s="219">
        <f>IF(N816="základní",J816,0)</f>
        <v>0</v>
      </c>
      <c r="BF816" s="219">
        <f>IF(N816="snížená",J816,0)</f>
        <v>0</v>
      </c>
      <c r="BG816" s="219">
        <f>IF(N816="zákl. přenesená",J816,0)</f>
        <v>0</v>
      </c>
      <c r="BH816" s="219">
        <f>IF(N816="sníž. přenesená",J816,0)</f>
        <v>0</v>
      </c>
      <c r="BI816" s="219">
        <f>IF(N816="nulová",J816,0)</f>
        <v>0</v>
      </c>
      <c r="BJ816" s="18" t="s">
        <v>86</v>
      </c>
      <c r="BK816" s="219">
        <f>ROUND(I816*H816,2)</f>
        <v>0</v>
      </c>
      <c r="BL816" s="18" t="s">
        <v>159</v>
      </c>
      <c r="BM816" s="218" t="s">
        <v>1645</v>
      </c>
    </row>
    <row r="817" spans="1:47" s="2" customFormat="1" ht="19.5">
      <c r="A817" s="35"/>
      <c r="B817" s="36"/>
      <c r="C817" s="37"/>
      <c r="D817" s="220" t="s">
        <v>161</v>
      </c>
      <c r="E817" s="37"/>
      <c r="F817" s="221" t="s">
        <v>808</v>
      </c>
      <c r="G817" s="37"/>
      <c r="H817" s="37"/>
      <c r="I817" s="123"/>
      <c r="J817" s="37"/>
      <c r="K817" s="37"/>
      <c r="L817" s="40"/>
      <c r="M817" s="222"/>
      <c r="N817" s="223"/>
      <c r="O817" s="72"/>
      <c r="P817" s="72"/>
      <c r="Q817" s="72"/>
      <c r="R817" s="72"/>
      <c r="S817" s="72"/>
      <c r="T817" s="73"/>
      <c r="U817" s="35"/>
      <c r="V817" s="35"/>
      <c r="W817" s="35"/>
      <c r="X817" s="35"/>
      <c r="Y817" s="35"/>
      <c r="Z817" s="35"/>
      <c r="AA817" s="35"/>
      <c r="AB817" s="35"/>
      <c r="AC817" s="35"/>
      <c r="AD817" s="35"/>
      <c r="AE817" s="35"/>
      <c r="AT817" s="18" t="s">
        <v>161</v>
      </c>
      <c r="AU817" s="18" t="s">
        <v>169</v>
      </c>
    </row>
    <row r="818" spans="1:47" s="2" customFormat="1" ht="29.25">
      <c r="A818" s="35"/>
      <c r="B818" s="36"/>
      <c r="C818" s="37"/>
      <c r="D818" s="220" t="s">
        <v>408</v>
      </c>
      <c r="E818" s="37"/>
      <c r="F818" s="230" t="s">
        <v>809</v>
      </c>
      <c r="G818" s="37"/>
      <c r="H818" s="37"/>
      <c r="I818" s="123"/>
      <c r="J818" s="37"/>
      <c r="K818" s="37"/>
      <c r="L818" s="40"/>
      <c r="M818" s="222"/>
      <c r="N818" s="223"/>
      <c r="O818" s="72"/>
      <c r="P818" s="72"/>
      <c r="Q818" s="72"/>
      <c r="R818" s="72"/>
      <c r="S818" s="72"/>
      <c r="T818" s="73"/>
      <c r="U818" s="35"/>
      <c r="V818" s="35"/>
      <c r="W818" s="35"/>
      <c r="X818" s="35"/>
      <c r="Y818" s="35"/>
      <c r="Z818" s="35"/>
      <c r="AA818" s="35"/>
      <c r="AB818" s="35"/>
      <c r="AC818" s="35"/>
      <c r="AD818" s="35"/>
      <c r="AE818" s="35"/>
      <c r="AT818" s="18" t="s">
        <v>408</v>
      </c>
      <c r="AU818" s="18" t="s">
        <v>169</v>
      </c>
    </row>
    <row r="819" spans="2:51" s="13" customFormat="1" ht="11.25">
      <c r="B819" s="231"/>
      <c r="C819" s="232"/>
      <c r="D819" s="220" t="s">
        <v>410</v>
      </c>
      <c r="E819" s="233" t="s">
        <v>1</v>
      </c>
      <c r="F819" s="234" t="s">
        <v>245</v>
      </c>
      <c r="G819" s="232"/>
      <c r="H819" s="235">
        <v>22</v>
      </c>
      <c r="I819" s="236"/>
      <c r="J819" s="232"/>
      <c r="K819" s="232"/>
      <c r="L819" s="237"/>
      <c r="M819" s="238"/>
      <c r="N819" s="239"/>
      <c r="O819" s="239"/>
      <c r="P819" s="239"/>
      <c r="Q819" s="239"/>
      <c r="R819" s="239"/>
      <c r="S819" s="239"/>
      <c r="T819" s="240"/>
      <c r="AT819" s="241" t="s">
        <v>410</v>
      </c>
      <c r="AU819" s="241" t="s">
        <v>169</v>
      </c>
      <c r="AV819" s="13" t="s">
        <v>88</v>
      </c>
      <c r="AW819" s="13" t="s">
        <v>34</v>
      </c>
      <c r="AX819" s="13" t="s">
        <v>86</v>
      </c>
      <c r="AY819" s="241" t="s">
        <v>154</v>
      </c>
    </row>
    <row r="820" spans="1:65" s="2" customFormat="1" ht="24" customHeight="1">
      <c r="A820" s="35"/>
      <c r="B820" s="36"/>
      <c r="C820" s="207" t="s">
        <v>1646</v>
      </c>
      <c r="D820" s="207" t="s">
        <v>155</v>
      </c>
      <c r="E820" s="208" t="s">
        <v>812</v>
      </c>
      <c r="F820" s="209" t="s">
        <v>813</v>
      </c>
      <c r="G820" s="210" t="s">
        <v>639</v>
      </c>
      <c r="H820" s="211">
        <v>42.57</v>
      </c>
      <c r="I820" s="212"/>
      <c r="J820" s="213">
        <f>ROUND(I820*H820,2)</f>
        <v>0</v>
      </c>
      <c r="K820" s="209" t="s">
        <v>405</v>
      </c>
      <c r="L820" s="40"/>
      <c r="M820" s="214" t="s">
        <v>1</v>
      </c>
      <c r="N820" s="215" t="s">
        <v>43</v>
      </c>
      <c r="O820" s="72"/>
      <c r="P820" s="216">
        <f>O820*H820</f>
        <v>0</v>
      </c>
      <c r="Q820" s="216">
        <v>0</v>
      </c>
      <c r="R820" s="216">
        <f>Q820*H820</f>
        <v>0</v>
      </c>
      <c r="S820" s="216">
        <v>0.00198</v>
      </c>
      <c r="T820" s="217">
        <f>S820*H820</f>
        <v>0.0842886</v>
      </c>
      <c r="U820" s="35"/>
      <c r="V820" s="35"/>
      <c r="W820" s="35"/>
      <c r="X820" s="35"/>
      <c r="Y820" s="35"/>
      <c r="Z820" s="35"/>
      <c r="AA820" s="35"/>
      <c r="AB820" s="35"/>
      <c r="AC820" s="35"/>
      <c r="AD820" s="35"/>
      <c r="AE820" s="35"/>
      <c r="AR820" s="218" t="s">
        <v>159</v>
      </c>
      <c r="AT820" s="218" t="s">
        <v>155</v>
      </c>
      <c r="AU820" s="218" t="s">
        <v>169</v>
      </c>
      <c r="AY820" s="18" t="s">
        <v>154</v>
      </c>
      <c r="BE820" s="219">
        <f>IF(N820="základní",J820,0)</f>
        <v>0</v>
      </c>
      <c r="BF820" s="219">
        <f>IF(N820="snížená",J820,0)</f>
        <v>0</v>
      </c>
      <c r="BG820" s="219">
        <f>IF(N820="zákl. přenesená",J820,0)</f>
        <v>0</v>
      </c>
      <c r="BH820" s="219">
        <f>IF(N820="sníž. přenesená",J820,0)</f>
        <v>0</v>
      </c>
      <c r="BI820" s="219">
        <f>IF(N820="nulová",J820,0)</f>
        <v>0</v>
      </c>
      <c r="BJ820" s="18" t="s">
        <v>86</v>
      </c>
      <c r="BK820" s="219">
        <f>ROUND(I820*H820,2)</f>
        <v>0</v>
      </c>
      <c r="BL820" s="18" t="s">
        <v>159</v>
      </c>
      <c r="BM820" s="218" t="s">
        <v>1647</v>
      </c>
    </row>
    <row r="821" spans="1:47" s="2" customFormat="1" ht="19.5">
      <c r="A821" s="35"/>
      <c r="B821" s="36"/>
      <c r="C821" s="37"/>
      <c r="D821" s="220" t="s">
        <v>161</v>
      </c>
      <c r="E821" s="37"/>
      <c r="F821" s="221" t="s">
        <v>815</v>
      </c>
      <c r="G821" s="37"/>
      <c r="H821" s="37"/>
      <c r="I821" s="123"/>
      <c r="J821" s="37"/>
      <c r="K821" s="37"/>
      <c r="L821" s="40"/>
      <c r="M821" s="222"/>
      <c r="N821" s="223"/>
      <c r="O821" s="72"/>
      <c r="P821" s="72"/>
      <c r="Q821" s="72"/>
      <c r="R821" s="72"/>
      <c r="S821" s="72"/>
      <c r="T821" s="73"/>
      <c r="U821" s="35"/>
      <c r="V821" s="35"/>
      <c r="W821" s="35"/>
      <c r="X821" s="35"/>
      <c r="Y821" s="35"/>
      <c r="Z821" s="35"/>
      <c r="AA821" s="35"/>
      <c r="AB821" s="35"/>
      <c r="AC821" s="35"/>
      <c r="AD821" s="35"/>
      <c r="AE821" s="35"/>
      <c r="AT821" s="18" t="s">
        <v>161</v>
      </c>
      <c r="AU821" s="18" t="s">
        <v>169</v>
      </c>
    </row>
    <row r="822" spans="1:47" s="2" customFormat="1" ht="39">
      <c r="A822" s="35"/>
      <c r="B822" s="36"/>
      <c r="C822" s="37"/>
      <c r="D822" s="220" t="s">
        <v>408</v>
      </c>
      <c r="E822" s="37"/>
      <c r="F822" s="230" t="s">
        <v>816</v>
      </c>
      <c r="G822" s="37"/>
      <c r="H822" s="37"/>
      <c r="I822" s="123"/>
      <c r="J822" s="37"/>
      <c r="K822" s="37"/>
      <c r="L822" s="40"/>
      <c r="M822" s="222"/>
      <c r="N822" s="223"/>
      <c r="O822" s="72"/>
      <c r="P822" s="72"/>
      <c r="Q822" s="72"/>
      <c r="R822" s="72"/>
      <c r="S822" s="72"/>
      <c r="T822" s="73"/>
      <c r="U822" s="35"/>
      <c r="V822" s="35"/>
      <c r="W822" s="35"/>
      <c r="X822" s="35"/>
      <c r="Y822" s="35"/>
      <c r="Z822" s="35"/>
      <c r="AA822" s="35"/>
      <c r="AB822" s="35"/>
      <c r="AC822" s="35"/>
      <c r="AD822" s="35"/>
      <c r="AE822" s="35"/>
      <c r="AT822" s="18" t="s">
        <v>408</v>
      </c>
      <c r="AU822" s="18" t="s">
        <v>169</v>
      </c>
    </row>
    <row r="823" spans="2:51" s="13" customFormat="1" ht="11.25">
      <c r="B823" s="231"/>
      <c r="C823" s="232"/>
      <c r="D823" s="220" t="s">
        <v>410</v>
      </c>
      <c r="E823" s="233" t="s">
        <v>1</v>
      </c>
      <c r="F823" s="234" t="s">
        <v>1648</v>
      </c>
      <c r="G823" s="232"/>
      <c r="H823" s="235">
        <v>42.57</v>
      </c>
      <c r="I823" s="236"/>
      <c r="J823" s="232"/>
      <c r="K823" s="232"/>
      <c r="L823" s="237"/>
      <c r="M823" s="238"/>
      <c r="N823" s="239"/>
      <c r="O823" s="239"/>
      <c r="P823" s="239"/>
      <c r="Q823" s="239"/>
      <c r="R823" s="239"/>
      <c r="S823" s="239"/>
      <c r="T823" s="240"/>
      <c r="AT823" s="241" t="s">
        <v>410</v>
      </c>
      <c r="AU823" s="241" t="s">
        <v>169</v>
      </c>
      <c r="AV823" s="13" t="s">
        <v>88</v>
      </c>
      <c r="AW823" s="13" t="s">
        <v>34</v>
      </c>
      <c r="AX823" s="13" t="s">
        <v>86</v>
      </c>
      <c r="AY823" s="241" t="s">
        <v>154</v>
      </c>
    </row>
    <row r="824" spans="1:65" s="2" customFormat="1" ht="16.5" customHeight="1">
      <c r="A824" s="35"/>
      <c r="B824" s="36"/>
      <c r="C824" s="207" t="s">
        <v>1649</v>
      </c>
      <c r="D824" s="207" t="s">
        <v>155</v>
      </c>
      <c r="E824" s="208" t="s">
        <v>1650</v>
      </c>
      <c r="F824" s="209" t="s">
        <v>1651</v>
      </c>
      <c r="G824" s="210" t="s">
        <v>600</v>
      </c>
      <c r="H824" s="211">
        <v>2</v>
      </c>
      <c r="I824" s="212"/>
      <c r="J824" s="213">
        <f>ROUND(I824*H824,2)</f>
        <v>0</v>
      </c>
      <c r="K824" s="209" t="s">
        <v>405</v>
      </c>
      <c r="L824" s="40"/>
      <c r="M824" s="214" t="s">
        <v>1</v>
      </c>
      <c r="N824" s="215" t="s">
        <v>43</v>
      </c>
      <c r="O824" s="72"/>
      <c r="P824" s="216">
        <f>O824*H824</f>
        <v>0</v>
      </c>
      <c r="Q824" s="216">
        <v>0</v>
      </c>
      <c r="R824" s="216">
        <f>Q824*H824</f>
        <v>0</v>
      </c>
      <c r="S824" s="216">
        <v>0.087</v>
      </c>
      <c r="T824" s="217">
        <f>S824*H824</f>
        <v>0.174</v>
      </c>
      <c r="U824" s="35"/>
      <c r="V824" s="35"/>
      <c r="W824" s="35"/>
      <c r="X824" s="35"/>
      <c r="Y824" s="35"/>
      <c r="Z824" s="35"/>
      <c r="AA824" s="35"/>
      <c r="AB824" s="35"/>
      <c r="AC824" s="35"/>
      <c r="AD824" s="35"/>
      <c r="AE824" s="35"/>
      <c r="AR824" s="218" t="s">
        <v>159</v>
      </c>
      <c r="AT824" s="218" t="s">
        <v>155</v>
      </c>
      <c r="AU824" s="218" t="s">
        <v>169</v>
      </c>
      <c r="AY824" s="18" t="s">
        <v>154</v>
      </c>
      <c r="BE824" s="219">
        <f>IF(N824="základní",J824,0)</f>
        <v>0</v>
      </c>
      <c r="BF824" s="219">
        <f>IF(N824="snížená",J824,0)</f>
        <v>0</v>
      </c>
      <c r="BG824" s="219">
        <f>IF(N824="zákl. přenesená",J824,0)</f>
        <v>0</v>
      </c>
      <c r="BH824" s="219">
        <f>IF(N824="sníž. přenesená",J824,0)</f>
        <v>0</v>
      </c>
      <c r="BI824" s="219">
        <f>IF(N824="nulová",J824,0)</f>
        <v>0</v>
      </c>
      <c r="BJ824" s="18" t="s">
        <v>86</v>
      </c>
      <c r="BK824" s="219">
        <f>ROUND(I824*H824,2)</f>
        <v>0</v>
      </c>
      <c r="BL824" s="18" t="s">
        <v>159</v>
      </c>
      <c r="BM824" s="218" t="s">
        <v>1652</v>
      </c>
    </row>
    <row r="825" spans="1:47" s="2" customFormat="1" ht="11.25">
      <c r="A825" s="35"/>
      <c r="B825" s="36"/>
      <c r="C825" s="37"/>
      <c r="D825" s="220" t="s">
        <v>161</v>
      </c>
      <c r="E825" s="37"/>
      <c r="F825" s="221" t="s">
        <v>1653</v>
      </c>
      <c r="G825" s="37"/>
      <c r="H825" s="37"/>
      <c r="I825" s="123"/>
      <c r="J825" s="37"/>
      <c r="K825" s="37"/>
      <c r="L825" s="40"/>
      <c r="M825" s="222"/>
      <c r="N825" s="223"/>
      <c r="O825" s="72"/>
      <c r="P825" s="72"/>
      <c r="Q825" s="72"/>
      <c r="R825" s="72"/>
      <c r="S825" s="72"/>
      <c r="T825" s="73"/>
      <c r="U825" s="35"/>
      <c r="V825" s="35"/>
      <c r="W825" s="35"/>
      <c r="X825" s="35"/>
      <c r="Y825" s="35"/>
      <c r="Z825" s="35"/>
      <c r="AA825" s="35"/>
      <c r="AB825" s="35"/>
      <c r="AC825" s="35"/>
      <c r="AD825" s="35"/>
      <c r="AE825" s="35"/>
      <c r="AT825" s="18" t="s">
        <v>161</v>
      </c>
      <c r="AU825" s="18" t="s">
        <v>169</v>
      </c>
    </row>
    <row r="826" spans="1:47" s="2" customFormat="1" ht="29.25">
      <c r="A826" s="35"/>
      <c r="B826" s="36"/>
      <c r="C826" s="37"/>
      <c r="D826" s="220" t="s">
        <v>408</v>
      </c>
      <c r="E826" s="37"/>
      <c r="F826" s="230" t="s">
        <v>809</v>
      </c>
      <c r="G826" s="37"/>
      <c r="H826" s="37"/>
      <c r="I826" s="123"/>
      <c r="J826" s="37"/>
      <c r="K826" s="37"/>
      <c r="L826" s="40"/>
      <c r="M826" s="222"/>
      <c r="N826" s="223"/>
      <c r="O826" s="72"/>
      <c r="P826" s="72"/>
      <c r="Q826" s="72"/>
      <c r="R826" s="72"/>
      <c r="S826" s="72"/>
      <c r="T826" s="73"/>
      <c r="U826" s="35"/>
      <c r="V826" s="35"/>
      <c r="W826" s="35"/>
      <c r="X826" s="35"/>
      <c r="Y826" s="35"/>
      <c r="Z826" s="35"/>
      <c r="AA826" s="35"/>
      <c r="AB826" s="35"/>
      <c r="AC826" s="35"/>
      <c r="AD826" s="35"/>
      <c r="AE826" s="35"/>
      <c r="AT826" s="18" t="s">
        <v>408</v>
      </c>
      <c r="AU826" s="18" t="s">
        <v>169</v>
      </c>
    </row>
    <row r="827" spans="2:51" s="13" customFormat="1" ht="11.25">
      <c r="B827" s="231"/>
      <c r="C827" s="232"/>
      <c r="D827" s="220" t="s">
        <v>410</v>
      </c>
      <c r="E827" s="233" t="s">
        <v>1</v>
      </c>
      <c r="F827" s="234" t="s">
        <v>88</v>
      </c>
      <c r="G827" s="232"/>
      <c r="H827" s="235">
        <v>2</v>
      </c>
      <c r="I827" s="236"/>
      <c r="J827" s="232"/>
      <c r="K827" s="232"/>
      <c r="L827" s="237"/>
      <c r="M827" s="238"/>
      <c r="N827" s="239"/>
      <c r="O827" s="239"/>
      <c r="P827" s="239"/>
      <c r="Q827" s="239"/>
      <c r="R827" s="239"/>
      <c r="S827" s="239"/>
      <c r="T827" s="240"/>
      <c r="AT827" s="241" t="s">
        <v>410</v>
      </c>
      <c r="AU827" s="241" t="s">
        <v>169</v>
      </c>
      <c r="AV827" s="13" t="s">
        <v>88</v>
      </c>
      <c r="AW827" s="13" t="s">
        <v>34</v>
      </c>
      <c r="AX827" s="13" t="s">
        <v>86</v>
      </c>
      <c r="AY827" s="241" t="s">
        <v>154</v>
      </c>
    </row>
    <row r="828" spans="1:65" s="2" customFormat="1" ht="16.5" customHeight="1">
      <c r="A828" s="35"/>
      <c r="B828" s="36"/>
      <c r="C828" s="207" t="s">
        <v>1654</v>
      </c>
      <c r="D828" s="207" t="s">
        <v>155</v>
      </c>
      <c r="E828" s="208" t="s">
        <v>1655</v>
      </c>
      <c r="F828" s="209" t="s">
        <v>1656</v>
      </c>
      <c r="G828" s="210" t="s">
        <v>600</v>
      </c>
      <c r="H828" s="211">
        <v>1</v>
      </c>
      <c r="I828" s="212"/>
      <c r="J828" s="213">
        <f>ROUND(I828*H828,2)</f>
        <v>0</v>
      </c>
      <c r="K828" s="209" t="s">
        <v>1</v>
      </c>
      <c r="L828" s="40"/>
      <c r="M828" s="214" t="s">
        <v>1</v>
      </c>
      <c r="N828" s="215" t="s">
        <v>43</v>
      </c>
      <c r="O828" s="72"/>
      <c r="P828" s="216">
        <f>O828*H828</f>
        <v>0</v>
      </c>
      <c r="Q828" s="216">
        <v>0</v>
      </c>
      <c r="R828" s="216">
        <f>Q828*H828</f>
        <v>0</v>
      </c>
      <c r="S828" s="216">
        <v>0</v>
      </c>
      <c r="T828" s="217">
        <f>S828*H828</f>
        <v>0</v>
      </c>
      <c r="U828" s="35"/>
      <c r="V828" s="35"/>
      <c r="W828" s="35"/>
      <c r="X828" s="35"/>
      <c r="Y828" s="35"/>
      <c r="Z828" s="35"/>
      <c r="AA828" s="35"/>
      <c r="AB828" s="35"/>
      <c r="AC828" s="35"/>
      <c r="AD828" s="35"/>
      <c r="AE828" s="35"/>
      <c r="AR828" s="218" t="s">
        <v>159</v>
      </c>
      <c r="AT828" s="218" t="s">
        <v>155</v>
      </c>
      <c r="AU828" s="218" t="s">
        <v>169</v>
      </c>
      <c r="AY828" s="18" t="s">
        <v>154</v>
      </c>
      <c r="BE828" s="219">
        <f>IF(N828="základní",J828,0)</f>
        <v>0</v>
      </c>
      <c r="BF828" s="219">
        <f>IF(N828="snížená",J828,0)</f>
        <v>0</v>
      </c>
      <c r="BG828" s="219">
        <f>IF(N828="zákl. přenesená",J828,0)</f>
        <v>0</v>
      </c>
      <c r="BH828" s="219">
        <f>IF(N828="sníž. přenesená",J828,0)</f>
        <v>0</v>
      </c>
      <c r="BI828" s="219">
        <f>IF(N828="nulová",J828,0)</f>
        <v>0</v>
      </c>
      <c r="BJ828" s="18" t="s">
        <v>86</v>
      </c>
      <c r="BK828" s="219">
        <f>ROUND(I828*H828,2)</f>
        <v>0</v>
      </c>
      <c r="BL828" s="18" t="s">
        <v>159</v>
      </c>
      <c r="BM828" s="218" t="s">
        <v>1657</v>
      </c>
    </row>
    <row r="829" spans="1:47" s="2" customFormat="1" ht="11.25">
      <c r="A829" s="35"/>
      <c r="B829" s="36"/>
      <c r="C829" s="37"/>
      <c r="D829" s="220" t="s">
        <v>161</v>
      </c>
      <c r="E829" s="37"/>
      <c r="F829" s="221" t="s">
        <v>1656</v>
      </c>
      <c r="G829" s="37"/>
      <c r="H829" s="37"/>
      <c r="I829" s="123"/>
      <c r="J829" s="37"/>
      <c r="K829" s="37"/>
      <c r="L829" s="40"/>
      <c r="M829" s="222"/>
      <c r="N829" s="223"/>
      <c r="O829" s="72"/>
      <c r="P829" s="72"/>
      <c r="Q829" s="72"/>
      <c r="R829" s="72"/>
      <c r="S829" s="72"/>
      <c r="T829" s="73"/>
      <c r="U829" s="35"/>
      <c r="V829" s="35"/>
      <c r="W829" s="35"/>
      <c r="X829" s="35"/>
      <c r="Y829" s="35"/>
      <c r="Z829" s="35"/>
      <c r="AA829" s="35"/>
      <c r="AB829" s="35"/>
      <c r="AC829" s="35"/>
      <c r="AD829" s="35"/>
      <c r="AE829" s="35"/>
      <c r="AT829" s="18" t="s">
        <v>161</v>
      </c>
      <c r="AU829" s="18" t="s">
        <v>169</v>
      </c>
    </row>
    <row r="830" spans="1:47" s="2" customFormat="1" ht="19.5">
      <c r="A830" s="35"/>
      <c r="B830" s="36"/>
      <c r="C830" s="37"/>
      <c r="D830" s="220" t="s">
        <v>442</v>
      </c>
      <c r="E830" s="37"/>
      <c r="F830" s="230" t="s">
        <v>1658</v>
      </c>
      <c r="G830" s="37"/>
      <c r="H830" s="37"/>
      <c r="I830" s="123"/>
      <c r="J830" s="37"/>
      <c r="K830" s="37"/>
      <c r="L830" s="40"/>
      <c r="M830" s="222"/>
      <c r="N830" s="223"/>
      <c r="O830" s="72"/>
      <c r="P830" s="72"/>
      <c r="Q830" s="72"/>
      <c r="R830" s="72"/>
      <c r="S830" s="72"/>
      <c r="T830" s="73"/>
      <c r="U830" s="35"/>
      <c r="V830" s="35"/>
      <c r="W830" s="35"/>
      <c r="X830" s="35"/>
      <c r="Y830" s="35"/>
      <c r="Z830" s="35"/>
      <c r="AA830" s="35"/>
      <c r="AB830" s="35"/>
      <c r="AC830" s="35"/>
      <c r="AD830" s="35"/>
      <c r="AE830" s="35"/>
      <c r="AT830" s="18" t="s">
        <v>442</v>
      </c>
      <c r="AU830" s="18" t="s">
        <v>169</v>
      </c>
    </row>
    <row r="831" spans="2:51" s="13" customFormat="1" ht="11.25">
      <c r="B831" s="231"/>
      <c r="C831" s="232"/>
      <c r="D831" s="220" t="s">
        <v>410</v>
      </c>
      <c r="E831" s="233" t="s">
        <v>1</v>
      </c>
      <c r="F831" s="234" t="s">
        <v>86</v>
      </c>
      <c r="G831" s="232"/>
      <c r="H831" s="235">
        <v>1</v>
      </c>
      <c r="I831" s="236"/>
      <c r="J831" s="232"/>
      <c r="K831" s="232"/>
      <c r="L831" s="237"/>
      <c r="M831" s="238"/>
      <c r="N831" s="239"/>
      <c r="O831" s="239"/>
      <c r="P831" s="239"/>
      <c r="Q831" s="239"/>
      <c r="R831" s="239"/>
      <c r="S831" s="239"/>
      <c r="T831" s="240"/>
      <c r="AT831" s="241" t="s">
        <v>410</v>
      </c>
      <c r="AU831" s="241" t="s">
        <v>169</v>
      </c>
      <c r="AV831" s="13" t="s">
        <v>88</v>
      </c>
      <c r="AW831" s="13" t="s">
        <v>34</v>
      </c>
      <c r="AX831" s="13" t="s">
        <v>86</v>
      </c>
      <c r="AY831" s="241" t="s">
        <v>154</v>
      </c>
    </row>
    <row r="832" spans="2:63" s="12" customFormat="1" ht="22.9" customHeight="1">
      <c r="B832" s="193"/>
      <c r="C832" s="194"/>
      <c r="D832" s="195" t="s">
        <v>77</v>
      </c>
      <c r="E832" s="224" t="s">
        <v>823</v>
      </c>
      <c r="F832" s="224" t="s">
        <v>824</v>
      </c>
      <c r="G832" s="194"/>
      <c r="H832" s="194"/>
      <c r="I832" s="197"/>
      <c r="J832" s="225">
        <f>BK832</f>
        <v>0</v>
      </c>
      <c r="K832" s="194"/>
      <c r="L832" s="199"/>
      <c r="M832" s="200"/>
      <c r="N832" s="201"/>
      <c r="O832" s="201"/>
      <c r="P832" s="202">
        <f>SUM(P833:P889)</f>
        <v>0</v>
      </c>
      <c r="Q832" s="201"/>
      <c r="R832" s="202">
        <f>SUM(R833:R889)</f>
        <v>0</v>
      </c>
      <c r="S832" s="201"/>
      <c r="T832" s="203">
        <f>SUM(T833:T889)</f>
        <v>0</v>
      </c>
      <c r="AR832" s="204" t="s">
        <v>86</v>
      </c>
      <c r="AT832" s="205" t="s">
        <v>77</v>
      </c>
      <c r="AU832" s="205" t="s">
        <v>86</v>
      </c>
      <c r="AY832" s="204" t="s">
        <v>154</v>
      </c>
      <c r="BK832" s="206">
        <f>SUM(BK833:BK889)</f>
        <v>0</v>
      </c>
    </row>
    <row r="833" spans="1:65" s="2" customFormat="1" ht="16.5" customHeight="1">
      <c r="A833" s="35"/>
      <c r="B833" s="36"/>
      <c r="C833" s="207" t="s">
        <v>1659</v>
      </c>
      <c r="D833" s="207" t="s">
        <v>155</v>
      </c>
      <c r="E833" s="208" t="s">
        <v>826</v>
      </c>
      <c r="F833" s="209" t="s">
        <v>827</v>
      </c>
      <c r="G833" s="210" t="s">
        <v>464</v>
      </c>
      <c r="H833" s="211">
        <v>60.596</v>
      </c>
      <c r="I833" s="212"/>
      <c r="J833" s="213">
        <f>ROUND(I833*H833,2)</f>
        <v>0</v>
      </c>
      <c r="K833" s="209" t="s">
        <v>405</v>
      </c>
      <c r="L833" s="40"/>
      <c r="M833" s="214" t="s">
        <v>1</v>
      </c>
      <c r="N833" s="215" t="s">
        <v>43</v>
      </c>
      <c r="O833" s="72"/>
      <c r="P833" s="216">
        <f>O833*H833</f>
        <v>0</v>
      </c>
      <c r="Q833" s="216">
        <v>0</v>
      </c>
      <c r="R833" s="216">
        <f>Q833*H833</f>
        <v>0</v>
      </c>
      <c r="S833" s="216">
        <v>0</v>
      </c>
      <c r="T833" s="217">
        <f>S833*H833</f>
        <v>0</v>
      </c>
      <c r="U833" s="35"/>
      <c r="V833" s="35"/>
      <c r="W833" s="35"/>
      <c r="X833" s="35"/>
      <c r="Y833" s="35"/>
      <c r="Z833" s="35"/>
      <c r="AA833" s="35"/>
      <c r="AB833" s="35"/>
      <c r="AC833" s="35"/>
      <c r="AD833" s="35"/>
      <c r="AE833" s="35"/>
      <c r="AR833" s="218" t="s">
        <v>159</v>
      </c>
      <c r="AT833" s="218" t="s">
        <v>155</v>
      </c>
      <c r="AU833" s="218" t="s">
        <v>88</v>
      </c>
      <c r="AY833" s="18" t="s">
        <v>154</v>
      </c>
      <c r="BE833" s="219">
        <f>IF(N833="základní",J833,0)</f>
        <v>0</v>
      </c>
      <c r="BF833" s="219">
        <f>IF(N833="snížená",J833,0)</f>
        <v>0</v>
      </c>
      <c r="BG833" s="219">
        <f>IF(N833="zákl. přenesená",J833,0)</f>
        <v>0</v>
      </c>
      <c r="BH833" s="219">
        <f>IF(N833="sníž. přenesená",J833,0)</f>
        <v>0</v>
      </c>
      <c r="BI833" s="219">
        <f>IF(N833="nulová",J833,0)</f>
        <v>0</v>
      </c>
      <c r="BJ833" s="18" t="s">
        <v>86</v>
      </c>
      <c r="BK833" s="219">
        <f>ROUND(I833*H833,2)</f>
        <v>0</v>
      </c>
      <c r="BL833" s="18" t="s">
        <v>159</v>
      </c>
      <c r="BM833" s="218" t="s">
        <v>1660</v>
      </c>
    </row>
    <row r="834" spans="1:47" s="2" customFormat="1" ht="19.5">
      <c r="A834" s="35"/>
      <c r="B834" s="36"/>
      <c r="C834" s="37"/>
      <c r="D834" s="220" t="s">
        <v>161</v>
      </c>
      <c r="E834" s="37"/>
      <c r="F834" s="221" t="s">
        <v>829</v>
      </c>
      <c r="G834" s="37"/>
      <c r="H834" s="37"/>
      <c r="I834" s="123"/>
      <c r="J834" s="37"/>
      <c r="K834" s="37"/>
      <c r="L834" s="40"/>
      <c r="M834" s="222"/>
      <c r="N834" s="223"/>
      <c r="O834" s="72"/>
      <c r="P834" s="72"/>
      <c r="Q834" s="72"/>
      <c r="R834" s="72"/>
      <c r="S834" s="72"/>
      <c r="T834" s="73"/>
      <c r="U834" s="35"/>
      <c r="V834" s="35"/>
      <c r="W834" s="35"/>
      <c r="X834" s="35"/>
      <c r="Y834" s="35"/>
      <c r="Z834" s="35"/>
      <c r="AA834" s="35"/>
      <c r="AB834" s="35"/>
      <c r="AC834" s="35"/>
      <c r="AD834" s="35"/>
      <c r="AE834" s="35"/>
      <c r="AT834" s="18" t="s">
        <v>161</v>
      </c>
      <c r="AU834" s="18" t="s">
        <v>88</v>
      </c>
    </row>
    <row r="835" spans="1:47" s="2" customFormat="1" ht="97.5">
      <c r="A835" s="35"/>
      <c r="B835" s="36"/>
      <c r="C835" s="37"/>
      <c r="D835" s="220" t="s">
        <v>408</v>
      </c>
      <c r="E835" s="37"/>
      <c r="F835" s="230" t="s">
        <v>830</v>
      </c>
      <c r="G835" s="37"/>
      <c r="H835" s="37"/>
      <c r="I835" s="123"/>
      <c r="J835" s="37"/>
      <c r="K835" s="37"/>
      <c r="L835" s="40"/>
      <c r="M835" s="222"/>
      <c r="N835" s="223"/>
      <c r="O835" s="72"/>
      <c r="P835" s="72"/>
      <c r="Q835" s="72"/>
      <c r="R835" s="72"/>
      <c r="S835" s="72"/>
      <c r="T835" s="73"/>
      <c r="U835" s="35"/>
      <c r="V835" s="35"/>
      <c r="W835" s="35"/>
      <c r="X835" s="35"/>
      <c r="Y835" s="35"/>
      <c r="Z835" s="35"/>
      <c r="AA835" s="35"/>
      <c r="AB835" s="35"/>
      <c r="AC835" s="35"/>
      <c r="AD835" s="35"/>
      <c r="AE835" s="35"/>
      <c r="AT835" s="18" t="s">
        <v>408</v>
      </c>
      <c r="AU835" s="18" t="s">
        <v>88</v>
      </c>
    </row>
    <row r="836" spans="2:51" s="13" customFormat="1" ht="11.25">
      <c r="B836" s="231"/>
      <c r="C836" s="232"/>
      <c r="D836" s="220" t="s">
        <v>410</v>
      </c>
      <c r="E836" s="233" t="s">
        <v>1</v>
      </c>
      <c r="F836" s="234" t="s">
        <v>1661</v>
      </c>
      <c r="G836" s="232"/>
      <c r="H836" s="235">
        <v>60.596</v>
      </c>
      <c r="I836" s="236"/>
      <c r="J836" s="232"/>
      <c r="K836" s="232"/>
      <c r="L836" s="237"/>
      <c r="M836" s="238"/>
      <c r="N836" s="239"/>
      <c r="O836" s="239"/>
      <c r="P836" s="239"/>
      <c r="Q836" s="239"/>
      <c r="R836" s="239"/>
      <c r="S836" s="239"/>
      <c r="T836" s="240"/>
      <c r="AT836" s="241" t="s">
        <v>410</v>
      </c>
      <c r="AU836" s="241" t="s">
        <v>88</v>
      </c>
      <c r="AV836" s="13" t="s">
        <v>88</v>
      </c>
      <c r="AW836" s="13" t="s">
        <v>34</v>
      </c>
      <c r="AX836" s="13" t="s">
        <v>78</v>
      </c>
      <c r="AY836" s="241" t="s">
        <v>154</v>
      </c>
    </row>
    <row r="837" spans="2:51" s="14" customFormat="1" ht="11.25">
      <c r="B837" s="242"/>
      <c r="C837" s="243"/>
      <c r="D837" s="220" t="s">
        <v>410</v>
      </c>
      <c r="E837" s="244" t="s">
        <v>1</v>
      </c>
      <c r="F837" s="245" t="s">
        <v>433</v>
      </c>
      <c r="G837" s="243"/>
      <c r="H837" s="246">
        <v>60.596</v>
      </c>
      <c r="I837" s="247"/>
      <c r="J837" s="243"/>
      <c r="K837" s="243"/>
      <c r="L837" s="248"/>
      <c r="M837" s="249"/>
      <c r="N837" s="250"/>
      <c r="O837" s="250"/>
      <c r="P837" s="250"/>
      <c r="Q837" s="250"/>
      <c r="R837" s="250"/>
      <c r="S837" s="250"/>
      <c r="T837" s="251"/>
      <c r="AT837" s="252" t="s">
        <v>410</v>
      </c>
      <c r="AU837" s="252" t="s">
        <v>88</v>
      </c>
      <c r="AV837" s="14" t="s">
        <v>159</v>
      </c>
      <c r="AW837" s="14" t="s">
        <v>34</v>
      </c>
      <c r="AX837" s="14" t="s">
        <v>86</v>
      </c>
      <c r="AY837" s="252" t="s">
        <v>154</v>
      </c>
    </row>
    <row r="838" spans="1:65" s="2" customFormat="1" ht="24" customHeight="1">
      <c r="A838" s="35"/>
      <c r="B838" s="36"/>
      <c r="C838" s="207" t="s">
        <v>1662</v>
      </c>
      <c r="D838" s="207" t="s">
        <v>155</v>
      </c>
      <c r="E838" s="208" t="s">
        <v>833</v>
      </c>
      <c r="F838" s="209" t="s">
        <v>834</v>
      </c>
      <c r="G838" s="210" t="s">
        <v>464</v>
      </c>
      <c r="H838" s="211">
        <v>2363.244</v>
      </c>
      <c r="I838" s="212"/>
      <c r="J838" s="213">
        <f>ROUND(I838*H838,2)</f>
        <v>0</v>
      </c>
      <c r="K838" s="209" t="s">
        <v>405</v>
      </c>
      <c r="L838" s="40"/>
      <c r="M838" s="214" t="s">
        <v>1</v>
      </c>
      <c r="N838" s="215" t="s">
        <v>43</v>
      </c>
      <c r="O838" s="72"/>
      <c r="P838" s="216">
        <f>O838*H838</f>
        <v>0</v>
      </c>
      <c r="Q838" s="216">
        <v>0</v>
      </c>
      <c r="R838" s="216">
        <f>Q838*H838</f>
        <v>0</v>
      </c>
      <c r="S838" s="216">
        <v>0</v>
      </c>
      <c r="T838" s="217">
        <f>S838*H838</f>
        <v>0</v>
      </c>
      <c r="U838" s="35"/>
      <c r="V838" s="35"/>
      <c r="W838" s="35"/>
      <c r="X838" s="35"/>
      <c r="Y838" s="35"/>
      <c r="Z838" s="35"/>
      <c r="AA838" s="35"/>
      <c r="AB838" s="35"/>
      <c r="AC838" s="35"/>
      <c r="AD838" s="35"/>
      <c r="AE838" s="35"/>
      <c r="AR838" s="218" t="s">
        <v>159</v>
      </c>
      <c r="AT838" s="218" t="s">
        <v>155</v>
      </c>
      <c r="AU838" s="218" t="s">
        <v>88</v>
      </c>
      <c r="AY838" s="18" t="s">
        <v>154</v>
      </c>
      <c r="BE838" s="219">
        <f>IF(N838="základní",J838,0)</f>
        <v>0</v>
      </c>
      <c r="BF838" s="219">
        <f>IF(N838="snížená",J838,0)</f>
        <v>0</v>
      </c>
      <c r="BG838" s="219">
        <f>IF(N838="zákl. přenesená",J838,0)</f>
        <v>0</v>
      </c>
      <c r="BH838" s="219">
        <f>IF(N838="sníž. přenesená",J838,0)</f>
        <v>0</v>
      </c>
      <c r="BI838" s="219">
        <f>IF(N838="nulová",J838,0)</f>
        <v>0</v>
      </c>
      <c r="BJ838" s="18" t="s">
        <v>86</v>
      </c>
      <c r="BK838" s="219">
        <f>ROUND(I838*H838,2)</f>
        <v>0</v>
      </c>
      <c r="BL838" s="18" t="s">
        <v>159</v>
      </c>
      <c r="BM838" s="218" t="s">
        <v>1663</v>
      </c>
    </row>
    <row r="839" spans="1:47" s="2" customFormat="1" ht="29.25">
      <c r="A839" s="35"/>
      <c r="B839" s="36"/>
      <c r="C839" s="37"/>
      <c r="D839" s="220" t="s">
        <v>161</v>
      </c>
      <c r="E839" s="37"/>
      <c r="F839" s="221" t="s">
        <v>836</v>
      </c>
      <c r="G839" s="37"/>
      <c r="H839" s="37"/>
      <c r="I839" s="123"/>
      <c r="J839" s="37"/>
      <c r="K839" s="37"/>
      <c r="L839" s="40"/>
      <c r="M839" s="222"/>
      <c r="N839" s="223"/>
      <c r="O839" s="72"/>
      <c r="P839" s="72"/>
      <c r="Q839" s="72"/>
      <c r="R839" s="72"/>
      <c r="S839" s="72"/>
      <c r="T839" s="73"/>
      <c r="U839" s="35"/>
      <c r="V839" s="35"/>
      <c r="W839" s="35"/>
      <c r="X839" s="35"/>
      <c r="Y839" s="35"/>
      <c r="Z839" s="35"/>
      <c r="AA839" s="35"/>
      <c r="AB839" s="35"/>
      <c r="AC839" s="35"/>
      <c r="AD839" s="35"/>
      <c r="AE839" s="35"/>
      <c r="AT839" s="18" t="s">
        <v>161</v>
      </c>
      <c r="AU839" s="18" t="s">
        <v>88</v>
      </c>
    </row>
    <row r="840" spans="1:47" s="2" customFormat="1" ht="97.5">
      <c r="A840" s="35"/>
      <c r="B840" s="36"/>
      <c r="C840" s="37"/>
      <c r="D840" s="220" t="s">
        <v>408</v>
      </c>
      <c r="E840" s="37"/>
      <c r="F840" s="230" t="s">
        <v>830</v>
      </c>
      <c r="G840" s="37"/>
      <c r="H840" s="37"/>
      <c r="I840" s="123"/>
      <c r="J840" s="37"/>
      <c r="K840" s="37"/>
      <c r="L840" s="40"/>
      <c r="M840" s="222"/>
      <c r="N840" s="223"/>
      <c r="O840" s="72"/>
      <c r="P840" s="72"/>
      <c r="Q840" s="72"/>
      <c r="R840" s="72"/>
      <c r="S840" s="72"/>
      <c r="T840" s="73"/>
      <c r="U840" s="35"/>
      <c r="V840" s="35"/>
      <c r="W840" s="35"/>
      <c r="X840" s="35"/>
      <c r="Y840" s="35"/>
      <c r="Z840" s="35"/>
      <c r="AA840" s="35"/>
      <c r="AB840" s="35"/>
      <c r="AC840" s="35"/>
      <c r="AD840" s="35"/>
      <c r="AE840" s="35"/>
      <c r="AT840" s="18" t="s">
        <v>408</v>
      </c>
      <c r="AU840" s="18" t="s">
        <v>88</v>
      </c>
    </row>
    <row r="841" spans="1:47" s="2" customFormat="1" ht="29.25">
      <c r="A841" s="35"/>
      <c r="B841" s="36"/>
      <c r="C841" s="37"/>
      <c r="D841" s="220" t="s">
        <v>442</v>
      </c>
      <c r="E841" s="37"/>
      <c r="F841" s="230" t="s">
        <v>1664</v>
      </c>
      <c r="G841" s="37"/>
      <c r="H841" s="37"/>
      <c r="I841" s="123"/>
      <c r="J841" s="37"/>
      <c r="K841" s="37"/>
      <c r="L841" s="40"/>
      <c r="M841" s="222"/>
      <c r="N841" s="223"/>
      <c r="O841" s="72"/>
      <c r="P841" s="72"/>
      <c r="Q841" s="72"/>
      <c r="R841" s="72"/>
      <c r="S841" s="72"/>
      <c r="T841" s="73"/>
      <c r="U841" s="35"/>
      <c r="V841" s="35"/>
      <c r="W841" s="35"/>
      <c r="X841" s="35"/>
      <c r="Y841" s="35"/>
      <c r="Z841" s="35"/>
      <c r="AA841" s="35"/>
      <c r="AB841" s="35"/>
      <c r="AC841" s="35"/>
      <c r="AD841" s="35"/>
      <c r="AE841" s="35"/>
      <c r="AT841" s="18" t="s">
        <v>442</v>
      </c>
      <c r="AU841" s="18" t="s">
        <v>88</v>
      </c>
    </row>
    <row r="842" spans="2:51" s="13" customFormat="1" ht="11.25">
      <c r="B842" s="231"/>
      <c r="C842" s="232"/>
      <c r="D842" s="220" t="s">
        <v>410</v>
      </c>
      <c r="E842" s="233" t="s">
        <v>1</v>
      </c>
      <c r="F842" s="234" t="s">
        <v>1665</v>
      </c>
      <c r="G842" s="232"/>
      <c r="H842" s="235">
        <v>2363.244</v>
      </c>
      <c r="I842" s="236"/>
      <c r="J842" s="232"/>
      <c r="K842" s="232"/>
      <c r="L842" s="237"/>
      <c r="M842" s="238"/>
      <c r="N842" s="239"/>
      <c r="O842" s="239"/>
      <c r="P842" s="239"/>
      <c r="Q842" s="239"/>
      <c r="R842" s="239"/>
      <c r="S842" s="239"/>
      <c r="T842" s="240"/>
      <c r="AT842" s="241" t="s">
        <v>410</v>
      </c>
      <c r="AU842" s="241" t="s">
        <v>88</v>
      </c>
      <c r="AV842" s="13" t="s">
        <v>88</v>
      </c>
      <c r="AW842" s="13" t="s">
        <v>34</v>
      </c>
      <c r="AX842" s="13" t="s">
        <v>86</v>
      </c>
      <c r="AY842" s="241" t="s">
        <v>154</v>
      </c>
    </row>
    <row r="843" spans="1:65" s="2" customFormat="1" ht="16.5" customHeight="1">
      <c r="A843" s="35"/>
      <c r="B843" s="36"/>
      <c r="C843" s="207" t="s">
        <v>1666</v>
      </c>
      <c r="D843" s="207" t="s">
        <v>155</v>
      </c>
      <c r="E843" s="208" t="s">
        <v>839</v>
      </c>
      <c r="F843" s="209" t="s">
        <v>840</v>
      </c>
      <c r="G843" s="210" t="s">
        <v>464</v>
      </c>
      <c r="H843" s="211">
        <v>385.447</v>
      </c>
      <c r="I843" s="212"/>
      <c r="J843" s="213">
        <f>ROUND(I843*H843,2)</f>
        <v>0</v>
      </c>
      <c r="K843" s="209" t="s">
        <v>405</v>
      </c>
      <c r="L843" s="40"/>
      <c r="M843" s="214" t="s">
        <v>1</v>
      </c>
      <c r="N843" s="215" t="s">
        <v>43</v>
      </c>
      <c r="O843" s="72"/>
      <c r="P843" s="216">
        <f>O843*H843</f>
        <v>0</v>
      </c>
      <c r="Q843" s="216">
        <v>0</v>
      </c>
      <c r="R843" s="216">
        <f>Q843*H843</f>
        <v>0</v>
      </c>
      <c r="S843" s="216">
        <v>0</v>
      </c>
      <c r="T843" s="217">
        <f>S843*H843</f>
        <v>0</v>
      </c>
      <c r="U843" s="35"/>
      <c r="V843" s="35"/>
      <c r="W843" s="35"/>
      <c r="X843" s="35"/>
      <c r="Y843" s="35"/>
      <c r="Z843" s="35"/>
      <c r="AA843" s="35"/>
      <c r="AB843" s="35"/>
      <c r="AC843" s="35"/>
      <c r="AD843" s="35"/>
      <c r="AE843" s="35"/>
      <c r="AR843" s="218" t="s">
        <v>159</v>
      </c>
      <c r="AT843" s="218" t="s">
        <v>155</v>
      </c>
      <c r="AU843" s="218" t="s">
        <v>88</v>
      </c>
      <c r="AY843" s="18" t="s">
        <v>154</v>
      </c>
      <c r="BE843" s="219">
        <f>IF(N843="základní",J843,0)</f>
        <v>0</v>
      </c>
      <c r="BF843" s="219">
        <f>IF(N843="snížená",J843,0)</f>
        <v>0</v>
      </c>
      <c r="BG843" s="219">
        <f>IF(N843="zákl. přenesená",J843,0)</f>
        <v>0</v>
      </c>
      <c r="BH843" s="219">
        <f>IF(N843="sníž. přenesená",J843,0)</f>
        <v>0</v>
      </c>
      <c r="BI843" s="219">
        <f>IF(N843="nulová",J843,0)</f>
        <v>0</v>
      </c>
      <c r="BJ843" s="18" t="s">
        <v>86</v>
      </c>
      <c r="BK843" s="219">
        <f>ROUND(I843*H843,2)</f>
        <v>0</v>
      </c>
      <c r="BL843" s="18" t="s">
        <v>159</v>
      </c>
      <c r="BM843" s="218" t="s">
        <v>1667</v>
      </c>
    </row>
    <row r="844" spans="1:47" s="2" customFormat="1" ht="19.5">
      <c r="A844" s="35"/>
      <c r="B844" s="36"/>
      <c r="C844" s="37"/>
      <c r="D844" s="220" t="s">
        <v>161</v>
      </c>
      <c r="E844" s="37"/>
      <c r="F844" s="221" t="s">
        <v>842</v>
      </c>
      <c r="G844" s="37"/>
      <c r="H844" s="37"/>
      <c r="I844" s="123"/>
      <c r="J844" s="37"/>
      <c r="K844" s="37"/>
      <c r="L844" s="40"/>
      <c r="M844" s="222"/>
      <c r="N844" s="223"/>
      <c r="O844" s="72"/>
      <c r="P844" s="72"/>
      <c r="Q844" s="72"/>
      <c r="R844" s="72"/>
      <c r="S844" s="72"/>
      <c r="T844" s="73"/>
      <c r="U844" s="35"/>
      <c r="V844" s="35"/>
      <c r="W844" s="35"/>
      <c r="X844" s="35"/>
      <c r="Y844" s="35"/>
      <c r="Z844" s="35"/>
      <c r="AA844" s="35"/>
      <c r="AB844" s="35"/>
      <c r="AC844" s="35"/>
      <c r="AD844" s="35"/>
      <c r="AE844" s="35"/>
      <c r="AT844" s="18" t="s">
        <v>161</v>
      </c>
      <c r="AU844" s="18" t="s">
        <v>88</v>
      </c>
    </row>
    <row r="845" spans="1:47" s="2" customFormat="1" ht="97.5">
      <c r="A845" s="35"/>
      <c r="B845" s="36"/>
      <c r="C845" s="37"/>
      <c r="D845" s="220" t="s">
        <v>408</v>
      </c>
      <c r="E845" s="37"/>
      <c r="F845" s="230" t="s">
        <v>830</v>
      </c>
      <c r="G845" s="37"/>
      <c r="H845" s="37"/>
      <c r="I845" s="123"/>
      <c r="J845" s="37"/>
      <c r="K845" s="37"/>
      <c r="L845" s="40"/>
      <c r="M845" s="222"/>
      <c r="N845" s="223"/>
      <c r="O845" s="72"/>
      <c r="P845" s="72"/>
      <c r="Q845" s="72"/>
      <c r="R845" s="72"/>
      <c r="S845" s="72"/>
      <c r="T845" s="73"/>
      <c r="U845" s="35"/>
      <c r="V845" s="35"/>
      <c r="W845" s="35"/>
      <c r="X845" s="35"/>
      <c r="Y845" s="35"/>
      <c r="Z845" s="35"/>
      <c r="AA845" s="35"/>
      <c r="AB845" s="35"/>
      <c r="AC845" s="35"/>
      <c r="AD845" s="35"/>
      <c r="AE845" s="35"/>
      <c r="AT845" s="18" t="s">
        <v>408</v>
      </c>
      <c r="AU845" s="18" t="s">
        <v>88</v>
      </c>
    </row>
    <row r="846" spans="1:47" s="2" customFormat="1" ht="19.5">
      <c r="A846" s="35"/>
      <c r="B846" s="36"/>
      <c r="C846" s="37"/>
      <c r="D846" s="220" t="s">
        <v>442</v>
      </c>
      <c r="E846" s="37"/>
      <c r="F846" s="230" t="s">
        <v>843</v>
      </c>
      <c r="G846" s="37"/>
      <c r="H846" s="37"/>
      <c r="I846" s="123"/>
      <c r="J846" s="37"/>
      <c r="K846" s="37"/>
      <c r="L846" s="40"/>
      <c r="M846" s="222"/>
      <c r="N846" s="223"/>
      <c r="O846" s="72"/>
      <c r="P846" s="72"/>
      <c r="Q846" s="72"/>
      <c r="R846" s="72"/>
      <c r="S846" s="72"/>
      <c r="T846" s="73"/>
      <c r="U846" s="35"/>
      <c r="V846" s="35"/>
      <c r="W846" s="35"/>
      <c r="X846" s="35"/>
      <c r="Y846" s="35"/>
      <c r="Z846" s="35"/>
      <c r="AA846" s="35"/>
      <c r="AB846" s="35"/>
      <c r="AC846" s="35"/>
      <c r="AD846" s="35"/>
      <c r="AE846" s="35"/>
      <c r="AT846" s="18" t="s">
        <v>442</v>
      </c>
      <c r="AU846" s="18" t="s">
        <v>88</v>
      </c>
    </row>
    <row r="847" spans="2:51" s="13" customFormat="1" ht="33.75">
      <c r="B847" s="231"/>
      <c r="C847" s="232"/>
      <c r="D847" s="220" t="s">
        <v>410</v>
      </c>
      <c r="E847" s="233" t="s">
        <v>1</v>
      </c>
      <c r="F847" s="234" t="s">
        <v>1668</v>
      </c>
      <c r="G847" s="232"/>
      <c r="H847" s="235">
        <v>136.276</v>
      </c>
      <c r="I847" s="236"/>
      <c r="J847" s="232"/>
      <c r="K847" s="232"/>
      <c r="L847" s="237"/>
      <c r="M847" s="238"/>
      <c r="N847" s="239"/>
      <c r="O847" s="239"/>
      <c r="P847" s="239"/>
      <c r="Q847" s="239"/>
      <c r="R847" s="239"/>
      <c r="S847" s="239"/>
      <c r="T847" s="240"/>
      <c r="AT847" s="241" t="s">
        <v>410</v>
      </c>
      <c r="AU847" s="241" t="s">
        <v>88</v>
      </c>
      <c r="AV847" s="13" t="s">
        <v>88</v>
      </c>
      <c r="AW847" s="13" t="s">
        <v>34</v>
      </c>
      <c r="AX847" s="13" t="s">
        <v>78</v>
      </c>
      <c r="AY847" s="241" t="s">
        <v>154</v>
      </c>
    </row>
    <row r="848" spans="2:51" s="13" customFormat="1" ht="11.25">
      <c r="B848" s="231"/>
      <c r="C848" s="232"/>
      <c r="D848" s="220" t="s">
        <v>410</v>
      </c>
      <c r="E848" s="233" t="s">
        <v>1</v>
      </c>
      <c r="F848" s="234" t="s">
        <v>1669</v>
      </c>
      <c r="G848" s="232"/>
      <c r="H848" s="235">
        <v>32.349</v>
      </c>
      <c r="I848" s="236"/>
      <c r="J848" s="232"/>
      <c r="K848" s="232"/>
      <c r="L848" s="237"/>
      <c r="M848" s="238"/>
      <c r="N848" s="239"/>
      <c r="O848" s="239"/>
      <c r="P848" s="239"/>
      <c r="Q848" s="239"/>
      <c r="R848" s="239"/>
      <c r="S848" s="239"/>
      <c r="T848" s="240"/>
      <c r="AT848" s="241" t="s">
        <v>410</v>
      </c>
      <c r="AU848" s="241" t="s">
        <v>88</v>
      </c>
      <c r="AV848" s="13" t="s">
        <v>88</v>
      </c>
      <c r="AW848" s="13" t="s">
        <v>34</v>
      </c>
      <c r="AX848" s="13" t="s">
        <v>78</v>
      </c>
      <c r="AY848" s="241" t="s">
        <v>154</v>
      </c>
    </row>
    <row r="849" spans="2:51" s="13" customFormat="1" ht="11.25">
      <c r="B849" s="231"/>
      <c r="C849" s="232"/>
      <c r="D849" s="220" t="s">
        <v>410</v>
      </c>
      <c r="E849" s="233" t="s">
        <v>1</v>
      </c>
      <c r="F849" s="234" t="s">
        <v>1670</v>
      </c>
      <c r="G849" s="232"/>
      <c r="H849" s="235">
        <v>183.683</v>
      </c>
      <c r="I849" s="236"/>
      <c r="J849" s="232"/>
      <c r="K849" s="232"/>
      <c r="L849" s="237"/>
      <c r="M849" s="238"/>
      <c r="N849" s="239"/>
      <c r="O849" s="239"/>
      <c r="P849" s="239"/>
      <c r="Q849" s="239"/>
      <c r="R849" s="239"/>
      <c r="S849" s="239"/>
      <c r="T849" s="240"/>
      <c r="AT849" s="241" t="s">
        <v>410</v>
      </c>
      <c r="AU849" s="241" t="s">
        <v>88</v>
      </c>
      <c r="AV849" s="13" t="s">
        <v>88</v>
      </c>
      <c r="AW849" s="13" t="s">
        <v>34</v>
      </c>
      <c r="AX849" s="13" t="s">
        <v>78</v>
      </c>
      <c r="AY849" s="241" t="s">
        <v>154</v>
      </c>
    </row>
    <row r="850" spans="2:51" s="13" customFormat="1" ht="11.25">
      <c r="B850" s="231"/>
      <c r="C850" s="232"/>
      <c r="D850" s="220" t="s">
        <v>410</v>
      </c>
      <c r="E850" s="233" t="s">
        <v>1</v>
      </c>
      <c r="F850" s="234" t="s">
        <v>1671</v>
      </c>
      <c r="G850" s="232"/>
      <c r="H850" s="235">
        <v>33.139</v>
      </c>
      <c r="I850" s="236"/>
      <c r="J850" s="232"/>
      <c r="K850" s="232"/>
      <c r="L850" s="237"/>
      <c r="M850" s="238"/>
      <c r="N850" s="239"/>
      <c r="O850" s="239"/>
      <c r="P850" s="239"/>
      <c r="Q850" s="239"/>
      <c r="R850" s="239"/>
      <c r="S850" s="239"/>
      <c r="T850" s="240"/>
      <c r="AT850" s="241" t="s">
        <v>410</v>
      </c>
      <c r="AU850" s="241" t="s">
        <v>88</v>
      </c>
      <c r="AV850" s="13" t="s">
        <v>88</v>
      </c>
      <c r="AW850" s="13" t="s">
        <v>34</v>
      </c>
      <c r="AX850" s="13" t="s">
        <v>78</v>
      </c>
      <c r="AY850" s="241" t="s">
        <v>154</v>
      </c>
    </row>
    <row r="851" spans="2:51" s="14" customFormat="1" ht="11.25">
      <c r="B851" s="242"/>
      <c r="C851" s="243"/>
      <c r="D851" s="220" t="s">
        <v>410</v>
      </c>
      <c r="E851" s="244" t="s">
        <v>1</v>
      </c>
      <c r="F851" s="245" t="s">
        <v>433</v>
      </c>
      <c r="G851" s="243"/>
      <c r="H851" s="246">
        <v>385.447</v>
      </c>
      <c r="I851" s="247"/>
      <c r="J851" s="243"/>
      <c r="K851" s="243"/>
      <c r="L851" s="248"/>
      <c r="M851" s="249"/>
      <c r="N851" s="250"/>
      <c r="O851" s="250"/>
      <c r="P851" s="250"/>
      <c r="Q851" s="250"/>
      <c r="R851" s="250"/>
      <c r="S851" s="250"/>
      <c r="T851" s="251"/>
      <c r="AT851" s="252" t="s">
        <v>410</v>
      </c>
      <c r="AU851" s="252" t="s">
        <v>88</v>
      </c>
      <c r="AV851" s="14" t="s">
        <v>159</v>
      </c>
      <c r="AW851" s="14" t="s">
        <v>34</v>
      </c>
      <c r="AX851" s="14" t="s">
        <v>86</v>
      </c>
      <c r="AY851" s="252" t="s">
        <v>154</v>
      </c>
    </row>
    <row r="852" spans="1:65" s="2" customFormat="1" ht="24" customHeight="1">
      <c r="A852" s="35"/>
      <c r="B852" s="36"/>
      <c r="C852" s="207" t="s">
        <v>1672</v>
      </c>
      <c r="D852" s="207" t="s">
        <v>155</v>
      </c>
      <c r="E852" s="208" t="s">
        <v>848</v>
      </c>
      <c r="F852" s="209" t="s">
        <v>849</v>
      </c>
      <c r="G852" s="210" t="s">
        <v>464</v>
      </c>
      <c r="H852" s="211">
        <v>7471.299</v>
      </c>
      <c r="I852" s="212"/>
      <c r="J852" s="213">
        <f>ROUND(I852*H852,2)</f>
        <v>0</v>
      </c>
      <c r="K852" s="209" t="s">
        <v>405</v>
      </c>
      <c r="L852" s="40"/>
      <c r="M852" s="214" t="s">
        <v>1</v>
      </c>
      <c r="N852" s="215" t="s">
        <v>43</v>
      </c>
      <c r="O852" s="72"/>
      <c r="P852" s="216">
        <f>O852*H852</f>
        <v>0</v>
      </c>
      <c r="Q852" s="216">
        <v>0</v>
      </c>
      <c r="R852" s="216">
        <f>Q852*H852</f>
        <v>0</v>
      </c>
      <c r="S852" s="216">
        <v>0</v>
      </c>
      <c r="T852" s="217">
        <f>S852*H852</f>
        <v>0</v>
      </c>
      <c r="U852" s="35"/>
      <c r="V852" s="35"/>
      <c r="W852" s="35"/>
      <c r="X852" s="35"/>
      <c r="Y852" s="35"/>
      <c r="Z852" s="35"/>
      <c r="AA852" s="35"/>
      <c r="AB852" s="35"/>
      <c r="AC852" s="35"/>
      <c r="AD852" s="35"/>
      <c r="AE852" s="35"/>
      <c r="AR852" s="218" t="s">
        <v>159</v>
      </c>
      <c r="AT852" s="218" t="s">
        <v>155</v>
      </c>
      <c r="AU852" s="218" t="s">
        <v>88</v>
      </c>
      <c r="AY852" s="18" t="s">
        <v>154</v>
      </c>
      <c r="BE852" s="219">
        <f>IF(N852="základní",J852,0)</f>
        <v>0</v>
      </c>
      <c r="BF852" s="219">
        <f>IF(N852="snížená",J852,0)</f>
        <v>0</v>
      </c>
      <c r="BG852" s="219">
        <f>IF(N852="zákl. přenesená",J852,0)</f>
        <v>0</v>
      </c>
      <c r="BH852" s="219">
        <f>IF(N852="sníž. přenesená",J852,0)</f>
        <v>0</v>
      </c>
      <c r="BI852" s="219">
        <f>IF(N852="nulová",J852,0)</f>
        <v>0</v>
      </c>
      <c r="BJ852" s="18" t="s">
        <v>86</v>
      </c>
      <c r="BK852" s="219">
        <f>ROUND(I852*H852,2)</f>
        <v>0</v>
      </c>
      <c r="BL852" s="18" t="s">
        <v>159</v>
      </c>
      <c r="BM852" s="218" t="s">
        <v>1673</v>
      </c>
    </row>
    <row r="853" spans="1:47" s="2" customFormat="1" ht="29.25">
      <c r="A853" s="35"/>
      <c r="B853" s="36"/>
      <c r="C853" s="37"/>
      <c r="D853" s="220" t="s">
        <v>161</v>
      </c>
      <c r="E853" s="37"/>
      <c r="F853" s="221" t="s">
        <v>836</v>
      </c>
      <c r="G853" s="37"/>
      <c r="H853" s="37"/>
      <c r="I853" s="123"/>
      <c r="J853" s="37"/>
      <c r="K853" s="37"/>
      <c r="L853" s="40"/>
      <c r="M853" s="222"/>
      <c r="N853" s="223"/>
      <c r="O853" s="72"/>
      <c r="P853" s="72"/>
      <c r="Q853" s="72"/>
      <c r="R853" s="72"/>
      <c r="S853" s="72"/>
      <c r="T853" s="73"/>
      <c r="U853" s="35"/>
      <c r="V853" s="35"/>
      <c r="W853" s="35"/>
      <c r="X853" s="35"/>
      <c r="Y853" s="35"/>
      <c r="Z853" s="35"/>
      <c r="AA853" s="35"/>
      <c r="AB853" s="35"/>
      <c r="AC853" s="35"/>
      <c r="AD853" s="35"/>
      <c r="AE853" s="35"/>
      <c r="AT853" s="18" t="s">
        <v>161</v>
      </c>
      <c r="AU853" s="18" t="s">
        <v>88</v>
      </c>
    </row>
    <row r="854" spans="1:47" s="2" customFormat="1" ht="97.5">
      <c r="A854" s="35"/>
      <c r="B854" s="36"/>
      <c r="C854" s="37"/>
      <c r="D854" s="220" t="s">
        <v>408</v>
      </c>
      <c r="E854" s="37"/>
      <c r="F854" s="230" t="s">
        <v>830</v>
      </c>
      <c r="G854" s="37"/>
      <c r="H854" s="37"/>
      <c r="I854" s="123"/>
      <c r="J854" s="37"/>
      <c r="K854" s="37"/>
      <c r="L854" s="40"/>
      <c r="M854" s="222"/>
      <c r="N854" s="223"/>
      <c r="O854" s="72"/>
      <c r="P854" s="72"/>
      <c r="Q854" s="72"/>
      <c r="R854" s="72"/>
      <c r="S854" s="72"/>
      <c r="T854" s="73"/>
      <c r="U854" s="35"/>
      <c r="V854" s="35"/>
      <c r="W854" s="35"/>
      <c r="X854" s="35"/>
      <c r="Y854" s="35"/>
      <c r="Z854" s="35"/>
      <c r="AA854" s="35"/>
      <c r="AB854" s="35"/>
      <c r="AC854" s="35"/>
      <c r="AD854" s="35"/>
      <c r="AE854" s="35"/>
      <c r="AT854" s="18" t="s">
        <v>408</v>
      </c>
      <c r="AU854" s="18" t="s">
        <v>88</v>
      </c>
    </row>
    <row r="855" spans="1:47" s="2" customFormat="1" ht="48.75">
      <c r="A855" s="35"/>
      <c r="B855" s="36"/>
      <c r="C855" s="37"/>
      <c r="D855" s="220" t="s">
        <v>442</v>
      </c>
      <c r="E855" s="37"/>
      <c r="F855" s="230" t="s">
        <v>851</v>
      </c>
      <c r="G855" s="37"/>
      <c r="H855" s="37"/>
      <c r="I855" s="123"/>
      <c r="J855" s="37"/>
      <c r="K855" s="37"/>
      <c r="L855" s="40"/>
      <c r="M855" s="222"/>
      <c r="N855" s="223"/>
      <c r="O855" s="72"/>
      <c r="P855" s="72"/>
      <c r="Q855" s="72"/>
      <c r="R855" s="72"/>
      <c r="S855" s="72"/>
      <c r="T855" s="73"/>
      <c r="U855" s="35"/>
      <c r="V855" s="35"/>
      <c r="W855" s="35"/>
      <c r="X855" s="35"/>
      <c r="Y855" s="35"/>
      <c r="Z855" s="35"/>
      <c r="AA855" s="35"/>
      <c r="AB855" s="35"/>
      <c r="AC855" s="35"/>
      <c r="AD855" s="35"/>
      <c r="AE855" s="35"/>
      <c r="AT855" s="18" t="s">
        <v>442</v>
      </c>
      <c r="AU855" s="18" t="s">
        <v>88</v>
      </c>
    </row>
    <row r="856" spans="2:51" s="13" customFormat="1" ht="33.75">
      <c r="B856" s="231"/>
      <c r="C856" s="232"/>
      <c r="D856" s="220" t="s">
        <v>410</v>
      </c>
      <c r="E856" s="233" t="s">
        <v>1</v>
      </c>
      <c r="F856" s="234" t="s">
        <v>1674</v>
      </c>
      <c r="G856" s="232"/>
      <c r="H856" s="235">
        <v>5314.75</v>
      </c>
      <c r="I856" s="236"/>
      <c r="J856" s="232"/>
      <c r="K856" s="232"/>
      <c r="L856" s="237"/>
      <c r="M856" s="238"/>
      <c r="N856" s="239"/>
      <c r="O856" s="239"/>
      <c r="P856" s="239"/>
      <c r="Q856" s="239"/>
      <c r="R856" s="239"/>
      <c r="S856" s="239"/>
      <c r="T856" s="240"/>
      <c r="AT856" s="241" t="s">
        <v>410</v>
      </c>
      <c r="AU856" s="241" t="s">
        <v>88</v>
      </c>
      <c r="AV856" s="13" t="s">
        <v>88</v>
      </c>
      <c r="AW856" s="13" t="s">
        <v>34</v>
      </c>
      <c r="AX856" s="13" t="s">
        <v>78</v>
      </c>
      <c r="AY856" s="241" t="s">
        <v>154</v>
      </c>
    </row>
    <row r="857" spans="2:51" s="13" customFormat="1" ht="22.5">
      <c r="B857" s="231"/>
      <c r="C857" s="232"/>
      <c r="D857" s="220" t="s">
        <v>410</v>
      </c>
      <c r="E857" s="233" t="s">
        <v>1</v>
      </c>
      <c r="F857" s="234" t="s">
        <v>1675</v>
      </c>
      <c r="G857" s="232"/>
      <c r="H857" s="235">
        <v>129.396</v>
      </c>
      <c r="I857" s="236"/>
      <c r="J857" s="232"/>
      <c r="K857" s="232"/>
      <c r="L857" s="237"/>
      <c r="M857" s="238"/>
      <c r="N857" s="239"/>
      <c r="O857" s="239"/>
      <c r="P857" s="239"/>
      <c r="Q857" s="239"/>
      <c r="R857" s="239"/>
      <c r="S857" s="239"/>
      <c r="T857" s="240"/>
      <c r="AT857" s="241" t="s">
        <v>410</v>
      </c>
      <c r="AU857" s="241" t="s">
        <v>88</v>
      </c>
      <c r="AV857" s="13" t="s">
        <v>88</v>
      </c>
      <c r="AW857" s="13" t="s">
        <v>34</v>
      </c>
      <c r="AX857" s="13" t="s">
        <v>78</v>
      </c>
      <c r="AY857" s="241" t="s">
        <v>154</v>
      </c>
    </row>
    <row r="858" spans="2:51" s="13" customFormat="1" ht="11.25">
      <c r="B858" s="231"/>
      <c r="C858" s="232"/>
      <c r="D858" s="220" t="s">
        <v>410</v>
      </c>
      <c r="E858" s="233" t="s">
        <v>1</v>
      </c>
      <c r="F858" s="234" t="s">
        <v>1676</v>
      </c>
      <c r="G858" s="232"/>
      <c r="H858" s="235">
        <v>734.732</v>
      </c>
      <c r="I858" s="236"/>
      <c r="J858" s="232"/>
      <c r="K858" s="232"/>
      <c r="L858" s="237"/>
      <c r="M858" s="238"/>
      <c r="N858" s="239"/>
      <c r="O858" s="239"/>
      <c r="P858" s="239"/>
      <c r="Q858" s="239"/>
      <c r="R858" s="239"/>
      <c r="S858" s="239"/>
      <c r="T858" s="240"/>
      <c r="AT858" s="241" t="s">
        <v>410</v>
      </c>
      <c r="AU858" s="241" t="s">
        <v>88</v>
      </c>
      <c r="AV858" s="13" t="s">
        <v>88</v>
      </c>
      <c r="AW858" s="13" t="s">
        <v>34</v>
      </c>
      <c r="AX858" s="13" t="s">
        <v>78</v>
      </c>
      <c r="AY858" s="241" t="s">
        <v>154</v>
      </c>
    </row>
    <row r="859" spans="2:51" s="13" customFormat="1" ht="11.25">
      <c r="B859" s="231"/>
      <c r="C859" s="232"/>
      <c r="D859" s="220" t="s">
        <v>410</v>
      </c>
      <c r="E859" s="233" t="s">
        <v>1</v>
      </c>
      <c r="F859" s="234" t="s">
        <v>1677</v>
      </c>
      <c r="G859" s="232"/>
      <c r="H859" s="235">
        <v>1292.421</v>
      </c>
      <c r="I859" s="236"/>
      <c r="J859" s="232"/>
      <c r="K859" s="232"/>
      <c r="L859" s="237"/>
      <c r="M859" s="238"/>
      <c r="N859" s="239"/>
      <c r="O859" s="239"/>
      <c r="P859" s="239"/>
      <c r="Q859" s="239"/>
      <c r="R859" s="239"/>
      <c r="S859" s="239"/>
      <c r="T859" s="240"/>
      <c r="AT859" s="241" t="s">
        <v>410</v>
      </c>
      <c r="AU859" s="241" t="s">
        <v>88</v>
      </c>
      <c r="AV859" s="13" t="s">
        <v>88</v>
      </c>
      <c r="AW859" s="13" t="s">
        <v>34</v>
      </c>
      <c r="AX859" s="13" t="s">
        <v>78</v>
      </c>
      <c r="AY859" s="241" t="s">
        <v>154</v>
      </c>
    </row>
    <row r="860" spans="2:51" s="14" customFormat="1" ht="11.25">
      <c r="B860" s="242"/>
      <c r="C860" s="243"/>
      <c r="D860" s="220" t="s">
        <v>410</v>
      </c>
      <c r="E860" s="244" t="s">
        <v>1</v>
      </c>
      <c r="F860" s="245" t="s">
        <v>433</v>
      </c>
      <c r="G860" s="243"/>
      <c r="H860" s="246">
        <v>7471.299</v>
      </c>
      <c r="I860" s="247"/>
      <c r="J860" s="243"/>
      <c r="K860" s="243"/>
      <c r="L860" s="248"/>
      <c r="M860" s="249"/>
      <c r="N860" s="250"/>
      <c r="O860" s="250"/>
      <c r="P860" s="250"/>
      <c r="Q860" s="250"/>
      <c r="R860" s="250"/>
      <c r="S860" s="250"/>
      <c r="T860" s="251"/>
      <c r="AT860" s="252" t="s">
        <v>410</v>
      </c>
      <c r="AU860" s="252" t="s">
        <v>88</v>
      </c>
      <c r="AV860" s="14" t="s">
        <v>159</v>
      </c>
      <c r="AW860" s="14" t="s">
        <v>34</v>
      </c>
      <c r="AX860" s="14" t="s">
        <v>86</v>
      </c>
      <c r="AY860" s="252" t="s">
        <v>154</v>
      </c>
    </row>
    <row r="861" spans="1:65" s="2" customFormat="1" ht="16.5" customHeight="1">
      <c r="A861" s="35"/>
      <c r="B861" s="36"/>
      <c r="C861" s="207" t="s">
        <v>1678</v>
      </c>
      <c r="D861" s="207" t="s">
        <v>155</v>
      </c>
      <c r="E861" s="208" t="s">
        <v>856</v>
      </c>
      <c r="F861" s="209" t="s">
        <v>857</v>
      </c>
      <c r="G861" s="210" t="s">
        <v>464</v>
      </c>
      <c r="H861" s="211">
        <v>18.228</v>
      </c>
      <c r="I861" s="212"/>
      <c r="J861" s="213">
        <f>ROUND(I861*H861,2)</f>
        <v>0</v>
      </c>
      <c r="K861" s="209" t="s">
        <v>405</v>
      </c>
      <c r="L861" s="40"/>
      <c r="M861" s="214" t="s">
        <v>1</v>
      </c>
      <c r="N861" s="215" t="s">
        <v>43</v>
      </c>
      <c r="O861" s="72"/>
      <c r="P861" s="216">
        <f>O861*H861</f>
        <v>0</v>
      </c>
      <c r="Q861" s="216">
        <v>0</v>
      </c>
      <c r="R861" s="216">
        <f>Q861*H861</f>
        <v>0</v>
      </c>
      <c r="S861" s="216">
        <v>0</v>
      </c>
      <c r="T861" s="217">
        <f>S861*H861</f>
        <v>0</v>
      </c>
      <c r="U861" s="35"/>
      <c r="V861" s="35"/>
      <c r="W861" s="35"/>
      <c r="X861" s="35"/>
      <c r="Y861" s="35"/>
      <c r="Z861" s="35"/>
      <c r="AA861" s="35"/>
      <c r="AB861" s="35"/>
      <c r="AC861" s="35"/>
      <c r="AD861" s="35"/>
      <c r="AE861" s="35"/>
      <c r="AR861" s="218" t="s">
        <v>159</v>
      </c>
      <c r="AT861" s="218" t="s">
        <v>155</v>
      </c>
      <c r="AU861" s="218" t="s">
        <v>88</v>
      </c>
      <c r="AY861" s="18" t="s">
        <v>154</v>
      </c>
      <c r="BE861" s="219">
        <f>IF(N861="základní",J861,0)</f>
        <v>0</v>
      </c>
      <c r="BF861" s="219">
        <f>IF(N861="snížená",J861,0)</f>
        <v>0</v>
      </c>
      <c r="BG861" s="219">
        <f>IF(N861="zákl. přenesená",J861,0)</f>
        <v>0</v>
      </c>
      <c r="BH861" s="219">
        <f>IF(N861="sníž. přenesená",J861,0)</f>
        <v>0</v>
      </c>
      <c r="BI861" s="219">
        <f>IF(N861="nulová",J861,0)</f>
        <v>0</v>
      </c>
      <c r="BJ861" s="18" t="s">
        <v>86</v>
      </c>
      <c r="BK861" s="219">
        <f>ROUND(I861*H861,2)</f>
        <v>0</v>
      </c>
      <c r="BL861" s="18" t="s">
        <v>159</v>
      </c>
      <c r="BM861" s="218" t="s">
        <v>1679</v>
      </c>
    </row>
    <row r="862" spans="1:47" s="2" customFormat="1" ht="19.5">
      <c r="A862" s="35"/>
      <c r="B862" s="36"/>
      <c r="C862" s="37"/>
      <c r="D862" s="220" t="s">
        <v>161</v>
      </c>
      <c r="E862" s="37"/>
      <c r="F862" s="221" t="s">
        <v>859</v>
      </c>
      <c r="G862" s="37"/>
      <c r="H862" s="37"/>
      <c r="I862" s="123"/>
      <c r="J862" s="37"/>
      <c r="K862" s="37"/>
      <c r="L862" s="40"/>
      <c r="M862" s="222"/>
      <c r="N862" s="223"/>
      <c r="O862" s="72"/>
      <c r="P862" s="72"/>
      <c r="Q862" s="72"/>
      <c r="R862" s="72"/>
      <c r="S862" s="72"/>
      <c r="T862" s="73"/>
      <c r="U862" s="35"/>
      <c r="V862" s="35"/>
      <c r="W862" s="35"/>
      <c r="X862" s="35"/>
      <c r="Y862" s="35"/>
      <c r="Z862" s="35"/>
      <c r="AA862" s="35"/>
      <c r="AB862" s="35"/>
      <c r="AC862" s="35"/>
      <c r="AD862" s="35"/>
      <c r="AE862" s="35"/>
      <c r="AT862" s="18" t="s">
        <v>161</v>
      </c>
      <c r="AU862" s="18" t="s">
        <v>88</v>
      </c>
    </row>
    <row r="863" spans="1:47" s="2" customFormat="1" ht="68.25">
      <c r="A863" s="35"/>
      <c r="B863" s="36"/>
      <c r="C863" s="37"/>
      <c r="D863" s="220" t="s">
        <v>408</v>
      </c>
      <c r="E863" s="37"/>
      <c r="F863" s="230" t="s">
        <v>860</v>
      </c>
      <c r="G863" s="37"/>
      <c r="H863" s="37"/>
      <c r="I863" s="123"/>
      <c r="J863" s="37"/>
      <c r="K863" s="37"/>
      <c r="L863" s="40"/>
      <c r="M863" s="222"/>
      <c r="N863" s="223"/>
      <c r="O863" s="72"/>
      <c r="P863" s="72"/>
      <c r="Q863" s="72"/>
      <c r="R863" s="72"/>
      <c r="S863" s="72"/>
      <c r="T863" s="73"/>
      <c r="U863" s="35"/>
      <c r="V863" s="35"/>
      <c r="W863" s="35"/>
      <c r="X863" s="35"/>
      <c r="Y863" s="35"/>
      <c r="Z863" s="35"/>
      <c r="AA863" s="35"/>
      <c r="AB863" s="35"/>
      <c r="AC863" s="35"/>
      <c r="AD863" s="35"/>
      <c r="AE863" s="35"/>
      <c r="AT863" s="18" t="s">
        <v>408</v>
      </c>
      <c r="AU863" s="18" t="s">
        <v>88</v>
      </c>
    </row>
    <row r="864" spans="2:51" s="13" customFormat="1" ht="11.25">
      <c r="B864" s="231"/>
      <c r="C864" s="232"/>
      <c r="D864" s="220" t="s">
        <v>410</v>
      </c>
      <c r="E864" s="233" t="s">
        <v>1</v>
      </c>
      <c r="F864" s="234" t="s">
        <v>1680</v>
      </c>
      <c r="G864" s="232"/>
      <c r="H864" s="235">
        <v>18.228</v>
      </c>
      <c r="I864" s="236"/>
      <c r="J864" s="232"/>
      <c r="K864" s="232"/>
      <c r="L864" s="237"/>
      <c r="M864" s="238"/>
      <c r="N864" s="239"/>
      <c r="O864" s="239"/>
      <c r="P864" s="239"/>
      <c r="Q864" s="239"/>
      <c r="R864" s="239"/>
      <c r="S864" s="239"/>
      <c r="T864" s="240"/>
      <c r="AT864" s="241" t="s">
        <v>410</v>
      </c>
      <c r="AU864" s="241" t="s">
        <v>88</v>
      </c>
      <c r="AV864" s="13" t="s">
        <v>88</v>
      </c>
      <c r="AW864" s="13" t="s">
        <v>34</v>
      </c>
      <c r="AX864" s="13" t="s">
        <v>86</v>
      </c>
      <c r="AY864" s="241" t="s">
        <v>154</v>
      </c>
    </row>
    <row r="865" spans="1:65" s="2" customFormat="1" ht="24" customHeight="1">
      <c r="A865" s="35"/>
      <c r="B865" s="36"/>
      <c r="C865" s="207" t="s">
        <v>1681</v>
      </c>
      <c r="D865" s="207" t="s">
        <v>155</v>
      </c>
      <c r="E865" s="208" t="s">
        <v>863</v>
      </c>
      <c r="F865" s="209" t="s">
        <v>864</v>
      </c>
      <c r="G865" s="210" t="s">
        <v>464</v>
      </c>
      <c r="H865" s="211">
        <v>710.892</v>
      </c>
      <c r="I865" s="212"/>
      <c r="J865" s="213">
        <f>ROUND(I865*H865,2)</f>
        <v>0</v>
      </c>
      <c r="K865" s="209" t="s">
        <v>405</v>
      </c>
      <c r="L865" s="40"/>
      <c r="M865" s="214" t="s">
        <v>1</v>
      </c>
      <c r="N865" s="215" t="s">
        <v>43</v>
      </c>
      <c r="O865" s="72"/>
      <c r="P865" s="216">
        <f>O865*H865</f>
        <v>0</v>
      </c>
      <c r="Q865" s="216">
        <v>0</v>
      </c>
      <c r="R865" s="216">
        <f>Q865*H865</f>
        <v>0</v>
      </c>
      <c r="S865" s="216">
        <v>0</v>
      </c>
      <c r="T865" s="217">
        <f>S865*H865</f>
        <v>0</v>
      </c>
      <c r="U865" s="35"/>
      <c r="V865" s="35"/>
      <c r="W865" s="35"/>
      <c r="X865" s="35"/>
      <c r="Y865" s="35"/>
      <c r="Z865" s="35"/>
      <c r="AA865" s="35"/>
      <c r="AB865" s="35"/>
      <c r="AC865" s="35"/>
      <c r="AD865" s="35"/>
      <c r="AE865" s="35"/>
      <c r="AR865" s="218" t="s">
        <v>159</v>
      </c>
      <c r="AT865" s="218" t="s">
        <v>155</v>
      </c>
      <c r="AU865" s="218" t="s">
        <v>88</v>
      </c>
      <c r="AY865" s="18" t="s">
        <v>154</v>
      </c>
      <c r="BE865" s="219">
        <f>IF(N865="základní",J865,0)</f>
        <v>0</v>
      </c>
      <c r="BF865" s="219">
        <f>IF(N865="snížená",J865,0)</f>
        <v>0</v>
      </c>
      <c r="BG865" s="219">
        <f>IF(N865="zákl. přenesená",J865,0)</f>
        <v>0</v>
      </c>
      <c r="BH865" s="219">
        <f>IF(N865="sníž. přenesená",J865,0)</f>
        <v>0</v>
      </c>
      <c r="BI865" s="219">
        <f>IF(N865="nulová",J865,0)</f>
        <v>0</v>
      </c>
      <c r="BJ865" s="18" t="s">
        <v>86</v>
      </c>
      <c r="BK865" s="219">
        <f>ROUND(I865*H865,2)</f>
        <v>0</v>
      </c>
      <c r="BL865" s="18" t="s">
        <v>159</v>
      </c>
      <c r="BM865" s="218" t="s">
        <v>1682</v>
      </c>
    </row>
    <row r="866" spans="1:47" s="2" customFormat="1" ht="29.25">
      <c r="A866" s="35"/>
      <c r="B866" s="36"/>
      <c r="C866" s="37"/>
      <c r="D866" s="220" t="s">
        <v>161</v>
      </c>
      <c r="E866" s="37"/>
      <c r="F866" s="221" t="s">
        <v>866</v>
      </c>
      <c r="G866" s="37"/>
      <c r="H866" s="37"/>
      <c r="I866" s="123"/>
      <c r="J866" s="37"/>
      <c r="K866" s="37"/>
      <c r="L866" s="40"/>
      <c r="M866" s="222"/>
      <c r="N866" s="223"/>
      <c r="O866" s="72"/>
      <c r="P866" s="72"/>
      <c r="Q866" s="72"/>
      <c r="R866" s="72"/>
      <c r="S866" s="72"/>
      <c r="T866" s="73"/>
      <c r="U866" s="35"/>
      <c r="V866" s="35"/>
      <c r="W866" s="35"/>
      <c r="X866" s="35"/>
      <c r="Y866" s="35"/>
      <c r="Z866" s="35"/>
      <c r="AA866" s="35"/>
      <c r="AB866" s="35"/>
      <c r="AC866" s="35"/>
      <c r="AD866" s="35"/>
      <c r="AE866" s="35"/>
      <c r="AT866" s="18" t="s">
        <v>161</v>
      </c>
      <c r="AU866" s="18" t="s">
        <v>88</v>
      </c>
    </row>
    <row r="867" spans="1:47" s="2" customFormat="1" ht="68.25">
      <c r="A867" s="35"/>
      <c r="B867" s="36"/>
      <c r="C867" s="37"/>
      <c r="D867" s="220" t="s">
        <v>408</v>
      </c>
      <c r="E867" s="37"/>
      <c r="F867" s="230" t="s">
        <v>860</v>
      </c>
      <c r="G867" s="37"/>
      <c r="H867" s="37"/>
      <c r="I867" s="123"/>
      <c r="J867" s="37"/>
      <c r="K867" s="37"/>
      <c r="L867" s="40"/>
      <c r="M867" s="222"/>
      <c r="N867" s="223"/>
      <c r="O867" s="72"/>
      <c r="P867" s="72"/>
      <c r="Q867" s="72"/>
      <c r="R867" s="72"/>
      <c r="S867" s="72"/>
      <c r="T867" s="73"/>
      <c r="U867" s="35"/>
      <c r="V867" s="35"/>
      <c r="W867" s="35"/>
      <c r="X867" s="35"/>
      <c r="Y867" s="35"/>
      <c r="Z867" s="35"/>
      <c r="AA867" s="35"/>
      <c r="AB867" s="35"/>
      <c r="AC867" s="35"/>
      <c r="AD867" s="35"/>
      <c r="AE867" s="35"/>
      <c r="AT867" s="18" t="s">
        <v>408</v>
      </c>
      <c r="AU867" s="18" t="s">
        <v>88</v>
      </c>
    </row>
    <row r="868" spans="1:47" s="2" customFormat="1" ht="29.25">
      <c r="A868" s="35"/>
      <c r="B868" s="36"/>
      <c r="C868" s="37"/>
      <c r="D868" s="220" t="s">
        <v>442</v>
      </c>
      <c r="E868" s="37"/>
      <c r="F868" s="230" t="s">
        <v>867</v>
      </c>
      <c r="G868" s="37"/>
      <c r="H868" s="37"/>
      <c r="I868" s="123"/>
      <c r="J868" s="37"/>
      <c r="K868" s="37"/>
      <c r="L868" s="40"/>
      <c r="M868" s="222"/>
      <c r="N868" s="223"/>
      <c r="O868" s="72"/>
      <c r="P868" s="72"/>
      <c r="Q868" s="72"/>
      <c r="R868" s="72"/>
      <c r="S868" s="72"/>
      <c r="T868" s="73"/>
      <c r="U868" s="35"/>
      <c r="V868" s="35"/>
      <c r="W868" s="35"/>
      <c r="X868" s="35"/>
      <c r="Y868" s="35"/>
      <c r="Z868" s="35"/>
      <c r="AA868" s="35"/>
      <c r="AB868" s="35"/>
      <c r="AC868" s="35"/>
      <c r="AD868" s="35"/>
      <c r="AE868" s="35"/>
      <c r="AT868" s="18" t="s">
        <v>442</v>
      </c>
      <c r="AU868" s="18" t="s">
        <v>88</v>
      </c>
    </row>
    <row r="869" spans="2:51" s="13" customFormat="1" ht="11.25">
      <c r="B869" s="231"/>
      <c r="C869" s="232"/>
      <c r="D869" s="220" t="s">
        <v>410</v>
      </c>
      <c r="E869" s="233" t="s">
        <v>1</v>
      </c>
      <c r="F869" s="234" t="s">
        <v>1683</v>
      </c>
      <c r="G869" s="232"/>
      <c r="H869" s="235">
        <v>710.892</v>
      </c>
      <c r="I869" s="236"/>
      <c r="J869" s="232"/>
      <c r="K869" s="232"/>
      <c r="L869" s="237"/>
      <c r="M869" s="238"/>
      <c r="N869" s="239"/>
      <c r="O869" s="239"/>
      <c r="P869" s="239"/>
      <c r="Q869" s="239"/>
      <c r="R869" s="239"/>
      <c r="S869" s="239"/>
      <c r="T869" s="240"/>
      <c r="AT869" s="241" t="s">
        <v>410</v>
      </c>
      <c r="AU869" s="241" t="s">
        <v>88</v>
      </c>
      <c r="AV869" s="13" t="s">
        <v>88</v>
      </c>
      <c r="AW869" s="13" t="s">
        <v>34</v>
      </c>
      <c r="AX869" s="13" t="s">
        <v>86</v>
      </c>
      <c r="AY869" s="241" t="s">
        <v>154</v>
      </c>
    </row>
    <row r="870" spans="1:65" s="2" customFormat="1" ht="24" customHeight="1">
      <c r="A870" s="35"/>
      <c r="B870" s="36"/>
      <c r="C870" s="207" t="s">
        <v>1684</v>
      </c>
      <c r="D870" s="207" t="s">
        <v>155</v>
      </c>
      <c r="E870" s="208" t="s">
        <v>870</v>
      </c>
      <c r="F870" s="209" t="s">
        <v>871</v>
      </c>
      <c r="G870" s="210" t="s">
        <v>464</v>
      </c>
      <c r="H870" s="211">
        <v>216.032</v>
      </c>
      <c r="I870" s="212"/>
      <c r="J870" s="213">
        <f>ROUND(I870*H870,2)</f>
        <v>0</v>
      </c>
      <c r="K870" s="209" t="s">
        <v>405</v>
      </c>
      <c r="L870" s="40"/>
      <c r="M870" s="214" t="s">
        <v>1</v>
      </c>
      <c r="N870" s="215" t="s">
        <v>43</v>
      </c>
      <c r="O870" s="72"/>
      <c r="P870" s="216">
        <f>O870*H870</f>
        <v>0</v>
      </c>
      <c r="Q870" s="216">
        <v>0</v>
      </c>
      <c r="R870" s="216">
        <f>Q870*H870</f>
        <v>0</v>
      </c>
      <c r="S870" s="216">
        <v>0</v>
      </c>
      <c r="T870" s="217">
        <f>S870*H870</f>
        <v>0</v>
      </c>
      <c r="U870" s="35"/>
      <c r="V870" s="35"/>
      <c r="W870" s="35"/>
      <c r="X870" s="35"/>
      <c r="Y870" s="35"/>
      <c r="Z870" s="35"/>
      <c r="AA870" s="35"/>
      <c r="AB870" s="35"/>
      <c r="AC870" s="35"/>
      <c r="AD870" s="35"/>
      <c r="AE870" s="35"/>
      <c r="AR870" s="218" t="s">
        <v>159</v>
      </c>
      <c r="AT870" s="218" t="s">
        <v>155</v>
      </c>
      <c r="AU870" s="218" t="s">
        <v>88</v>
      </c>
      <c r="AY870" s="18" t="s">
        <v>154</v>
      </c>
      <c r="BE870" s="219">
        <f>IF(N870="základní",J870,0)</f>
        <v>0</v>
      </c>
      <c r="BF870" s="219">
        <f>IF(N870="snížená",J870,0)</f>
        <v>0</v>
      </c>
      <c r="BG870" s="219">
        <f>IF(N870="zákl. přenesená",J870,0)</f>
        <v>0</v>
      </c>
      <c r="BH870" s="219">
        <f>IF(N870="sníž. přenesená",J870,0)</f>
        <v>0</v>
      </c>
      <c r="BI870" s="219">
        <f>IF(N870="nulová",J870,0)</f>
        <v>0</v>
      </c>
      <c r="BJ870" s="18" t="s">
        <v>86</v>
      </c>
      <c r="BK870" s="219">
        <f>ROUND(I870*H870,2)</f>
        <v>0</v>
      </c>
      <c r="BL870" s="18" t="s">
        <v>159</v>
      </c>
      <c r="BM870" s="218" t="s">
        <v>1685</v>
      </c>
    </row>
    <row r="871" spans="1:47" s="2" customFormat="1" ht="11.25">
      <c r="A871" s="35"/>
      <c r="B871" s="36"/>
      <c r="C871" s="37"/>
      <c r="D871" s="220" t="s">
        <v>161</v>
      </c>
      <c r="E871" s="37"/>
      <c r="F871" s="221" t="s">
        <v>873</v>
      </c>
      <c r="G871" s="37"/>
      <c r="H871" s="37"/>
      <c r="I871" s="123"/>
      <c r="J871" s="37"/>
      <c r="K871" s="37"/>
      <c r="L871" s="40"/>
      <c r="M871" s="222"/>
      <c r="N871" s="223"/>
      <c r="O871" s="72"/>
      <c r="P871" s="72"/>
      <c r="Q871" s="72"/>
      <c r="R871" s="72"/>
      <c r="S871" s="72"/>
      <c r="T871" s="73"/>
      <c r="U871" s="35"/>
      <c r="V871" s="35"/>
      <c r="W871" s="35"/>
      <c r="X871" s="35"/>
      <c r="Y871" s="35"/>
      <c r="Z871" s="35"/>
      <c r="AA871" s="35"/>
      <c r="AB871" s="35"/>
      <c r="AC871" s="35"/>
      <c r="AD871" s="35"/>
      <c r="AE871" s="35"/>
      <c r="AT871" s="18" t="s">
        <v>161</v>
      </c>
      <c r="AU871" s="18" t="s">
        <v>88</v>
      </c>
    </row>
    <row r="872" spans="1:47" s="2" customFormat="1" ht="39">
      <c r="A872" s="35"/>
      <c r="B872" s="36"/>
      <c r="C872" s="37"/>
      <c r="D872" s="220" t="s">
        <v>408</v>
      </c>
      <c r="E872" s="37"/>
      <c r="F872" s="230" t="s">
        <v>874</v>
      </c>
      <c r="G872" s="37"/>
      <c r="H872" s="37"/>
      <c r="I872" s="123"/>
      <c r="J872" s="37"/>
      <c r="K872" s="37"/>
      <c r="L872" s="40"/>
      <c r="M872" s="222"/>
      <c r="N872" s="223"/>
      <c r="O872" s="72"/>
      <c r="P872" s="72"/>
      <c r="Q872" s="72"/>
      <c r="R872" s="72"/>
      <c r="S872" s="72"/>
      <c r="T872" s="73"/>
      <c r="U872" s="35"/>
      <c r="V872" s="35"/>
      <c r="W872" s="35"/>
      <c r="X872" s="35"/>
      <c r="Y872" s="35"/>
      <c r="Z872" s="35"/>
      <c r="AA872" s="35"/>
      <c r="AB872" s="35"/>
      <c r="AC872" s="35"/>
      <c r="AD872" s="35"/>
      <c r="AE872" s="35"/>
      <c r="AT872" s="18" t="s">
        <v>408</v>
      </c>
      <c r="AU872" s="18" t="s">
        <v>88</v>
      </c>
    </row>
    <row r="873" spans="2:51" s="13" customFormat="1" ht="11.25">
      <c r="B873" s="231"/>
      <c r="C873" s="232"/>
      <c r="D873" s="220" t="s">
        <v>410</v>
      </c>
      <c r="E873" s="233" t="s">
        <v>1</v>
      </c>
      <c r="F873" s="234" t="s">
        <v>1686</v>
      </c>
      <c r="G873" s="232"/>
      <c r="H873" s="235">
        <v>32.349</v>
      </c>
      <c r="I873" s="236"/>
      <c r="J873" s="232"/>
      <c r="K873" s="232"/>
      <c r="L873" s="237"/>
      <c r="M873" s="238"/>
      <c r="N873" s="239"/>
      <c r="O873" s="239"/>
      <c r="P873" s="239"/>
      <c r="Q873" s="239"/>
      <c r="R873" s="239"/>
      <c r="S873" s="239"/>
      <c r="T873" s="240"/>
      <c r="AT873" s="241" t="s">
        <v>410</v>
      </c>
      <c r="AU873" s="241" t="s">
        <v>88</v>
      </c>
      <c r="AV873" s="13" t="s">
        <v>88</v>
      </c>
      <c r="AW873" s="13" t="s">
        <v>34</v>
      </c>
      <c r="AX873" s="13" t="s">
        <v>78</v>
      </c>
      <c r="AY873" s="241" t="s">
        <v>154</v>
      </c>
    </row>
    <row r="874" spans="2:51" s="13" customFormat="1" ht="11.25">
      <c r="B874" s="231"/>
      <c r="C874" s="232"/>
      <c r="D874" s="220" t="s">
        <v>410</v>
      </c>
      <c r="E874" s="233" t="s">
        <v>1</v>
      </c>
      <c r="F874" s="234" t="s">
        <v>1687</v>
      </c>
      <c r="G874" s="232"/>
      <c r="H874" s="235">
        <v>183.683</v>
      </c>
      <c r="I874" s="236"/>
      <c r="J874" s="232"/>
      <c r="K874" s="232"/>
      <c r="L874" s="237"/>
      <c r="M874" s="238"/>
      <c r="N874" s="239"/>
      <c r="O874" s="239"/>
      <c r="P874" s="239"/>
      <c r="Q874" s="239"/>
      <c r="R874" s="239"/>
      <c r="S874" s="239"/>
      <c r="T874" s="240"/>
      <c r="AT874" s="241" t="s">
        <v>410</v>
      </c>
      <c r="AU874" s="241" t="s">
        <v>88</v>
      </c>
      <c r="AV874" s="13" t="s">
        <v>88</v>
      </c>
      <c r="AW874" s="13" t="s">
        <v>34</v>
      </c>
      <c r="AX874" s="13" t="s">
        <v>78</v>
      </c>
      <c r="AY874" s="241" t="s">
        <v>154</v>
      </c>
    </row>
    <row r="875" spans="2:51" s="14" customFormat="1" ht="11.25">
      <c r="B875" s="242"/>
      <c r="C875" s="243"/>
      <c r="D875" s="220" t="s">
        <v>410</v>
      </c>
      <c r="E875" s="244" t="s">
        <v>1</v>
      </c>
      <c r="F875" s="245" t="s">
        <v>433</v>
      </c>
      <c r="G875" s="243"/>
      <c r="H875" s="246">
        <v>216.03199999999998</v>
      </c>
      <c r="I875" s="247"/>
      <c r="J875" s="243"/>
      <c r="K875" s="243"/>
      <c r="L875" s="248"/>
      <c r="M875" s="249"/>
      <c r="N875" s="250"/>
      <c r="O875" s="250"/>
      <c r="P875" s="250"/>
      <c r="Q875" s="250"/>
      <c r="R875" s="250"/>
      <c r="S875" s="250"/>
      <c r="T875" s="251"/>
      <c r="AT875" s="252" t="s">
        <v>410</v>
      </c>
      <c r="AU875" s="252" t="s">
        <v>88</v>
      </c>
      <c r="AV875" s="14" t="s">
        <v>159</v>
      </c>
      <c r="AW875" s="14" t="s">
        <v>34</v>
      </c>
      <c r="AX875" s="14" t="s">
        <v>86</v>
      </c>
      <c r="AY875" s="252" t="s">
        <v>154</v>
      </c>
    </row>
    <row r="876" spans="1:65" s="2" customFormat="1" ht="24" customHeight="1">
      <c r="A876" s="35"/>
      <c r="B876" s="36"/>
      <c r="C876" s="207" t="s">
        <v>1688</v>
      </c>
      <c r="D876" s="207" t="s">
        <v>155</v>
      </c>
      <c r="E876" s="208" t="s">
        <v>878</v>
      </c>
      <c r="F876" s="209" t="s">
        <v>879</v>
      </c>
      <c r="G876" s="210" t="s">
        <v>464</v>
      </c>
      <c r="H876" s="211">
        <v>136.276</v>
      </c>
      <c r="I876" s="212"/>
      <c r="J876" s="213">
        <f>ROUND(I876*H876,2)</f>
        <v>0</v>
      </c>
      <c r="K876" s="209" t="s">
        <v>405</v>
      </c>
      <c r="L876" s="40"/>
      <c r="M876" s="214" t="s">
        <v>1</v>
      </c>
      <c r="N876" s="215" t="s">
        <v>43</v>
      </c>
      <c r="O876" s="72"/>
      <c r="P876" s="216">
        <f>O876*H876</f>
        <v>0</v>
      </c>
      <c r="Q876" s="216">
        <v>0</v>
      </c>
      <c r="R876" s="216">
        <f>Q876*H876</f>
        <v>0</v>
      </c>
      <c r="S876" s="216">
        <v>0</v>
      </c>
      <c r="T876" s="217">
        <f>S876*H876</f>
        <v>0</v>
      </c>
      <c r="U876" s="35"/>
      <c r="V876" s="35"/>
      <c r="W876" s="35"/>
      <c r="X876" s="35"/>
      <c r="Y876" s="35"/>
      <c r="Z876" s="35"/>
      <c r="AA876" s="35"/>
      <c r="AB876" s="35"/>
      <c r="AC876" s="35"/>
      <c r="AD876" s="35"/>
      <c r="AE876" s="35"/>
      <c r="AR876" s="218" t="s">
        <v>159</v>
      </c>
      <c r="AT876" s="218" t="s">
        <v>155</v>
      </c>
      <c r="AU876" s="218" t="s">
        <v>88</v>
      </c>
      <c r="AY876" s="18" t="s">
        <v>154</v>
      </c>
      <c r="BE876" s="219">
        <f>IF(N876="základní",J876,0)</f>
        <v>0</v>
      </c>
      <c r="BF876" s="219">
        <f>IF(N876="snížená",J876,0)</f>
        <v>0</v>
      </c>
      <c r="BG876" s="219">
        <f>IF(N876="zákl. přenesená",J876,0)</f>
        <v>0</v>
      </c>
      <c r="BH876" s="219">
        <f>IF(N876="sníž. přenesená",J876,0)</f>
        <v>0</v>
      </c>
      <c r="BI876" s="219">
        <f>IF(N876="nulová",J876,0)</f>
        <v>0</v>
      </c>
      <c r="BJ876" s="18" t="s">
        <v>86</v>
      </c>
      <c r="BK876" s="219">
        <f>ROUND(I876*H876,2)</f>
        <v>0</v>
      </c>
      <c r="BL876" s="18" t="s">
        <v>159</v>
      </c>
      <c r="BM876" s="218" t="s">
        <v>1689</v>
      </c>
    </row>
    <row r="877" spans="1:47" s="2" customFormat="1" ht="19.5">
      <c r="A877" s="35"/>
      <c r="B877" s="36"/>
      <c r="C877" s="37"/>
      <c r="D877" s="220" t="s">
        <v>161</v>
      </c>
      <c r="E877" s="37"/>
      <c r="F877" s="221" t="s">
        <v>881</v>
      </c>
      <c r="G877" s="37"/>
      <c r="H877" s="37"/>
      <c r="I877" s="123"/>
      <c r="J877" s="37"/>
      <c r="K877" s="37"/>
      <c r="L877" s="40"/>
      <c r="M877" s="222"/>
      <c r="N877" s="223"/>
      <c r="O877" s="72"/>
      <c r="P877" s="72"/>
      <c r="Q877" s="72"/>
      <c r="R877" s="72"/>
      <c r="S877" s="72"/>
      <c r="T877" s="73"/>
      <c r="U877" s="35"/>
      <c r="V877" s="35"/>
      <c r="W877" s="35"/>
      <c r="X877" s="35"/>
      <c r="Y877" s="35"/>
      <c r="Z877" s="35"/>
      <c r="AA877" s="35"/>
      <c r="AB877" s="35"/>
      <c r="AC877" s="35"/>
      <c r="AD877" s="35"/>
      <c r="AE877" s="35"/>
      <c r="AT877" s="18" t="s">
        <v>161</v>
      </c>
      <c r="AU877" s="18" t="s">
        <v>88</v>
      </c>
    </row>
    <row r="878" spans="1:47" s="2" customFormat="1" ht="78">
      <c r="A878" s="35"/>
      <c r="B878" s="36"/>
      <c r="C878" s="37"/>
      <c r="D878" s="220" t="s">
        <v>408</v>
      </c>
      <c r="E878" s="37"/>
      <c r="F878" s="230" t="s">
        <v>882</v>
      </c>
      <c r="G878" s="37"/>
      <c r="H878" s="37"/>
      <c r="I878" s="123"/>
      <c r="J878" s="37"/>
      <c r="K878" s="37"/>
      <c r="L878" s="40"/>
      <c r="M878" s="222"/>
      <c r="N878" s="223"/>
      <c r="O878" s="72"/>
      <c r="P878" s="72"/>
      <c r="Q878" s="72"/>
      <c r="R878" s="72"/>
      <c r="S878" s="72"/>
      <c r="T878" s="73"/>
      <c r="U878" s="35"/>
      <c r="V878" s="35"/>
      <c r="W878" s="35"/>
      <c r="X878" s="35"/>
      <c r="Y878" s="35"/>
      <c r="Z878" s="35"/>
      <c r="AA878" s="35"/>
      <c r="AB878" s="35"/>
      <c r="AC878" s="35"/>
      <c r="AD878" s="35"/>
      <c r="AE878" s="35"/>
      <c r="AT878" s="18" t="s">
        <v>408</v>
      </c>
      <c r="AU878" s="18" t="s">
        <v>88</v>
      </c>
    </row>
    <row r="879" spans="2:51" s="13" customFormat="1" ht="22.5">
      <c r="B879" s="231"/>
      <c r="C879" s="232"/>
      <c r="D879" s="220" t="s">
        <v>410</v>
      </c>
      <c r="E879" s="233" t="s">
        <v>1</v>
      </c>
      <c r="F879" s="234" t="s">
        <v>1690</v>
      </c>
      <c r="G879" s="232"/>
      <c r="H879" s="235">
        <v>136.276</v>
      </c>
      <c r="I879" s="236"/>
      <c r="J879" s="232"/>
      <c r="K879" s="232"/>
      <c r="L879" s="237"/>
      <c r="M879" s="238"/>
      <c r="N879" s="239"/>
      <c r="O879" s="239"/>
      <c r="P879" s="239"/>
      <c r="Q879" s="239"/>
      <c r="R879" s="239"/>
      <c r="S879" s="239"/>
      <c r="T879" s="240"/>
      <c r="AT879" s="241" t="s">
        <v>410</v>
      </c>
      <c r="AU879" s="241" t="s">
        <v>88</v>
      </c>
      <c r="AV879" s="13" t="s">
        <v>88</v>
      </c>
      <c r="AW879" s="13" t="s">
        <v>34</v>
      </c>
      <c r="AX879" s="13" t="s">
        <v>86</v>
      </c>
      <c r="AY879" s="241" t="s">
        <v>154</v>
      </c>
    </row>
    <row r="880" spans="1:65" s="2" customFormat="1" ht="36" customHeight="1">
      <c r="A880" s="35"/>
      <c r="B880" s="36"/>
      <c r="C880" s="207" t="s">
        <v>1691</v>
      </c>
      <c r="D880" s="207" t="s">
        <v>155</v>
      </c>
      <c r="E880" s="208" t="s">
        <v>885</v>
      </c>
      <c r="F880" s="209" t="s">
        <v>886</v>
      </c>
      <c r="G880" s="210" t="s">
        <v>464</v>
      </c>
      <c r="H880" s="211">
        <v>18.228</v>
      </c>
      <c r="I880" s="212"/>
      <c r="J880" s="213">
        <f>ROUND(I880*H880,2)</f>
        <v>0</v>
      </c>
      <c r="K880" s="209" t="s">
        <v>405</v>
      </c>
      <c r="L880" s="40"/>
      <c r="M880" s="214" t="s">
        <v>1</v>
      </c>
      <c r="N880" s="215" t="s">
        <v>43</v>
      </c>
      <c r="O880" s="72"/>
      <c r="P880" s="216">
        <f>O880*H880</f>
        <v>0</v>
      </c>
      <c r="Q880" s="216">
        <v>0</v>
      </c>
      <c r="R880" s="216">
        <f>Q880*H880</f>
        <v>0</v>
      </c>
      <c r="S880" s="216">
        <v>0</v>
      </c>
      <c r="T880" s="217">
        <f>S880*H880</f>
        <v>0</v>
      </c>
      <c r="U880" s="35"/>
      <c r="V880" s="35"/>
      <c r="W880" s="35"/>
      <c r="X880" s="35"/>
      <c r="Y880" s="35"/>
      <c r="Z880" s="35"/>
      <c r="AA880" s="35"/>
      <c r="AB880" s="35"/>
      <c r="AC880" s="35"/>
      <c r="AD880" s="35"/>
      <c r="AE880" s="35"/>
      <c r="AR880" s="218" t="s">
        <v>159</v>
      </c>
      <c r="AT880" s="218" t="s">
        <v>155</v>
      </c>
      <c r="AU880" s="218" t="s">
        <v>88</v>
      </c>
      <c r="AY880" s="18" t="s">
        <v>154</v>
      </c>
      <c r="BE880" s="219">
        <f>IF(N880="základní",J880,0)</f>
        <v>0</v>
      </c>
      <c r="BF880" s="219">
        <f>IF(N880="snížená",J880,0)</f>
        <v>0</v>
      </c>
      <c r="BG880" s="219">
        <f>IF(N880="zákl. přenesená",J880,0)</f>
        <v>0</v>
      </c>
      <c r="BH880" s="219">
        <f>IF(N880="sníž. přenesená",J880,0)</f>
        <v>0</v>
      </c>
      <c r="BI880" s="219">
        <f>IF(N880="nulová",J880,0)</f>
        <v>0</v>
      </c>
      <c r="BJ880" s="18" t="s">
        <v>86</v>
      </c>
      <c r="BK880" s="219">
        <f>ROUND(I880*H880,2)</f>
        <v>0</v>
      </c>
      <c r="BL880" s="18" t="s">
        <v>159</v>
      </c>
      <c r="BM880" s="218" t="s">
        <v>1692</v>
      </c>
    </row>
    <row r="881" spans="1:47" s="2" customFormat="1" ht="29.25">
      <c r="A881" s="35"/>
      <c r="B881" s="36"/>
      <c r="C881" s="37"/>
      <c r="D881" s="220" t="s">
        <v>161</v>
      </c>
      <c r="E881" s="37"/>
      <c r="F881" s="221" t="s">
        <v>888</v>
      </c>
      <c r="G881" s="37"/>
      <c r="H881" s="37"/>
      <c r="I881" s="123"/>
      <c r="J881" s="37"/>
      <c r="K881" s="37"/>
      <c r="L881" s="40"/>
      <c r="M881" s="222"/>
      <c r="N881" s="223"/>
      <c r="O881" s="72"/>
      <c r="P881" s="72"/>
      <c r="Q881" s="72"/>
      <c r="R881" s="72"/>
      <c r="S881" s="72"/>
      <c r="T881" s="73"/>
      <c r="U881" s="35"/>
      <c r="V881" s="35"/>
      <c r="W881" s="35"/>
      <c r="X881" s="35"/>
      <c r="Y881" s="35"/>
      <c r="Z881" s="35"/>
      <c r="AA881" s="35"/>
      <c r="AB881" s="35"/>
      <c r="AC881" s="35"/>
      <c r="AD881" s="35"/>
      <c r="AE881" s="35"/>
      <c r="AT881" s="18" t="s">
        <v>161</v>
      </c>
      <c r="AU881" s="18" t="s">
        <v>88</v>
      </c>
    </row>
    <row r="882" spans="1:47" s="2" customFormat="1" ht="78">
      <c r="A882" s="35"/>
      <c r="B882" s="36"/>
      <c r="C882" s="37"/>
      <c r="D882" s="220" t="s">
        <v>408</v>
      </c>
      <c r="E882" s="37"/>
      <c r="F882" s="230" t="s">
        <v>882</v>
      </c>
      <c r="G882" s="37"/>
      <c r="H882" s="37"/>
      <c r="I882" s="123"/>
      <c r="J882" s="37"/>
      <c r="K882" s="37"/>
      <c r="L882" s="40"/>
      <c r="M882" s="222"/>
      <c r="N882" s="223"/>
      <c r="O882" s="72"/>
      <c r="P882" s="72"/>
      <c r="Q882" s="72"/>
      <c r="R882" s="72"/>
      <c r="S882" s="72"/>
      <c r="T882" s="73"/>
      <c r="U882" s="35"/>
      <c r="V882" s="35"/>
      <c r="W882" s="35"/>
      <c r="X882" s="35"/>
      <c r="Y882" s="35"/>
      <c r="Z882" s="35"/>
      <c r="AA882" s="35"/>
      <c r="AB882" s="35"/>
      <c r="AC882" s="35"/>
      <c r="AD882" s="35"/>
      <c r="AE882" s="35"/>
      <c r="AT882" s="18" t="s">
        <v>408</v>
      </c>
      <c r="AU882" s="18" t="s">
        <v>88</v>
      </c>
    </row>
    <row r="883" spans="2:51" s="13" customFormat="1" ht="11.25">
      <c r="B883" s="231"/>
      <c r="C883" s="232"/>
      <c r="D883" s="220" t="s">
        <v>410</v>
      </c>
      <c r="E883" s="233" t="s">
        <v>1</v>
      </c>
      <c r="F883" s="234" t="s">
        <v>1693</v>
      </c>
      <c r="G883" s="232"/>
      <c r="H883" s="235">
        <v>18.228</v>
      </c>
      <c r="I883" s="236"/>
      <c r="J883" s="232"/>
      <c r="K883" s="232"/>
      <c r="L883" s="237"/>
      <c r="M883" s="238"/>
      <c r="N883" s="239"/>
      <c r="O883" s="239"/>
      <c r="P883" s="239"/>
      <c r="Q883" s="239"/>
      <c r="R883" s="239"/>
      <c r="S883" s="239"/>
      <c r="T883" s="240"/>
      <c r="AT883" s="241" t="s">
        <v>410</v>
      </c>
      <c r="AU883" s="241" t="s">
        <v>88</v>
      </c>
      <c r="AV883" s="13" t="s">
        <v>88</v>
      </c>
      <c r="AW883" s="13" t="s">
        <v>34</v>
      </c>
      <c r="AX883" s="13" t="s">
        <v>86</v>
      </c>
      <c r="AY883" s="241" t="s">
        <v>154</v>
      </c>
    </row>
    <row r="884" spans="1:65" s="2" customFormat="1" ht="24" customHeight="1">
      <c r="A884" s="35"/>
      <c r="B884" s="36"/>
      <c r="C884" s="207" t="s">
        <v>1694</v>
      </c>
      <c r="D884" s="207" t="s">
        <v>155</v>
      </c>
      <c r="E884" s="208" t="s">
        <v>891</v>
      </c>
      <c r="F884" s="209" t="s">
        <v>892</v>
      </c>
      <c r="G884" s="210" t="s">
        <v>464</v>
      </c>
      <c r="H884" s="211">
        <v>93.735</v>
      </c>
      <c r="I884" s="212"/>
      <c r="J884" s="213">
        <f>ROUND(I884*H884,2)</f>
        <v>0</v>
      </c>
      <c r="K884" s="209" t="s">
        <v>405</v>
      </c>
      <c r="L884" s="40"/>
      <c r="M884" s="214" t="s">
        <v>1</v>
      </c>
      <c r="N884" s="215" t="s">
        <v>43</v>
      </c>
      <c r="O884" s="72"/>
      <c r="P884" s="216">
        <f>O884*H884</f>
        <v>0</v>
      </c>
      <c r="Q884" s="216">
        <v>0</v>
      </c>
      <c r="R884" s="216">
        <f>Q884*H884</f>
        <v>0</v>
      </c>
      <c r="S884" s="216">
        <v>0</v>
      </c>
      <c r="T884" s="217">
        <f>S884*H884</f>
        <v>0</v>
      </c>
      <c r="U884" s="35"/>
      <c r="V884" s="35"/>
      <c r="W884" s="35"/>
      <c r="X884" s="35"/>
      <c r="Y884" s="35"/>
      <c r="Z884" s="35"/>
      <c r="AA884" s="35"/>
      <c r="AB884" s="35"/>
      <c r="AC884" s="35"/>
      <c r="AD884" s="35"/>
      <c r="AE884" s="35"/>
      <c r="AR884" s="218" t="s">
        <v>159</v>
      </c>
      <c r="AT884" s="218" t="s">
        <v>155</v>
      </c>
      <c r="AU884" s="218" t="s">
        <v>88</v>
      </c>
      <c r="AY884" s="18" t="s">
        <v>154</v>
      </c>
      <c r="BE884" s="219">
        <f>IF(N884="základní",J884,0)</f>
        <v>0</v>
      </c>
      <c r="BF884" s="219">
        <f>IF(N884="snížená",J884,0)</f>
        <v>0</v>
      </c>
      <c r="BG884" s="219">
        <f>IF(N884="zákl. přenesená",J884,0)</f>
        <v>0</v>
      </c>
      <c r="BH884" s="219">
        <f>IF(N884="sníž. přenesená",J884,0)</f>
        <v>0</v>
      </c>
      <c r="BI884" s="219">
        <f>IF(N884="nulová",J884,0)</f>
        <v>0</v>
      </c>
      <c r="BJ884" s="18" t="s">
        <v>86</v>
      </c>
      <c r="BK884" s="219">
        <f>ROUND(I884*H884,2)</f>
        <v>0</v>
      </c>
      <c r="BL884" s="18" t="s">
        <v>159</v>
      </c>
      <c r="BM884" s="218" t="s">
        <v>1695</v>
      </c>
    </row>
    <row r="885" spans="1:47" s="2" customFormat="1" ht="29.25">
      <c r="A885" s="35"/>
      <c r="B885" s="36"/>
      <c r="C885" s="37"/>
      <c r="D885" s="220" t="s">
        <v>161</v>
      </c>
      <c r="E885" s="37"/>
      <c r="F885" s="221" t="s">
        <v>894</v>
      </c>
      <c r="G885" s="37"/>
      <c r="H885" s="37"/>
      <c r="I885" s="123"/>
      <c r="J885" s="37"/>
      <c r="K885" s="37"/>
      <c r="L885" s="40"/>
      <c r="M885" s="222"/>
      <c r="N885" s="223"/>
      <c r="O885" s="72"/>
      <c r="P885" s="72"/>
      <c r="Q885" s="72"/>
      <c r="R885" s="72"/>
      <c r="S885" s="72"/>
      <c r="T885" s="73"/>
      <c r="U885" s="35"/>
      <c r="V885" s="35"/>
      <c r="W885" s="35"/>
      <c r="X885" s="35"/>
      <c r="Y885" s="35"/>
      <c r="Z885" s="35"/>
      <c r="AA885" s="35"/>
      <c r="AB885" s="35"/>
      <c r="AC885" s="35"/>
      <c r="AD885" s="35"/>
      <c r="AE885" s="35"/>
      <c r="AT885" s="18" t="s">
        <v>161</v>
      </c>
      <c r="AU885" s="18" t="s">
        <v>88</v>
      </c>
    </row>
    <row r="886" spans="1:47" s="2" customFormat="1" ht="78">
      <c r="A886" s="35"/>
      <c r="B886" s="36"/>
      <c r="C886" s="37"/>
      <c r="D886" s="220" t="s">
        <v>408</v>
      </c>
      <c r="E886" s="37"/>
      <c r="F886" s="230" t="s">
        <v>882</v>
      </c>
      <c r="G886" s="37"/>
      <c r="H886" s="37"/>
      <c r="I886" s="123"/>
      <c r="J886" s="37"/>
      <c r="K886" s="37"/>
      <c r="L886" s="40"/>
      <c r="M886" s="222"/>
      <c r="N886" s="223"/>
      <c r="O886" s="72"/>
      <c r="P886" s="72"/>
      <c r="Q886" s="72"/>
      <c r="R886" s="72"/>
      <c r="S886" s="72"/>
      <c r="T886" s="73"/>
      <c r="U886" s="35"/>
      <c r="V886" s="35"/>
      <c r="W886" s="35"/>
      <c r="X886" s="35"/>
      <c r="Y886" s="35"/>
      <c r="Z886" s="35"/>
      <c r="AA886" s="35"/>
      <c r="AB886" s="35"/>
      <c r="AC886" s="35"/>
      <c r="AD886" s="35"/>
      <c r="AE886" s="35"/>
      <c r="AT886" s="18" t="s">
        <v>408</v>
      </c>
      <c r="AU886" s="18" t="s">
        <v>88</v>
      </c>
    </row>
    <row r="887" spans="2:51" s="13" customFormat="1" ht="11.25">
      <c r="B887" s="231"/>
      <c r="C887" s="232"/>
      <c r="D887" s="220" t="s">
        <v>410</v>
      </c>
      <c r="E887" s="233" t="s">
        <v>1</v>
      </c>
      <c r="F887" s="234" t="s">
        <v>1696</v>
      </c>
      <c r="G887" s="232"/>
      <c r="H887" s="235">
        <v>60.596</v>
      </c>
      <c r="I887" s="236"/>
      <c r="J887" s="232"/>
      <c r="K887" s="232"/>
      <c r="L887" s="237"/>
      <c r="M887" s="238"/>
      <c r="N887" s="239"/>
      <c r="O887" s="239"/>
      <c r="P887" s="239"/>
      <c r="Q887" s="239"/>
      <c r="R887" s="239"/>
      <c r="S887" s="239"/>
      <c r="T887" s="240"/>
      <c r="AT887" s="241" t="s">
        <v>410</v>
      </c>
      <c r="AU887" s="241" t="s">
        <v>88</v>
      </c>
      <c r="AV887" s="13" t="s">
        <v>88</v>
      </c>
      <c r="AW887" s="13" t="s">
        <v>34</v>
      </c>
      <c r="AX887" s="13" t="s">
        <v>78</v>
      </c>
      <c r="AY887" s="241" t="s">
        <v>154</v>
      </c>
    </row>
    <row r="888" spans="2:51" s="13" customFormat="1" ht="11.25">
      <c r="B888" s="231"/>
      <c r="C888" s="232"/>
      <c r="D888" s="220" t="s">
        <v>410</v>
      </c>
      <c r="E888" s="233" t="s">
        <v>1</v>
      </c>
      <c r="F888" s="234" t="s">
        <v>1697</v>
      </c>
      <c r="G888" s="232"/>
      <c r="H888" s="235">
        <v>33.139</v>
      </c>
      <c r="I888" s="236"/>
      <c r="J888" s="232"/>
      <c r="K888" s="232"/>
      <c r="L888" s="237"/>
      <c r="M888" s="238"/>
      <c r="N888" s="239"/>
      <c r="O888" s="239"/>
      <c r="P888" s="239"/>
      <c r="Q888" s="239"/>
      <c r="R888" s="239"/>
      <c r="S888" s="239"/>
      <c r="T888" s="240"/>
      <c r="AT888" s="241" t="s">
        <v>410</v>
      </c>
      <c r="AU888" s="241" t="s">
        <v>88</v>
      </c>
      <c r="AV888" s="13" t="s">
        <v>88</v>
      </c>
      <c r="AW888" s="13" t="s">
        <v>34</v>
      </c>
      <c r="AX888" s="13" t="s">
        <v>78</v>
      </c>
      <c r="AY888" s="241" t="s">
        <v>154</v>
      </c>
    </row>
    <row r="889" spans="2:51" s="14" customFormat="1" ht="11.25">
      <c r="B889" s="242"/>
      <c r="C889" s="243"/>
      <c r="D889" s="220" t="s">
        <v>410</v>
      </c>
      <c r="E889" s="244" t="s">
        <v>1</v>
      </c>
      <c r="F889" s="245" t="s">
        <v>433</v>
      </c>
      <c r="G889" s="243"/>
      <c r="H889" s="246">
        <v>93.735</v>
      </c>
      <c r="I889" s="247"/>
      <c r="J889" s="243"/>
      <c r="K889" s="243"/>
      <c r="L889" s="248"/>
      <c r="M889" s="249"/>
      <c r="N889" s="250"/>
      <c r="O889" s="250"/>
      <c r="P889" s="250"/>
      <c r="Q889" s="250"/>
      <c r="R889" s="250"/>
      <c r="S889" s="250"/>
      <c r="T889" s="251"/>
      <c r="AT889" s="252" t="s">
        <v>410</v>
      </c>
      <c r="AU889" s="252" t="s">
        <v>88</v>
      </c>
      <c r="AV889" s="14" t="s">
        <v>159</v>
      </c>
      <c r="AW889" s="14" t="s">
        <v>34</v>
      </c>
      <c r="AX889" s="14" t="s">
        <v>86</v>
      </c>
      <c r="AY889" s="252" t="s">
        <v>154</v>
      </c>
    </row>
    <row r="890" spans="2:63" s="12" customFormat="1" ht="22.9" customHeight="1">
      <c r="B890" s="193"/>
      <c r="C890" s="194"/>
      <c r="D890" s="195" t="s">
        <v>77</v>
      </c>
      <c r="E890" s="224" t="s">
        <v>896</v>
      </c>
      <c r="F890" s="224" t="s">
        <v>897</v>
      </c>
      <c r="G890" s="194"/>
      <c r="H890" s="194"/>
      <c r="I890" s="197"/>
      <c r="J890" s="225">
        <f>BK890</f>
        <v>0</v>
      </c>
      <c r="K890" s="194"/>
      <c r="L890" s="199"/>
      <c r="M890" s="200"/>
      <c r="N890" s="201"/>
      <c r="O890" s="201"/>
      <c r="P890" s="202">
        <f>SUM(P891:P892)</f>
        <v>0</v>
      </c>
      <c r="Q890" s="201"/>
      <c r="R890" s="202">
        <f>SUM(R891:R892)</f>
        <v>0</v>
      </c>
      <c r="S890" s="201"/>
      <c r="T890" s="203">
        <f>SUM(T891:T892)</f>
        <v>0</v>
      </c>
      <c r="AR890" s="204" t="s">
        <v>86</v>
      </c>
      <c r="AT890" s="205" t="s">
        <v>77</v>
      </c>
      <c r="AU890" s="205" t="s">
        <v>86</v>
      </c>
      <c r="AY890" s="204" t="s">
        <v>154</v>
      </c>
      <c r="BK890" s="206">
        <f>SUM(BK891:BK892)</f>
        <v>0</v>
      </c>
    </row>
    <row r="891" spans="1:65" s="2" customFormat="1" ht="24" customHeight="1">
      <c r="A891" s="35"/>
      <c r="B891" s="36"/>
      <c r="C891" s="207" t="s">
        <v>1698</v>
      </c>
      <c r="D891" s="207" t="s">
        <v>155</v>
      </c>
      <c r="E891" s="208" t="s">
        <v>899</v>
      </c>
      <c r="F891" s="209" t="s">
        <v>900</v>
      </c>
      <c r="G891" s="210" t="s">
        <v>464</v>
      </c>
      <c r="H891" s="211">
        <v>482.869</v>
      </c>
      <c r="I891" s="212"/>
      <c r="J891" s="213">
        <f>ROUND(I891*H891,2)</f>
        <v>0</v>
      </c>
      <c r="K891" s="209" t="s">
        <v>405</v>
      </c>
      <c r="L891" s="40"/>
      <c r="M891" s="214" t="s">
        <v>1</v>
      </c>
      <c r="N891" s="215" t="s">
        <v>43</v>
      </c>
      <c r="O891" s="72"/>
      <c r="P891" s="216">
        <f>O891*H891</f>
        <v>0</v>
      </c>
      <c r="Q891" s="216">
        <v>0</v>
      </c>
      <c r="R891" s="216">
        <f>Q891*H891</f>
        <v>0</v>
      </c>
      <c r="S891" s="216">
        <v>0</v>
      </c>
      <c r="T891" s="217">
        <f>S891*H891</f>
        <v>0</v>
      </c>
      <c r="U891" s="35"/>
      <c r="V891" s="35"/>
      <c r="W891" s="35"/>
      <c r="X891" s="35"/>
      <c r="Y891" s="35"/>
      <c r="Z891" s="35"/>
      <c r="AA891" s="35"/>
      <c r="AB891" s="35"/>
      <c r="AC891" s="35"/>
      <c r="AD891" s="35"/>
      <c r="AE891" s="35"/>
      <c r="AR891" s="218" t="s">
        <v>159</v>
      </c>
      <c r="AT891" s="218" t="s">
        <v>155</v>
      </c>
      <c r="AU891" s="218" t="s">
        <v>88</v>
      </c>
      <c r="AY891" s="18" t="s">
        <v>154</v>
      </c>
      <c r="BE891" s="219">
        <f>IF(N891="základní",J891,0)</f>
        <v>0</v>
      </c>
      <c r="BF891" s="219">
        <f>IF(N891="snížená",J891,0)</f>
        <v>0</v>
      </c>
      <c r="BG891" s="219">
        <f>IF(N891="zákl. přenesená",J891,0)</f>
        <v>0</v>
      </c>
      <c r="BH891" s="219">
        <f>IF(N891="sníž. přenesená",J891,0)</f>
        <v>0</v>
      </c>
      <c r="BI891" s="219">
        <f>IF(N891="nulová",J891,0)</f>
        <v>0</v>
      </c>
      <c r="BJ891" s="18" t="s">
        <v>86</v>
      </c>
      <c r="BK891" s="219">
        <f>ROUND(I891*H891,2)</f>
        <v>0</v>
      </c>
      <c r="BL891" s="18" t="s">
        <v>159</v>
      </c>
      <c r="BM891" s="218" t="s">
        <v>1699</v>
      </c>
    </row>
    <row r="892" spans="1:47" s="2" customFormat="1" ht="19.5">
      <c r="A892" s="35"/>
      <c r="B892" s="36"/>
      <c r="C892" s="37"/>
      <c r="D892" s="220" t="s">
        <v>161</v>
      </c>
      <c r="E892" s="37"/>
      <c r="F892" s="221" t="s">
        <v>902</v>
      </c>
      <c r="G892" s="37"/>
      <c r="H892" s="37"/>
      <c r="I892" s="123"/>
      <c r="J892" s="37"/>
      <c r="K892" s="37"/>
      <c r="L892" s="40"/>
      <c r="M892" s="222"/>
      <c r="N892" s="223"/>
      <c r="O892" s="72"/>
      <c r="P892" s="72"/>
      <c r="Q892" s="72"/>
      <c r="R892" s="72"/>
      <c r="S892" s="72"/>
      <c r="T892" s="73"/>
      <c r="U892" s="35"/>
      <c r="V892" s="35"/>
      <c r="W892" s="35"/>
      <c r="X892" s="35"/>
      <c r="Y892" s="35"/>
      <c r="Z892" s="35"/>
      <c r="AA892" s="35"/>
      <c r="AB892" s="35"/>
      <c r="AC892" s="35"/>
      <c r="AD892" s="35"/>
      <c r="AE892" s="35"/>
      <c r="AT892" s="18" t="s">
        <v>161</v>
      </c>
      <c r="AU892" s="18" t="s">
        <v>88</v>
      </c>
    </row>
    <row r="893" spans="2:63" s="12" customFormat="1" ht="25.9" customHeight="1">
      <c r="B893" s="193"/>
      <c r="C893" s="194"/>
      <c r="D893" s="195" t="s">
        <v>77</v>
      </c>
      <c r="E893" s="196" t="s">
        <v>903</v>
      </c>
      <c r="F893" s="196" t="s">
        <v>904</v>
      </c>
      <c r="G893" s="194"/>
      <c r="H893" s="194"/>
      <c r="I893" s="197"/>
      <c r="J893" s="198">
        <f>BK893</f>
        <v>0</v>
      </c>
      <c r="K893" s="194"/>
      <c r="L893" s="199"/>
      <c r="M893" s="200"/>
      <c r="N893" s="201"/>
      <c r="O893" s="201"/>
      <c r="P893" s="202">
        <f>P894+P913</f>
        <v>0</v>
      </c>
      <c r="Q893" s="201"/>
      <c r="R893" s="202">
        <f>R894+R913</f>
        <v>0.11473053</v>
      </c>
      <c r="S893" s="201"/>
      <c r="T893" s="203">
        <f>T894+T913</f>
        <v>0</v>
      </c>
      <c r="AR893" s="204" t="s">
        <v>88</v>
      </c>
      <c r="AT893" s="205" t="s">
        <v>77</v>
      </c>
      <c r="AU893" s="205" t="s">
        <v>78</v>
      </c>
      <c r="AY893" s="204" t="s">
        <v>154</v>
      </c>
      <c r="BK893" s="206">
        <f>BK894+BK913</f>
        <v>0</v>
      </c>
    </row>
    <row r="894" spans="2:63" s="12" customFormat="1" ht="22.9" customHeight="1">
      <c r="B894" s="193"/>
      <c r="C894" s="194"/>
      <c r="D894" s="195" t="s">
        <v>77</v>
      </c>
      <c r="E894" s="224" t="s">
        <v>905</v>
      </c>
      <c r="F894" s="224" t="s">
        <v>906</v>
      </c>
      <c r="G894" s="194"/>
      <c r="H894" s="194"/>
      <c r="I894" s="197"/>
      <c r="J894" s="225">
        <f>BK894</f>
        <v>0</v>
      </c>
      <c r="K894" s="194"/>
      <c r="L894" s="199"/>
      <c r="M894" s="200"/>
      <c r="N894" s="201"/>
      <c r="O894" s="201"/>
      <c r="P894" s="202">
        <f>SUM(P895:P912)</f>
        <v>0</v>
      </c>
      <c r="Q894" s="201"/>
      <c r="R894" s="202">
        <f>SUM(R895:R912)</f>
        <v>0.037945599999999996</v>
      </c>
      <c r="S894" s="201"/>
      <c r="T894" s="203">
        <f>SUM(T895:T912)</f>
        <v>0</v>
      </c>
      <c r="AR894" s="204" t="s">
        <v>88</v>
      </c>
      <c r="AT894" s="205" t="s">
        <v>77</v>
      </c>
      <c r="AU894" s="205" t="s">
        <v>86</v>
      </c>
      <c r="AY894" s="204" t="s">
        <v>154</v>
      </c>
      <c r="BK894" s="206">
        <f>SUM(BK895:BK912)</f>
        <v>0</v>
      </c>
    </row>
    <row r="895" spans="1:65" s="2" customFormat="1" ht="24" customHeight="1">
      <c r="A895" s="35"/>
      <c r="B895" s="36"/>
      <c r="C895" s="207" t="s">
        <v>1700</v>
      </c>
      <c r="D895" s="207" t="s">
        <v>155</v>
      </c>
      <c r="E895" s="208" t="s">
        <v>908</v>
      </c>
      <c r="F895" s="209" t="s">
        <v>909</v>
      </c>
      <c r="G895" s="210" t="s">
        <v>471</v>
      </c>
      <c r="H895" s="211">
        <v>23.76</v>
      </c>
      <c r="I895" s="212"/>
      <c r="J895" s="213">
        <f>ROUND(I895*H895,2)</f>
        <v>0</v>
      </c>
      <c r="K895" s="209" t="s">
        <v>405</v>
      </c>
      <c r="L895" s="40"/>
      <c r="M895" s="214" t="s">
        <v>1</v>
      </c>
      <c r="N895" s="215" t="s">
        <v>43</v>
      </c>
      <c r="O895" s="72"/>
      <c r="P895" s="216">
        <f>O895*H895</f>
        <v>0</v>
      </c>
      <c r="Q895" s="216">
        <v>0.00063</v>
      </c>
      <c r="R895" s="216">
        <f>Q895*H895</f>
        <v>0.0149688</v>
      </c>
      <c r="S895" s="216">
        <v>0</v>
      </c>
      <c r="T895" s="217">
        <f>S895*H895</f>
        <v>0</v>
      </c>
      <c r="U895" s="35"/>
      <c r="V895" s="35"/>
      <c r="W895" s="35"/>
      <c r="X895" s="35"/>
      <c r="Y895" s="35"/>
      <c r="Z895" s="35"/>
      <c r="AA895" s="35"/>
      <c r="AB895" s="35"/>
      <c r="AC895" s="35"/>
      <c r="AD895" s="35"/>
      <c r="AE895" s="35"/>
      <c r="AR895" s="218" t="s">
        <v>221</v>
      </c>
      <c r="AT895" s="218" t="s">
        <v>155</v>
      </c>
      <c r="AU895" s="218" t="s">
        <v>88</v>
      </c>
      <c r="AY895" s="18" t="s">
        <v>154</v>
      </c>
      <c r="BE895" s="219">
        <f>IF(N895="základní",J895,0)</f>
        <v>0</v>
      </c>
      <c r="BF895" s="219">
        <f>IF(N895="snížená",J895,0)</f>
        <v>0</v>
      </c>
      <c r="BG895" s="219">
        <f>IF(N895="zákl. přenesená",J895,0)</f>
        <v>0</v>
      </c>
      <c r="BH895" s="219">
        <f>IF(N895="sníž. přenesená",J895,0)</f>
        <v>0</v>
      </c>
      <c r="BI895" s="219">
        <f>IF(N895="nulová",J895,0)</f>
        <v>0</v>
      </c>
      <c r="BJ895" s="18" t="s">
        <v>86</v>
      </c>
      <c r="BK895" s="219">
        <f>ROUND(I895*H895,2)</f>
        <v>0</v>
      </c>
      <c r="BL895" s="18" t="s">
        <v>221</v>
      </c>
      <c r="BM895" s="218" t="s">
        <v>1701</v>
      </c>
    </row>
    <row r="896" spans="1:47" s="2" customFormat="1" ht="29.25">
      <c r="A896" s="35"/>
      <c r="B896" s="36"/>
      <c r="C896" s="37"/>
      <c r="D896" s="220" t="s">
        <v>161</v>
      </c>
      <c r="E896" s="37"/>
      <c r="F896" s="221" t="s">
        <v>911</v>
      </c>
      <c r="G896" s="37"/>
      <c r="H896" s="37"/>
      <c r="I896" s="123"/>
      <c r="J896" s="37"/>
      <c r="K896" s="37"/>
      <c r="L896" s="40"/>
      <c r="M896" s="222"/>
      <c r="N896" s="223"/>
      <c r="O896" s="72"/>
      <c r="P896" s="72"/>
      <c r="Q896" s="72"/>
      <c r="R896" s="72"/>
      <c r="S896" s="72"/>
      <c r="T896" s="73"/>
      <c r="U896" s="35"/>
      <c r="V896" s="35"/>
      <c r="W896" s="35"/>
      <c r="X896" s="35"/>
      <c r="Y896" s="35"/>
      <c r="Z896" s="35"/>
      <c r="AA896" s="35"/>
      <c r="AB896" s="35"/>
      <c r="AC896" s="35"/>
      <c r="AD896" s="35"/>
      <c r="AE896" s="35"/>
      <c r="AT896" s="18" t="s">
        <v>161</v>
      </c>
      <c r="AU896" s="18" t="s">
        <v>88</v>
      </c>
    </row>
    <row r="897" spans="2:51" s="13" customFormat="1" ht="11.25">
      <c r="B897" s="231"/>
      <c r="C897" s="232"/>
      <c r="D897" s="220" t="s">
        <v>410</v>
      </c>
      <c r="E897" s="233" t="s">
        <v>1</v>
      </c>
      <c r="F897" s="234" t="s">
        <v>1702</v>
      </c>
      <c r="G897" s="232"/>
      <c r="H897" s="235">
        <v>23.76</v>
      </c>
      <c r="I897" s="236"/>
      <c r="J897" s="232"/>
      <c r="K897" s="232"/>
      <c r="L897" s="237"/>
      <c r="M897" s="238"/>
      <c r="N897" s="239"/>
      <c r="O897" s="239"/>
      <c r="P897" s="239"/>
      <c r="Q897" s="239"/>
      <c r="R897" s="239"/>
      <c r="S897" s="239"/>
      <c r="T897" s="240"/>
      <c r="AT897" s="241" t="s">
        <v>410</v>
      </c>
      <c r="AU897" s="241" t="s">
        <v>88</v>
      </c>
      <c r="AV897" s="13" t="s">
        <v>88</v>
      </c>
      <c r="AW897" s="13" t="s">
        <v>34</v>
      </c>
      <c r="AX897" s="13" t="s">
        <v>78</v>
      </c>
      <c r="AY897" s="241" t="s">
        <v>154</v>
      </c>
    </row>
    <row r="898" spans="2:51" s="14" customFormat="1" ht="11.25">
      <c r="B898" s="242"/>
      <c r="C898" s="243"/>
      <c r="D898" s="220" t="s">
        <v>410</v>
      </c>
      <c r="E898" s="244" t="s">
        <v>1</v>
      </c>
      <c r="F898" s="245" t="s">
        <v>433</v>
      </c>
      <c r="G898" s="243"/>
      <c r="H898" s="246">
        <v>23.76</v>
      </c>
      <c r="I898" s="247"/>
      <c r="J898" s="243"/>
      <c r="K898" s="243"/>
      <c r="L898" s="248"/>
      <c r="M898" s="249"/>
      <c r="N898" s="250"/>
      <c r="O898" s="250"/>
      <c r="P898" s="250"/>
      <c r="Q898" s="250"/>
      <c r="R898" s="250"/>
      <c r="S898" s="250"/>
      <c r="T898" s="251"/>
      <c r="AT898" s="252" t="s">
        <v>410</v>
      </c>
      <c r="AU898" s="252" t="s">
        <v>88</v>
      </c>
      <c r="AV898" s="14" t="s">
        <v>159</v>
      </c>
      <c r="AW898" s="14" t="s">
        <v>34</v>
      </c>
      <c r="AX898" s="14" t="s">
        <v>86</v>
      </c>
      <c r="AY898" s="252" t="s">
        <v>154</v>
      </c>
    </row>
    <row r="899" spans="1:65" s="2" customFormat="1" ht="24" customHeight="1">
      <c r="A899" s="35"/>
      <c r="B899" s="36"/>
      <c r="C899" s="207" t="s">
        <v>1703</v>
      </c>
      <c r="D899" s="207" t="s">
        <v>155</v>
      </c>
      <c r="E899" s="208" t="s">
        <v>1704</v>
      </c>
      <c r="F899" s="209" t="s">
        <v>1705</v>
      </c>
      <c r="G899" s="210" t="s">
        <v>639</v>
      </c>
      <c r="H899" s="211">
        <v>47.52</v>
      </c>
      <c r="I899" s="212"/>
      <c r="J899" s="213">
        <f>ROUND(I899*H899,2)</f>
        <v>0</v>
      </c>
      <c r="K899" s="209" t="s">
        <v>405</v>
      </c>
      <c r="L899" s="40"/>
      <c r="M899" s="214" t="s">
        <v>1</v>
      </c>
      <c r="N899" s="215" t="s">
        <v>43</v>
      </c>
      <c r="O899" s="72"/>
      <c r="P899" s="216">
        <f>O899*H899</f>
        <v>0</v>
      </c>
      <c r="Q899" s="216">
        <v>0.00029</v>
      </c>
      <c r="R899" s="216">
        <f>Q899*H899</f>
        <v>0.013780800000000001</v>
      </c>
      <c r="S899" s="216">
        <v>0</v>
      </c>
      <c r="T899" s="217">
        <f>S899*H899</f>
        <v>0</v>
      </c>
      <c r="U899" s="35"/>
      <c r="V899" s="35"/>
      <c r="W899" s="35"/>
      <c r="X899" s="35"/>
      <c r="Y899" s="35"/>
      <c r="Z899" s="35"/>
      <c r="AA899" s="35"/>
      <c r="AB899" s="35"/>
      <c r="AC899" s="35"/>
      <c r="AD899" s="35"/>
      <c r="AE899" s="35"/>
      <c r="AR899" s="218" t="s">
        <v>221</v>
      </c>
      <c r="AT899" s="218" t="s">
        <v>155</v>
      </c>
      <c r="AU899" s="218" t="s">
        <v>88</v>
      </c>
      <c r="AY899" s="18" t="s">
        <v>154</v>
      </c>
      <c r="BE899" s="219">
        <f>IF(N899="základní",J899,0)</f>
        <v>0</v>
      </c>
      <c r="BF899" s="219">
        <f>IF(N899="snížená",J899,0)</f>
        <v>0</v>
      </c>
      <c r="BG899" s="219">
        <f>IF(N899="zákl. přenesená",J899,0)</f>
        <v>0</v>
      </c>
      <c r="BH899" s="219">
        <f>IF(N899="sníž. přenesená",J899,0)</f>
        <v>0</v>
      </c>
      <c r="BI899" s="219">
        <f>IF(N899="nulová",J899,0)</f>
        <v>0</v>
      </c>
      <c r="BJ899" s="18" t="s">
        <v>86</v>
      </c>
      <c r="BK899" s="219">
        <f>ROUND(I899*H899,2)</f>
        <v>0</v>
      </c>
      <c r="BL899" s="18" t="s">
        <v>221</v>
      </c>
      <c r="BM899" s="218" t="s">
        <v>1706</v>
      </c>
    </row>
    <row r="900" spans="1:47" s="2" customFormat="1" ht="19.5">
      <c r="A900" s="35"/>
      <c r="B900" s="36"/>
      <c r="C900" s="37"/>
      <c r="D900" s="220" t="s">
        <v>161</v>
      </c>
      <c r="E900" s="37"/>
      <c r="F900" s="221" t="s">
        <v>1707</v>
      </c>
      <c r="G900" s="37"/>
      <c r="H900" s="37"/>
      <c r="I900" s="123"/>
      <c r="J900" s="37"/>
      <c r="K900" s="37"/>
      <c r="L900" s="40"/>
      <c r="M900" s="222"/>
      <c r="N900" s="223"/>
      <c r="O900" s="72"/>
      <c r="P900" s="72"/>
      <c r="Q900" s="72"/>
      <c r="R900" s="72"/>
      <c r="S900" s="72"/>
      <c r="T900" s="73"/>
      <c r="U900" s="35"/>
      <c r="V900" s="35"/>
      <c r="W900" s="35"/>
      <c r="X900" s="35"/>
      <c r="Y900" s="35"/>
      <c r="Z900" s="35"/>
      <c r="AA900" s="35"/>
      <c r="AB900" s="35"/>
      <c r="AC900" s="35"/>
      <c r="AD900" s="35"/>
      <c r="AE900" s="35"/>
      <c r="AT900" s="18" t="s">
        <v>161</v>
      </c>
      <c r="AU900" s="18" t="s">
        <v>88</v>
      </c>
    </row>
    <row r="901" spans="2:51" s="13" customFormat="1" ht="11.25">
      <c r="B901" s="231"/>
      <c r="C901" s="232"/>
      <c r="D901" s="220" t="s">
        <v>410</v>
      </c>
      <c r="E901" s="233" t="s">
        <v>1</v>
      </c>
      <c r="F901" s="234" t="s">
        <v>1708</v>
      </c>
      <c r="G901" s="232"/>
      <c r="H901" s="235">
        <v>47.52</v>
      </c>
      <c r="I901" s="236"/>
      <c r="J901" s="232"/>
      <c r="K901" s="232"/>
      <c r="L901" s="237"/>
      <c r="M901" s="238"/>
      <c r="N901" s="239"/>
      <c r="O901" s="239"/>
      <c r="P901" s="239"/>
      <c r="Q901" s="239"/>
      <c r="R901" s="239"/>
      <c r="S901" s="239"/>
      <c r="T901" s="240"/>
      <c r="AT901" s="241" t="s">
        <v>410</v>
      </c>
      <c r="AU901" s="241" t="s">
        <v>88</v>
      </c>
      <c r="AV901" s="13" t="s">
        <v>88</v>
      </c>
      <c r="AW901" s="13" t="s">
        <v>34</v>
      </c>
      <c r="AX901" s="13" t="s">
        <v>86</v>
      </c>
      <c r="AY901" s="241" t="s">
        <v>154</v>
      </c>
    </row>
    <row r="902" spans="1:65" s="2" customFormat="1" ht="24" customHeight="1">
      <c r="A902" s="35"/>
      <c r="B902" s="36"/>
      <c r="C902" s="207" t="s">
        <v>1709</v>
      </c>
      <c r="D902" s="207" t="s">
        <v>155</v>
      </c>
      <c r="E902" s="208" t="s">
        <v>1710</v>
      </c>
      <c r="F902" s="209" t="s">
        <v>1711</v>
      </c>
      <c r="G902" s="210" t="s">
        <v>471</v>
      </c>
      <c r="H902" s="211">
        <v>4.4</v>
      </c>
      <c r="I902" s="212"/>
      <c r="J902" s="213">
        <f>ROUND(I902*H902,2)</f>
        <v>0</v>
      </c>
      <c r="K902" s="209" t="s">
        <v>405</v>
      </c>
      <c r="L902" s="40"/>
      <c r="M902" s="214" t="s">
        <v>1</v>
      </c>
      <c r="N902" s="215" t="s">
        <v>43</v>
      </c>
      <c r="O902" s="72"/>
      <c r="P902" s="216">
        <f>O902*H902</f>
        <v>0</v>
      </c>
      <c r="Q902" s="216">
        <v>0</v>
      </c>
      <c r="R902" s="216">
        <f>Q902*H902</f>
        <v>0</v>
      </c>
      <c r="S902" s="216">
        <v>0</v>
      </c>
      <c r="T902" s="217">
        <f>S902*H902</f>
        <v>0</v>
      </c>
      <c r="U902" s="35"/>
      <c r="V902" s="35"/>
      <c r="W902" s="35"/>
      <c r="X902" s="35"/>
      <c r="Y902" s="35"/>
      <c r="Z902" s="35"/>
      <c r="AA902" s="35"/>
      <c r="AB902" s="35"/>
      <c r="AC902" s="35"/>
      <c r="AD902" s="35"/>
      <c r="AE902" s="35"/>
      <c r="AR902" s="218" t="s">
        <v>221</v>
      </c>
      <c r="AT902" s="218" t="s">
        <v>155</v>
      </c>
      <c r="AU902" s="218" t="s">
        <v>88</v>
      </c>
      <c r="AY902" s="18" t="s">
        <v>154</v>
      </c>
      <c r="BE902" s="219">
        <f>IF(N902="základní",J902,0)</f>
        <v>0</v>
      </c>
      <c r="BF902" s="219">
        <f>IF(N902="snížená",J902,0)</f>
        <v>0</v>
      </c>
      <c r="BG902" s="219">
        <f>IF(N902="zákl. přenesená",J902,0)</f>
        <v>0</v>
      </c>
      <c r="BH902" s="219">
        <f>IF(N902="sníž. přenesená",J902,0)</f>
        <v>0</v>
      </c>
      <c r="BI902" s="219">
        <f>IF(N902="nulová",J902,0)</f>
        <v>0</v>
      </c>
      <c r="BJ902" s="18" t="s">
        <v>86</v>
      </c>
      <c r="BK902" s="219">
        <f>ROUND(I902*H902,2)</f>
        <v>0</v>
      </c>
      <c r="BL902" s="18" t="s">
        <v>221</v>
      </c>
      <c r="BM902" s="218" t="s">
        <v>1712</v>
      </c>
    </row>
    <row r="903" spans="1:47" s="2" customFormat="1" ht="19.5">
      <c r="A903" s="35"/>
      <c r="B903" s="36"/>
      <c r="C903" s="37"/>
      <c r="D903" s="220" t="s">
        <v>161</v>
      </c>
      <c r="E903" s="37"/>
      <c r="F903" s="221" t="s">
        <v>1713</v>
      </c>
      <c r="G903" s="37"/>
      <c r="H903" s="37"/>
      <c r="I903" s="123"/>
      <c r="J903" s="37"/>
      <c r="K903" s="37"/>
      <c r="L903" s="40"/>
      <c r="M903" s="222"/>
      <c r="N903" s="223"/>
      <c r="O903" s="72"/>
      <c r="P903" s="72"/>
      <c r="Q903" s="72"/>
      <c r="R903" s="72"/>
      <c r="S903" s="72"/>
      <c r="T903" s="73"/>
      <c r="U903" s="35"/>
      <c r="V903" s="35"/>
      <c r="W903" s="35"/>
      <c r="X903" s="35"/>
      <c r="Y903" s="35"/>
      <c r="Z903" s="35"/>
      <c r="AA903" s="35"/>
      <c r="AB903" s="35"/>
      <c r="AC903" s="35"/>
      <c r="AD903" s="35"/>
      <c r="AE903" s="35"/>
      <c r="AT903" s="18" t="s">
        <v>161</v>
      </c>
      <c r="AU903" s="18" t="s">
        <v>88</v>
      </c>
    </row>
    <row r="904" spans="1:47" s="2" customFormat="1" ht="68.25">
      <c r="A904" s="35"/>
      <c r="B904" s="36"/>
      <c r="C904" s="37"/>
      <c r="D904" s="220" t="s">
        <v>408</v>
      </c>
      <c r="E904" s="37"/>
      <c r="F904" s="230" t="s">
        <v>1714</v>
      </c>
      <c r="G904" s="37"/>
      <c r="H904" s="37"/>
      <c r="I904" s="123"/>
      <c r="J904" s="37"/>
      <c r="K904" s="37"/>
      <c r="L904" s="40"/>
      <c r="M904" s="222"/>
      <c r="N904" s="223"/>
      <c r="O904" s="72"/>
      <c r="P904" s="72"/>
      <c r="Q904" s="72"/>
      <c r="R904" s="72"/>
      <c r="S904" s="72"/>
      <c r="T904" s="73"/>
      <c r="U904" s="35"/>
      <c r="V904" s="35"/>
      <c r="W904" s="35"/>
      <c r="X904" s="35"/>
      <c r="Y904" s="35"/>
      <c r="Z904" s="35"/>
      <c r="AA904" s="35"/>
      <c r="AB904" s="35"/>
      <c r="AC904" s="35"/>
      <c r="AD904" s="35"/>
      <c r="AE904" s="35"/>
      <c r="AT904" s="18" t="s">
        <v>408</v>
      </c>
      <c r="AU904" s="18" t="s">
        <v>88</v>
      </c>
    </row>
    <row r="905" spans="2:51" s="13" customFormat="1" ht="11.25">
      <c r="B905" s="231"/>
      <c r="C905" s="232"/>
      <c r="D905" s="220" t="s">
        <v>410</v>
      </c>
      <c r="E905" s="233" t="s">
        <v>1</v>
      </c>
      <c r="F905" s="234" t="s">
        <v>1715</v>
      </c>
      <c r="G905" s="232"/>
      <c r="H905" s="235">
        <v>4.4</v>
      </c>
      <c r="I905" s="236"/>
      <c r="J905" s="232"/>
      <c r="K905" s="232"/>
      <c r="L905" s="237"/>
      <c r="M905" s="238"/>
      <c r="N905" s="239"/>
      <c r="O905" s="239"/>
      <c r="P905" s="239"/>
      <c r="Q905" s="239"/>
      <c r="R905" s="239"/>
      <c r="S905" s="239"/>
      <c r="T905" s="240"/>
      <c r="AT905" s="241" t="s">
        <v>410</v>
      </c>
      <c r="AU905" s="241" t="s">
        <v>88</v>
      </c>
      <c r="AV905" s="13" t="s">
        <v>88</v>
      </c>
      <c r="AW905" s="13" t="s">
        <v>34</v>
      </c>
      <c r="AX905" s="13" t="s">
        <v>86</v>
      </c>
      <c r="AY905" s="241" t="s">
        <v>154</v>
      </c>
    </row>
    <row r="906" spans="1:65" s="2" customFormat="1" ht="16.5" customHeight="1">
      <c r="A906" s="35"/>
      <c r="B906" s="36"/>
      <c r="C906" s="254" t="s">
        <v>1716</v>
      </c>
      <c r="D906" s="254" t="s">
        <v>179</v>
      </c>
      <c r="E906" s="255" t="s">
        <v>1717</v>
      </c>
      <c r="F906" s="256" t="s">
        <v>1718</v>
      </c>
      <c r="G906" s="257" t="s">
        <v>471</v>
      </c>
      <c r="H906" s="258">
        <v>4.84</v>
      </c>
      <c r="I906" s="259"/>
      <c r="J906" s="260">
        <f>ROUND(I906*H906,2)</f>
        <v>0</v>
      </c>
      <c r="K906" s="256" t="s">
        <v>405</v>
      </c>
      <c r="L906" s="261"/>
      <c r="M906" s="262" t="s">
        <v>1</v>
      </c>
      <c r="N906" s="263" t="s">
        <v>43</v>
      </c>
      <c r="O906" s="72"/>
      <c r="P906" s="216">
        <f>O906*H906</f>
        <v>0</v>
      </c>
      <c r="Q906" s="216">
        <v>0.0019</v>
      </c>
      <c r="R906" s="216">
        <f>Q906*H906</f>
        <v>0.009196</v>
      </c>
      <c r="S906" s="216">
        <v>0</v>
      </c>
      <c r="T906" s="217">
        <f>S906*H906</f>
        <v>0</v>
      </c>
      <c r="U906" s="35"/>
      <c r="V906" s="35"/>
      <c r="W906" s="35"/>
      <c r="X906" s="35"/>
      <c r="Y906" s="35"/>
      <c r="Z906" s="35"/>
      <c r="AA906" s="35"/>
      <c r="AB906" s="35"/>
      <c r="AC906" s="35"/>
      <c r="AD906" s="35"/>
      <c r="AE906" s="35"/>
      <c r="AR906" s="218" t="s">
        <v>287</v>
      </c>
      <c r="AT906" s="218" t="s">
        <v>179</v>
      </c>
      <c r="AU906" s="218" t="s">
        <v>88</v>
      </c>
      <c r="AY906" s="18" t="s">
        <v>154</v>
      </c>
      <c r="BE906" s="219">
        <f>IF(N906="základní",J906,0)</f>
        <v>0</v>
      </c>
      <c r="BF906" s="219">
        <f>IF(N906="snížená",J906,0)</f>
        <v>0</v>
      </c>
      <c r="BG906" s="219">
        <f>IF(N906="zákl. přenesená",J906,0)</f>
        <v>0</v>
      </c>
      <c r="BH906" s="219">
        <f>IF(N906="sníž. přenesená",J906,0)</f>
        <v>0</v>
      </c>
      <c r="BI906" s="219">
        <f>IF(N906="nulová",J906,0)</f>
        <v>0</v>
      </c>
      <c r="BJ906" s="18" t="s">
        <v>86</v>
      </c>
      <c r="BK906" s="219">
        <f>ROUND(I906*H906,2)</f>
        <v>0</v>
      </c>
      <c r="BL906" s="18" t="s">
        <v>221</v>
      </c>
      <c r="BM906" s="218" t="s">
        <v>1719</v>
      </c>
    </row>
    <row r="907" spans="1:47" s="2" customFormat="1" ht="11.25">
      <c r="A907" s="35"/>
      <c r="B907" s="36"/>
      <c r="C907" s="37"/>
      <c r="D907" s="220" t="s">
        <v>161</v>
      </c>
      <c r="E907" s="37"/>
      <c r="F907" s="221" t="s">
        <v>1718</v>
      </c>
      <c r="G907" s="37"/>
      <c r="H907" s="37"/>
      <c r="I907" s="123"/>
      <c r="J907" s="37"/>
      <c r="K907" s="37"/>
      <c r="L907" s="40"/>
      <c r="M907" s="222"/>
      <c r="N907" s="223"/>
      <c r="O907" s="72"/>
      <c r="P907" s="72"/>
      <c r="Q907" s="72"/>
      <c r="R907" s="72"/>
      <c r="S907" s="72"/>
      <c r="T907" s="73"/>
      <c r="U907" s="35"/>
      <c r="V907" s="35"/>
      <c r="W907" s="35"/>
      <c r="X907" s="35"/>
      <c r="Y907" s="35"/>
      <c r="Z907" s="35"/>
      <c r="AA907" s="35"/>
      <c r="AB907" s="35"/>
      <c r="AC907" s="35"/>
      <c r="AD907" s="35"/>
      <c r="AE907" s="35"/>
      <c r="AT907" s="18" t="s">
        <v>161</v>
      </c>
      <c r="AU907" s="18" t="s">
        <v>88</v>
      </c>
    </row>
    <row r="908" spans="2:51" s="13" customFormat="1" ht="11.25">
      <c r="B908" s="231"/>
      <c r="C908" s="232"/>
      <c r="D908" s="220" t="s">
        <v>410</v>
      </c>
      <c r="E908" s="233" t="s">
        <v>1</v>
      </c>
      <c r="F908" s="234" t="s">
        <v>1720</v>
      </c>
      <c r="G908" s="232"/>
      <c r="H908" s="235">
        <v>4.4</v>
      </c>
      <c r="I908" s="236"/>
      <c r="J908" s="232"/>
      <c r="K908" s="232"/>
      <c r="L908" s="237"/>
      <c r="M908" s="238"/>
      <c r="N908" s="239"/>
      <c r="O908" s="239"/>
      <c r="P908" s="239"/>
      <c r="Q908" s="239"/>
      <c r="R908" s="239"/>
      <c r="S908" s="239"/>
      <c r="T908" s="240"/>
      <c r="AT908" s="241" t="s">
        <v>410</v>
      </c>
      <c r="AU908" s="241" t="s">
        <v>88</v>
      </c>
      <c r="AV908" s="13" t="s">
        <v>88</v>
      </c>
      <c r="AW908" s="13" t="s">
        <v>34</v>
      </c>
      <c r="AX908" s="13" t="s">
        <v>86</v>
      </c>
      <c r="AY908" s="241" t="s">
        <v>154</v>
      </c>
    </row>
    <row r="909" spans="2:51" s="13" customFormat="1" ht="11.25">
      <c r="B909" s="231"/>
      <c r="C909" s="232"/>
      <c r="D909" s="220" t="s">
        <v>410</v>
      </c>
      <c r="E909" s="232"/>
      <c r="F909" s="234" t="s">
        <v>1721</v>
      </c>
      <c r="G909" s="232"/>
      <c r="H909" s="235">
        <v>4.84</v>
      </c>
      <c r="I909" s="236"/>
      <c r="J909" s="232"/>
      <c r="K909" s="232"/>
      <c r="L909" s="237"/>
      <c r="M909" s="238"/>
      <c r="N909" s="239"/>
      <c r="O909" s="239"/>
      <c r="P909" s="239"/>
      <c r="Q909" s="239"/>
      <c r="R909" s="239"/>
      <c r="S909" s="239"/>
      <c r="T909" s="240"/>
      <c r="AT909" s="241" t="s">
        <v>410</v>
      </c>
      <c r="AU909" s="241" t="s">
        <v>88</v>
      </c>
      <c r="AV909" s="13" t="s">
        <v>88</v>
      </c>
      <c r="AW909" s="13" t="s">
        <v>4</v>
      </c>
      <c r="AX909" s="13" t="s">
        <v>86</v>
      </c>
      <c r="AY909" s="241" t="s">
        <v>154</v>
      </c>
    </row>
    <row r="910" spans="1:65" s="2" customFormat="1" ht="24" customHeight="1">
      <c r="A910" s="35"/>
      <c r="B910" s="36"/>
      <c r="C910" s="207" t="s">
        <v>1722</v>
      </c>
      <c r="D910" s="207" t="s">
        <v>155</v>
      </c>
      <c r="E910" s="208" t="s">
        <v>914</v>
      </c>
      <c r="F910" s="209" t="s">
        <v>915</v>
      </c>
      <c r="G910" s="210" t="s">
        <v>464</v>
      </c>
      <c r="H910" s="211">
        <v>0.038</v>
      </c>
      <c r="I910" s="212"/>
      <c r="J910" s="213">
        <f>ROUND(I910*H910,2)</f>
        <v>0</v>
      </c>
      <c r="K910" s="209" t="s">
        <v>405</v>
      </c>
      <c r="L910" s="40"/>
      <c r="M910" s="214" t="s">
        <v>1</v>
      </c>
      <c r="N910" s="215" t="s">
        <v>43</v>
      </c>
      <c r="O910" s="72"/>
      <c r="P910" s="216">
        <f>O910*H910</f>
        <v>0</v>
      </c>
      <c r="Q910" s="216">
        <v>0</v>
      </c>
      <c r="R910" s="216">
        <f>Q910*H910</f>
        <v>0</v>
      </c>
      <c r="S910" s="216">
        <v>0</v>
      </c>
      <c r="T910" s="217">
        <f>S910*H910</f>
        <v>0</v>
      </c>
      <c r="U910" s="35"/>
      <c r="V910" s="35"/>
      <c r="W910" s="35"/>
      <c r="X910" s="35"/>
      <c r="Y910" s="35"/>
      <c r="Z910" s="35"/>
      <c r="AA910" s="35"/>
      <c r="AB910" s="35"/>
      <c r="AC910" s="35"/>
      <c r="AD910" s="35"/>
      <c r="AE910" s="35"/>
      <c r="AR910" s="218" t="s">
        <v>221</v>
      </c>
      <c r="AT910" s="218" t="s">
        <v>155</v>
      </c>
      <c r="AU910" s="218" t="s">
        <v>88</v>
      </c>
      <c r="AY910" s="18" t="s">
        <v>154</v>
      </c>
      <c r="BE910" s="219">
        <f>IF(N910="základní",J910,0)</f>
        <v>0</v>
      </c>
      <c r="BF910" s="219">
        <f>IF(N910="snížená",J910,0)</f>
        <v>0</v>
      </c>
      <c r="BG910" s="219">
        <f>IF(N910="zákl. přenesená",J910,0)</f>
        <v>0</v>
      </c>
      <c r="BH910" s="219">
        <f>IF(N910="sníž. přenesená",J910,0)</f>
        <v>0</v>
      </c>
      <c r="BI910" s="219">
        <f>IF(N910="nulová",J910,0)</f>
        <v>0</v>
      </c>
      <c r="BJ910" s="18" t="s">
        <v>86</v>
      </c>
      <c r="BK910" s="219">
        <f>ROUND(I910*H910,2)</f>
        <v>0</v>
      </c>
      <c r="BL910" s="18" t="s">
        <v>221</v>
      </c>
      <c r="BM910" s="218" t="s">
        <v>1723</v>
      </c>
    </row>
    <row r="911" spans="1:47" s="2" customFormat="1" ht="29.25">
      <c r="A911" s="35"/>
      <c r="B911" s="36"/>
      <c r="C911" s="37"/>
      <c r="D911" s="220" t="s">
        <v>161</v>
      </c>
      <c r="E911" s="37"/>
      <c r="F911" s="221" t="s">
        <v>917</v>
      </c>
      <c r="G911" s="37"/>
      <c r="H911" s="37"/>
      <c r="I911" s="123"/>
      <c r="J911" s="37"/>
      <c r="K911" s="37"/>
      <c r="L911" s="40"/>
      <c r="M911" s="222"/>
      <c r="N911" s="223"/>
      <c r="O911" s="72"/>
      <c r="P911" s="72"/>
      <c r="Q911" s="72"/>
      <c r="R911" s="72"/>
      <c r="S911" s="72"/>
      <c r="T911" s="73"/>
      <c r="U911" s="35"/>
      <c r="V911" s="35"/>
      <c r="W911" s="35"/>
      <c r="X911" s="35"/>
      <c r="Y911" s="35"/>
      <c r="Z911" s="35"/>
      <c r="AA911" s="35"/>
      <c r="AB911" s="35"/>
      <c r="AC911" s="35"/>
      <c r="AD911" s="35"/>
      <c r="AE911" s="35"/>
      <c r="AT911" s="18" t="s">
        <v>161</v>
      </c>
      <c r="AU911" s="18" t="s">
        <v>88</v>
      </c>
    </row>
    <row r="912" spans="1:47" s="2" customFormat="1" ht="107.25">
      <c r="A912" s="35"/>
      <c r="B912" s="36"/>
      <c r="C912" s="37"/>
      <c r="D912" s="220" t="s">
        <v>408</v>
      </c>
      <c r="E912" s="37"/>
      <c r="F912" s="230" t="s">
        <v>918</v>
      </c>
      <c r="G912" s="37"/>
      <c r="H912" s="37"/>
      <c r="I912" s="123"/>
      <c r="J912" s="37"/>
      <c r="K912" s="37"/>
      <c r="L912" s="40"/>
      <c r="M912" s="222"/>
      <c r="N912" s="223"/>
      <c r="O912" s="72"/>
      <c r="P912" s="72"/>
      <c r="Q912" s="72"/>
      <c r="R912" s="72"/>
      <c r="S912" s="72"/>
      <c r="T912" s="73"/>
      <c r="U912" s="35"/>
      <c r="V912" s="35"/>
      <c r="W912" s="35"/>
      <c r="X912" s="35"/>
      <c r="Y912" s="35"/>
      <c r="Z912" s="35"/>
      <c r="AA912" s="35"/>
      <c r="AB912" s="35"/>
      <c r="AC912" s="35"/>
      <c r="AD912" s="35"/>
      <c r="AE912" s="35"/>
      <c r="AT912" s="18" t="s">
        <v>408</v>
      </c>
      <c r="AU912" s="18" t="s">
        <v>88</v>
      </c>
    </row>
    <row r="913" spans="2:63" s="12" customFormat="1" ht="22.9" customHeight="1">
      <c r="B913" s="193"/>
      <c r="C913" s="194"/>
      <c r="D913" s="195" t="s">
        <v>77</v>
      </c>
      <c r="E913" s="224" t="s">
        <v>1724</v>
      </c>
      <c r="F913" s="224" t="s">
        <v>1725</v>
      </c>
      <c r="G913" s="194"/>
      <c r="H913" s="194"/>
      <c r="I913" s="197"/>
      <c r="J913" s="225">
        <f>BK913</f>
        <v>0</v>
      </c>
      <c r="K913" s="194"/>
      <c r="L913" s="199"/>
      <c r="M913" s="200"/>
      <c r="N913" s="201"/>
      <c r="O913" s="201"/>
      <c r="P913" s="202">
        <f>SUM(P914:P935)</f>
        <v>0</v>
      </c>
      <c r="Q913" s="201"/>
      <c r="R913" s="202">
        <f>SUM(R914:R935)</f>
        <v>0.07678493</v>
      </c>
      <c r="S913" s="201"/>
      <c r="T913" s="203">
        <f>SUM(T914:T935)</f>
        <v>0</v>
      </c>
      <c r="AR913" s="204" t="s">
        <v>88</v>
      </c>
      <c r="AT913" s="205" t="s">
        <v>77</v>
      </c>
      <c r="AU913" s="205" t="s">
        <v>86</v>
      </c>
      <c r="AY913" s="204" t="s">
        <v>154</v>
      </c>
      <c r="BK913" s="206">
        <f>SUM(BK914:BK935)</f>
        <v>0</v>
      </c>
    </row>
    <row r="914" spans="1:65" s="2" customFormat="1" ht="24" customHeight="1">
      <c r="A914" s="35"/>
      <c r="B914" s="36"/>
      <c r="C914" s="207" t="s">
        <v>1726</v>
      </c>
      <c r="D914" s="207" t="s">
        <v>155</v>
      </c>
      <c r="E914" s="208" t="s">
        <v>1727</v>
      </c>
      <c r="F914" s="209" t="s">
        <v>1728</v>
      </c>
      <c r="G914" s="210" t="s">
        <v>1112</v>
      </c>
      <c r="H914" s="211">
        <v>62.224</v>
      </c>
      <c r="I914" s="212"/>
      <c r="J914" s="213">
        <f>ROUND(I914*H914,2)</f>
        <v>0</v>
      </c>
      <c r="K914" s="209" t="s">
        <v>405</v>
      </c>
      <c r="L914" s="40"/>
      <c r="M914" s="214" t="s">
        <v>1</v>
      </c>
      <c r="N914" s="215" t="s">
        <v>43</v>
      </c>
      <c r="O914" s="72"/>
      <c r="P914" s="216">
        <f>O914*H914</f>
        <v>0</v>
      </c>
      <c r="Q914" s="216">
        <v>7E-05</v>
      </c>
      <c r="R914" s="216">
        <f>Q914*H914</f>
        <v>0.00435568</v>
      </c>
      <c r="S914" s="216">
        <v>0</v>
      </c>
      <c r="T914" s="217">
        <f>S914*H914</f>
        <v>0</v>
      </c>
      <c r="U914" s="35"/>
      <c r="V914" s="35"/>
      <c r="W914" s="35"/>
      <c r="X914" s="35"/>
      <c r="Y914" s="35"/>
      <c r="Z914" s="35"/>
      <c r="AA914" s="35"/>
      <c r="AB914" s="35"/>
      <c r="AC914" s="35"/>
      <c r="AD914" s="35"/>
      <c r="AE914" s="35"/>
      <c r="AR914" s="218" t="s">
        <v>221</v>
      </c>
      <c r="AT914" s="218" t="s">
        <v>155</v>
      </c>
      <c r="AU914" s="218" t="s">
        <v>88</v>
      </c>
      <c r="AY914" s="18" t="s">
        <v>154</v>
      </c>
      <c r="BE914" s="219">
        <f>IF(N914="základní",J914,0)</f>
        <v>0</v>
      </c>
      <c r="BF914" s="219">
        <f>IF(N914="snížená",J914,0)</f>
        <v>0</v>
      </c>
      <c r="BG914" s="219">
        <f>IF(N914="zákl. přenesená",J914,0)</f>
        <v>0</v>
      </c>
      <c r="BH914" s="219">
        <f>IF(N914="sníž. přenesená",J914,0)</f>
        <v>0</v>
      </c>
      <c r="BI914" s="219">
        <f>IF(N914="nulová",J914,0)</f>
        <v>0</v>
      </c>
      <c r="BJ914" s="18" t="s">
        <v>86</v>
      </c>
      <c r="BK914" s="219">
        <f>ROUND(I914*H914,2)</f>
        <v>0</v>
      </c>
      <c r="BL914" s="18" t="s">
        <v>221</v>
      </c>
      <c r="BM914" s="218" t="s">
        <v>1729</v>
      </c>
    </row>
    <row r="915" spans="1:47" s="2" customFormat="1" ht="19.5">
      <c r="A915" s="35"/>
      <c r="B915" s="36"/>
      <c r="C915" s="37"/>
      <c r="D915" s="220" t="s">
        <v>161</v>
      </c>
      <c r="E915" s="37"/>
      <c r="F915" s="221" t="s">
        <v>1730</v>
      </c>
      <c r="G915" s="37"/>
      <c r="H915" s="37"/>
      <c r="I915" s="123"/>
      <c r="J915" s="37"/>
      <c r="K915" s="37"/>
      <c r="L915" s="40"/>
      <c r="M915" s="222"/>
      <c r="N915" s="223"/>
      <c r="O915" s="72"/>
      <c r="P915" s="72"/>
      <c r="Q915" s="72"/>
      <c r="R915" s="72"/>
      <c r="S915" s="72"/>
      <c r="T915" s="73"/>
      <c r="U915" s="35"/>
      <c r="V915" s="35"/>
      <c r="W915" s="35"/>
      <c r="X915" s="35"/>
      <c r="Y915" s="35"/>
      <c r="Z915" s="35"/>
      <c r="AA915" s="35"/>
      <c r="AB915" s="35"/>
      <c r="AC915" s="35"/>
      <c r="AD915" s="35"/>
      <c r="AE915" s="35"/>
      <c r="AT915" s="18" t="s">
        <v>161</v>
      </c>
      <c r="AU915" s="18" t="s">
        <v>88</v>
      </c>
    </row>
    <row r="916" spans="1:47" s="2" customFormat="1" ht="29.25">
      <c r="A916" s="35"/>
      <c r="B916" s="36"/>
      <c r="C916" s="37"/>
      <c r="D916" s="220" t="s">
        <v>408</v>
      </c>
      <c r="E916" s="37"/>
      <c r="F916" s="230" t="s">
        <v>1731</v>
      </c>
      <c r="G916" s="37"/>
      <c r="H916" s="37"/>
      <c r="I916" s="123"/>
      <c r="J916" s="37"/>
      <c r="K916" s="37"/>
      <c r="L916" s="40"/>
      <c r="M916" s="222"/>
      <c r="N916" s="223"/>
      <c r="O916" s="72"/>
      <c r="P916" s="72"/>
      <c r="Q916" s="72"/>
      <c r="R916" s="72"/>
      <c r="S916" s="72"/>
      <c r="T916" s="73"/>
      <c r="U916" s="35"/>
      <c r="V916" s="35"/>
      <c r="W916" s="35"/>
      <c r="X916" s="35"/>
      <c r="Y916" s="35"/>
      <c r="Z916" s="35"/>
      <c r="AA916" s="35"/>
      <c r="AB916" s="35"/>
      <c r="AC916" s="35"/>
      <c r="AD916" s="35"/>
      <c r="AE916" s="35"/>
      <c r="AT916" s="18" t="s">
        <v>408</v>
      </c>
      <c r="AU916" s="18" t="s">
        <v>88</v>
      </c>
    </row>
    <row r="917" spans="2:51" s="13" customFormat="1" ht="11.25">
      <c r="B917" s="231"/>
      <c r="C917" s="232"/>
      <c r="D917" s="220" t="s">
        <v>410</v>
      </c>
      <c r="E917" s="233" t="s">
        <v>1</v>
      </c>
      <c r="F917" s="234" t="s">
        <v>1732</v>
      </c>
      <c r="G917" s="232"/>
      <c r="H917" s="235">
        <v>62.217</v>
      </c>
      <c r="I917" s="236"/>
      <c r="J917" s="232"/>
      <c r="K917" s="232"/>
      <c r="L917" s="237"/>
      <c r="M917" s="238"/>
      <c r="N917" s="239"/>
      <c r="O917" s="239"/>
      <c r="P917" s="239"/>
      <c r="Q917" s="239"/>
      <c r="R917" s="239"/>
      <c r="S917" s="239"/>
      <c r="T917" s="240"/>
      <c r="AT917" s="241" t="s">
        <v>410</v>
      </c>
      <c r="AU917" s="241" t="s">
        <v>88</v>
      </c>
      <c r="AV917" s="13" t="s">
        <v>88</v>
      </c>
      <c r="AW917" s="13" t="s">
        <v>34</v>
      </c>
      <c r="AX917" s="13" t="s">
        <v>78</v>
      </c>
      <c r="AY917" s="241" t="s">
        <v>154</v>
      </c>
    </row>
    <row r="918" spans="2:51" s="13" customFormat="1" ht="11.25">
      <c r="B918" s="231"/>
      <c r="C918" s="232"/>
      <c r="D918" s="220" t="s">
        <v>410</v>
      </c>
      <c r="E918" s="233" t="s">
        <v>1</v>
      </c>
      <c r="F918" s="234" t="s">
        <v>1733</v>
      </c>
      <c r="G918" s="232"/>
      <c r="H918" s="235">
        <v>0.007</v>
      </c>
      <c r="I918" s="236"/>
      <c r="J918" s="232"/>
      <c r="K918" s="232"/>
      <c r="L918" s="237"/>
      <c r="M918" s="238"/>
      <c r="N918" s="239"/>
      <c r="O918" s="239"/>
      <c r="P918" s="239"/>
      <c r="Q918" s="239"/>
      <c r="R918" s="239"/>
      <c r="S918" s="239"/>
      <c r="T918" s="240"/>
      <c r="AT918" s="241" t="s">
        <v>410</v>
      </c>
      <c r="AU918" s="241" t="s">
        <v>88</v>
      </c>
      <c r="AV918" s="13" t="s">
        <v>88</v>
      </c>
      <c r="AW918" s="13" t="s">
        <v>34</v>
      </c>
      <c r="AX918" s="13" t="s">
        <v>78</v>
      </c>
      <c r="AY918" s="241" t="s">
        <v>154</v>
      </c>
    </row>
    <row r="919" spans="2:51" s="14" customFormat="1" ht="11.25">
      <c r="B919" s="242"/>
      <c r="C919" s="243"/>
      <c r="D919" s="220" t="s">
        <v>410</v>
      </c>
      <c r="E919" s="244" t="s">
        <v>1</v>
      </c>
      <c r="F919" s="245" t="s">
        <v>433</v>
      </c>
      <c r="G919" s="243"/>
      <c r="H919" s="246">
        <v>62.224</v>
      </c>
      <c r="I919" s="247"/>
      <c r="J919" s="243"/>
      <c r="K919" s="243"/>
      <c r="L919" s="248"/>
      <c r="M919" s="249"/>
      <c r="N919" s="250"/>
      <c r="O919" s="250"/>
      <c r="P919" s="250"/>
      <c r="Q919" s="250"/>
      <c r="R919" s="250"/>
      <c r="S919" s="250"/>
      <c r="T919" s="251"/>
      <c r="AT919" s="252" t="s">
        <v>410</v>
      </c>
      <c r="AU919" s="252" t="s">
        <v>88</v>
      </c>
      <c r="AV919" s="14" t="s">
        <v>159</v>
      </c>
      <c r="AW919" s="14" t="s">
        <v>34</v>
      </c>
      <c r="AX919" s="14" t="s">
        <v>86</v>
      </c>
      <c r="AY919" s="252" t="s">
        <v>154</v>
      </c>
    </row>
    <row r="920" spans="1:65" s="2" customFormat="1" ht="24" customHeight="1">
      <c r="A920" s="35"/>
      <c r="B920" s="36"/>
      <c r="C920" s="254" t="s">
        <v>1734</v>
      </c>
      <c r="D920" s="254" t="s">
        <v>179</v>
      </c>
      <c r="E920" s="255" t="s">
        <v>1735</v>
      </c>
      <c r="F920" s="256" t="s">
        <v>1736</v>
      </c>
      <c r="G920" s="257" t="s">
        <v>639</v>
      </c>
      <c r="H920" s="258">
        <v>12.62</v>
      </c>
      <c r="I920" s="259"/>
      <c r="J920" s="260">
        <f>ROUND(I920*H920,2)</f>
        <v>0</v>
      </c>
      <c r="K920" s="256" t="s">
        <v>1</v>
      </c>
      <c r="L920" s="261"/>
      <c r="M920" s="262" t="s">
        <v>1</v>
      </c>
      <c r="N920" s="263" t="s">
        <v>43</v>
      </c>
      <c r="O920" s="72"/>
      <c r="P920" s="216">
        <f>O920*H920</f>
        <v>0</v>
      </c>
      <c r="Q920" s="216">
        <v>0.00493</v>
      </c>
      <c r="R920" s="216">
        <f>Q920*H920</f>
        <v>0.062216600000000004</v>
      </c>
      <c r="S920" s="216">
        <v>0</v>
      </c>
      <c r="T920" s="217">
        <f>S920*H920</f>
        <v>0</v>
      </c>
      <c r="U920" s="35"/>
      <c r="V920" s="35"/>
      <c r="W920" s="35"/>
      <c r="X920" s="35"/>
      <c r="Y920" s="35"/>
      <c r="Z920" s="35"/>
      <c r="AA920" s="35"/>
      <c r="AB920" s="35"/>
      <c r="AC920" s="35"/>
      <c r="AD920" s="35"/>
      <c r="AE920" s="35"/>
      <c r="AR920" s="218" t="s">
        <v>287</v>
      </c>
      <c r="AT920" s="218" t="s">
        <v>179</v>
      </c>
      <c r="AU920" s="218" t="s">
        <v>88</v>
      </c>
      <c r="AY920" s="18" t="s">
        <v>154</v>
      </c>
      <c r="BE920" s="219">
        <f>IF(N920="základní",J920,0)</f>
        <v>0</v>
      </c>
      <c r="BF920" s="219">
        <f>IF(N920="snížená",J920,0)</f>
        <v>0</v>
      </c>
      <c r="BG920" s="219">
        <f>IF(N920="zákl. přenesená",J920,0)</f>
        <v>0</v>
      </c>
      <c r="BH920" s="219">
        <f>IF(N920="sníž. přenesená",J920,0)</f>
        <v>0</v>
      </c>
      <c r="BI920" s="219">
        <f>IF(N920="nulová",J920,0)</f>
        <v>0</v>
      </c>
      <c r="BJ920" s="18" t="s">
        <v>86</v>
      </c>
      <c r="BK920" s="219">
        <f>ROUND(I920*H920,2)</f>
        <v>0</v>
      </c>
      <c r="BL920" s="18" t="s">
        <v>221</v>
      </c>
      <c r="BM920" s="218" t="s">
        <v>1737</v>
      </c>
    </row>
    <row r="921" spans="1:47" s="2" customFormat="1" ht="11.25">
      <c r="A921" s="35"/>
      <c r="B921" s="36"/>
      <c r="C921" s="37"/>
      <c r="D921" s="220" t="s">
        <v>161</v>
      </c>
      <c r="E921" s="37"/>
      <c r="F921" s="221" t="s">
        <v>1736</v>
      </c>
      <c r="G921" s="37"/>
      <c r="H921" s="37"/>
      <c r="I921" s="123"/>
      <c r="J921" s="37"/>
      <c r="K921" s="37"/>
      <c r="L921" s="40"/>
      <c r="M921" s="222"/>
      <c r="N921" s="223"/>
      <c r="O921" s="72"/>
      <c r="P921" s="72"/>
      <c r="Q921" s="72"/>
      <c r="R921" s="72"/>
      <c r="S921" s="72"/>
      <c r="T921" s="73"/>
      <c r="U921" s="35"/>
      <c r="V921" s="35"/>
      <c r="W921" s="35"/>
      <c r="X921" s="35"/>
      <c r="Y921" s="35"/>
      <c r="Z921" s="35"/>
      <c r="AA921" s="35"/>
      <c r="AB921" s="35"/>
      <c r="AC921" s="35"/>
      <c r="AD921" s="35"/>
      <c r="AE921" s="35"/>
      <c r="AT921" s="18" t="s">
        <v>161</v>
      </c>
      <c r="AU921" s="18" t="s">
        <v>88</v>
      </c>
    </row>
    <row r="922" spans="2:51" s="13" customFormat="1" ht="11.25">
      <c r="B922" s="231"/>
      <c r="C922" s="232"/>
      <c r="D922" s="220" t="s">
        <v>410</v>
      </c>
      <c r="E922" s="233" t="s">
        <v>1</v>
      </c>
      <c r="F922" s="234" t="s">
        <v>1738</v>
      </c>
      <c r="G922" s="232"/>
      <c r="H922" s="235">
        <v>12.62</v>
      </c>
      <c r="I922" s="236"/>
      <c r="J922" s="232"/>
      <c r="K922" s="232"/>
      <c r="L922" s="237"/>
      <c r="M922" s="238"/>
      <c r="N922" s="239"/>
      <c r="O922" s="239"/>
      <c r="P922" s="239"/>
      <c r="Q922" s="239"/>
      <c r="R922" s="239"/>
      <c r="S922" s="239"/>
      <c r="T922" s="240"/>
      <c r="AT922" s="241" t="s">
        <v>410</v>
      </c>
      <c r="AU922" s="241" t="s">
        <v>88</v>
      </c>
      <c r="AV922" s="13" t="s">
        <v>88</v>
      </c>
      <c r="AW922" s="13" t="s">
        <v>34</v>
      </c>
      <c r="AX922" s="13" t="s">
        <v>78</v>
      </c>
      <c r="AY922" s="241" t="s">
        <v>154</v>
      </c>
    </row>
    <row r="923" spans="2:51" s="14" customFormat="1" ht="11.25">
      <c r="B923" s="242"/>
      <c r="C923" s="243"/>
      <c r="D923" s="220" t="s">
        <v>410</v>
      </c>
      <c r="E923" s="244" t="s">
        <v>1</v>
      </c>
      <c r="F923" s="245" t="s">
        <v>433</v>
      </c>
      <c r="G923" s="243"/>
      <c r="H923" s="246">
        <v>12.62</v>
      </c>
      <c r="I923" s="247"/>
      <c r="J923" s="243"/>
      <c r="K923" s="243"/>
      <c r="L923" s="248"/>
      <c r="M923" s="249"/>
      <c r="N923" s="250"/>
      <c r="O923" s="250"/>
      <c r="P923" s="250"/>
      <c r="Q923" s="250"/>
      <c r="R923" s="250"/>
      <c r="S923" s="250"/>
      <c r="T923" s="251"/>
      <c r="AT923" s="252" t="s">
        <v>410</v>
      </c>
      <c r="AU923" s="252" t="s">
        <v>88</v>
      </c>
      <c r="AV923" s="14" t="s">
        <v>159</v>
      </c>
      <c r="AW923" s="14" t="s">
        <v>34</v>
      </c>
      <c r="AX923" s="14" t="s">
        <v>86</v>
      </c>
      <c r="AY923" s="252" t="s">
        <v>154</v>
      </c>
    </row>
    <row r="924" spans="1:65" s="2" customFormat="1" ht="16.5" customHeight="1">
      <c r="A924" s="35"/>
      <c r="B924" s="36"/>
      <c r="C924" s="254" t="s">
        <v>1739</v>
      </c>
      <c r="D924" s="254" t="s">
        <v>179</v>
      </c>
      <c r="E924" s="255" t="s">
        <v>1740</v>
      </c>
      <c r="F924" s="256" t="s">
        <v>1741</v>
      </c>
      <c r="G924" s="257" t="s">
        <v>464</v>
      </c>
      <c r="H924" s="258">
        <v>0.007</v>
      </c>
      <c r="I924" s="259"/>
      <c r="J924" s="260">
        <f>ROUND(I924*H924,2)</f>
        <v>0</v>
      </c>
      <c r="K924" s="256" t="s">
        <v>405</v>
      </c>
      <c r="L924" s="261"/>
      <c r="M924" s="262" t="s">
        <v>1</v>
      </c>
      <c r="N924" s="263" t="s">
        <v>43</v>
      </c>
      <c r="O924" s="72"/>
      <c r="P924" s="216">
        <f>O924*H924</f>
        <v>0</v>
      </c>
      <c r="Q924" s="216">
        <v>1</v>
      </c>
      <c r="R924" s="216">
        <f>Q924*H924</f>
        <v>0.007</v>
      </c>
      <c r="S924" s="216">
        <v>0</v>
      </c>
      <c r="T924" s="217">
        <f>S924*H924</f>
        <v>0</v>
      </c>
      <c r="U924" s="35"/>
      <c r="V924" s="35"/>
      <c r="W924" s="35"/>
      <c r="X924" s="35"/>
      <c r="Y924" s="35"/>
      <c r="Z924" s="35"/>
      <c r="AA924" s="35"/>
      <c r="AB924" s="35"/>
      <c r="AC924" s="35"/>
      <c r="AD924" s="35"/>
      <c r="AE924" s="35"/>
      <c r="AR924" s="218" t="s">
        <v>287</v>
      </c>
      <c r="AT924" s="218" t="s">
        <v>179</v>
      </c>
      <c r="AU924" s="218" t="s">
        <v>88</v>
      </c>
      <c r="AY924" s="18" t="s">
        <v>154</v>
      </c>
      <c r="BE924" s="219">
        <f>IF(N924="základní",J924,0)</f>
        <v>0</v>
      </c>
      <c r="BF924" s="219">
        <f>IF(N924="snížená",J924,0)</f>
        <v>0</v>
      </c>
      <c r="BG924" s="219">
        <f>IF(N924="zákl. přenesená",J924,0)</f>
        <v>0</v>
      </c>
      <c r="BH924" s="219">
        <f>IF(N924="sníž. přenesená",J924,0)</f>
        <v>0</v>
      </c>
      <c r="BI924" s="219">
        <f>IF(N924="nulová",J924,0)</f>
        <v>0</v>
      </c>
      <c r="BJ924" s="18" t="s">
        <v>86</v>
      </c>
      <c r="BK924" s="219">
        <f>ROUND(I924*H924,2)</f>
        <v>0</v>
      </c>
      <c r="BL924" s="18" t="s">
        <v>221</v>
      </c>
      <c r="BM924" s="218" t="s">
        <v>1742</v>
      </c>
    </row>
    <row r="925" spans="1:47" s="2" customFormat="1" ht="11.25">
      <c r="A925" s="35"/>
      <c r="B925" s="36"/>
      <c r="C925" s="37"/>
      <c r="D925" s="220" t="s">
        <v>161</v>
      </c>
      <c r="E925" s="37"/>
      <c r="F925" s="221" t="s">
        <v>1741</v>
      </c>
      <c r="G925" s="37"/>
      <c r="H925" s="37"/>
      <c r="I925" s="123"/>
      <c r="J925" s="37"/>
      <c r="K925" s="37"/>
      <c r="L925" s="40"/>
      <c r="M925" s="222"/>
      <c r="N925" s="223"/>
      <c r="O925" s="72"/>
      <c r="P925" s="72"/>
      <c r="Q925" s="72"/>
      <c r="R925" s="72"/>
      <c r="S925" s="72"/>
      <c r="T925" s="73"/>
      <c r="U925" s="35"/>
      <c r="V925" s="35"/>
      <c r="W925" s="35"/>
      <c r="X925" s="35"/>
      <c r="Y925" s="35"/>
      <c r="Z925" s="35"/>
      <c r="AA925" s="35"/>
      <c r="AB925" s="35"/>
      <c r="AC925" s="35"/>
      <c r="AD925" s="35"/>
      <c r="AE925" s="35"/>
      <c r="AT925" s="18" t="s">
        <v>161</v>
      </c>
      <c r="AU925" s="18" t="s">
        <v>88</v>
      </c>
    </row>
    <row r="926" spans="2:51" s="15" customFormat="1" ht="11.25">
      <c r="B926" s="264"/>
      <c r="C926" s="265"/>
      <c r="D926" s="220" t="s">
        <v>410</v>
      </c>
      <c r="E926" s="266" t="s">
        <v>1</v>
      </c>
      <c r="F926" s="267" t="s">
        <v>1743</v>
      </c>
      <c r="G926" s="265"/>
      <c r="H926" s="266" t="s">
        <v>1</v>
      </c>
      <c r="I926" s="268"/>
      <c r="J926" s="265"/>
      <c r="K926" s="265"/>
      <c r="L926" s="269"/>
      <c r="M926" s="270"/>
      <c r="N926" s="271"/>
      <c r="O926" s="271"/>
      <c r="P926" s="271"/>
      <c r="Q926" s="271"/>
      <c r="R926" s="271"/>
      <c r="S926" s="271"/>
      <c r="T926" s="272"/>
      <c r="AT926" s="273" t="s">
        <v>410</v>
      </c>
      <c r="AU926" s="273" t="s">
        <v>88</v>
      </c>
      <c r="AV926" s="15" t="s">
        <v>86</v>
      </c>
      <c r="AW926" s="15" t="s">
        <v>34</v>
      </c>
      <c r="AX926" s="15" t="s">
        <v>78</v>
      </c>
      <c r="AY926" s="273" t="s">
        <v>154</v>
      </c>
    </row>
    <row r="927" spans="2:51" s="13" customFormat="1" ht="11.25">
      <c r="B927" s="231"/>
      <c r="C927" s="232"/>
      <c r="D927" s="220" t="s">
        <v>410</v>
      </c>
      <c r="E927" s="233" t="s">
        <v>1</v>
      </c>
      <c r="F927" s="234" t="s">
        <v>1744</v>
      </c>
      <c r="G927" s="232"/>
      <c r="H927" s="235">
        <v>0.007</v>
      </c>
      <c r="I927" s="236"/>
      <c r="J927" s="232"/>
      <c r="K927" s="232"/>
      <c r="L927" s="237"/>
      <c r="M927" s="238"/>
      <c r="N927" s="239"/>
      <c r="O927" s="239"/>
      <c r="P927" s="239"/>
      <c r="Q927" s="239"/>
      <c r="R927" s="239"/>
      <c r="S927" s="239"/>
      <c r="T927" s="240"/>
      <c r="AT927" s="241" t="s">
        <v>410</v>
      </c>
      <c r="AU927" s="241" t="s">
        <v>88</v>
      </c>
      <c r="AV927" s="13" t="s">
        <v>88</v>
      </c>
      <c r="AW927" s="13" t="s">
        <v>34</v>
      </c>
      <c r="AX927" s="13" t="s">
        <v>86</v>
      </c>
      <c r="AY927" s="241" t="s">
        <v>154</v>
      </c>
    </row>
    <row r="928" spans="1:65" s="2" customFormat="1" ht="24" customHeight="1">
      <c r="A928" s="35"/>
      <c r="B928" s="36"/>
      <c r="C928" s="207" t="s">
        <v>1745</v>
      </c>
      <c r="D928" s="207" t="s">
        <v>155</v>
      </c>
      <c r="E928" s="208" t="s">
        <v>1746</v>
      </c>
      <c r="F928" s="209" t="s">
        <v>1747</v>
      </c>
      <c r="G928" s="210" t="s">
        <v>471</v>
      </c>
      <c r="H928" s="211">
        <v>2.345</v>
      </c>
      <c r="I928" s="212"/>
      <c r="J928" s="213">
        <f>ROUND(I928*H928,2)</f>
        <v>0</v>
      </c>
      <c r="K928" s="209" t="s">
        <v>405</v>
      </c>
      <c r="L928" s="40"/>
      <c r="M928" s="214" t="s">
        <v>1</v>
      </c>
      <c r="N928" s="215" t="s">
        <v>43</v>
      </c>
      <c r="O928" s="72"/>
      <c r="P928" s="216">
        <f>O928*H928</f>
        <v>0</v>
      </c>
      <c r="Q928" s="216">
        <v>0.00137</v>
      </c>
      <c r="R928" s="216">
        <f>Q928*H928</f>
        <v>0.00321265</v>
      </c>
      <c r="S928" s="216">
        <v>0</v>
      </c>
      <c r="T928" s="217">
        <f>S928*H928</f>
        <v>0</v>
      </c>
      <c r="U928" s="35"/>
      <c r="V928" s="35"/>
      <c r="W928" s="35"/>
      <c r="X928" s="35"/>
      <c r="Y928" s="35"/>
      <c r="Z928" s="35"/>
      <c r="AA928" s="35"/>
      <c r="AB928" s="35"/>
      <c r="AC928" s="35"/>
      <c r="AD928" s="35"/>
      <c r="AE928" s="35"/>
      <c r="AR928" s="218" t="s">
        <v>221</v>
      </c>
      <c r="AT928" s="218" t="s">
        <v>155</v>
      </c>
      <c r="AU928" s="218" t="s">
        <v>88</v>
      </c>
      <c r="AY928" s="18" t="s">
        <v>154</v>
      </c>
      <c r="BE928" s="219">
        <f>IF(N928="základní",J928,0)</f>
        <v>0</v>
      </c>
      <c r="BF928" s="219">
        <f>IF(N928="snížená",J928,0)</f>
        <v>0</v>
      </c>
      <c r="BG928" s="219">
        <f>IF(N928="zákl. přenesená",J928,0)</f>
        <v>0</v>
      </c>
      <c r="BH928" s="219">
        <f>IF(N928="sníž. přenesená",J928,0)</f>
        <v>0</v>
      </c>
      <c r="BI928" s="219">
        <f>IF(N928="nulová",J928,0)</f>
        <v>0</v>
      </c>
      <c r="BJ928" s="18" t="s">
        <v>86</v>
      </c>
      <c r="BK928" s="219">
        <f>ROUND(I928*H928,2)</f>
        <v>0</v>
      </c>
      <c r="BL928" s="18" t="s">
        <v>221</v>
      </c>
      <c r="BM928" s="218" t="s">
        <v>1748</v>
      </c>
    </row>
    <row r="929" spans="1:47" s="2" customFormat="1" ht="19.5">
      <c r="A929" s="35"/>
      <c r="B929" s="36"/>
      <c r="C929" s="37"/>
      <c r="D929" s="220" t="s">
        <v>161</v>
      </c>
      <c r="E929" s="37"/>
      <c r="F929" s="221" t="s">
        <v>1749</v>
      </c>
      <c r="G929" s="37"/>
      <c r="H929" s="37"/>
      <c r="I929" s="123"/>
      <c r="J929" s="37"/>
      <c r="K929" s="37"/>
      <c r="L929" s="40"/>
      <c r="M929" s="222"/>
      <c r="N929" s="223"/>
      <c r="O929" s="72"/>
      <c r="P929" s="72"/>
      <c r="Q929" s="72"/>
      <c r="R929" s="72"/>
      <c r="S929" s="72"/>
      <c r="T929" s="73"/>
      <c r="U929" s="35"/>
      <c r="V929" s="35"/>
      <c r="W929" s="35"/>
      <c r="X929" s="35"/>
      <c r="Y929" s="35"/>
      <c r="Z929" s="35"/>
      <c r="AA929" s="35"/>
      <c r="AB929" s="35"/>
      <c r="AC929" s="35"/>
      <c r="AD929" s="35"/>
      <c r="AE929" s="35"/>
      <c r="AT929" s="18" t="s">
        <v>161</v>
      </c>
      <c r="AU929" s="18" t="s">
        <v>88</v>
      </c>
    </row>
    <row r="930" spans="2:51" s="13" customFormat="1" ht="11.25">
      <c r="B930" s="231"/>
      <c r="C930" s="232"/>
      <c r="D930" s="220" t="s">
        <v>410</v>
      </c>
      <c r="E930" s="233" t="s">
        <v>1</v>
      </c>
      <c r="F930" s="234" t="s">
        <v>1750</v>
      </c>
      <c r="G930" s="232"/>
      <c r="H930" s="235">
        <v>2.141</v>
      </c>
      <c r="I930" s="236"/>
      <c r="J930" s="232"/>
      <c r="K930" s="232"/>
      <c r="L930" s="237"/>
      <c r="M930" s="238"/>
      <c r="N930" s="239"/>
      <c r="O930" s="239"/>
      <c r="P930" s="239"/>
      <c r="Q930" s="239"/>
      <c r="R930" s="239"/>
      <c r="S930" s="239"/>
      <c r="T930" s="240"/>
      <c r="AT930" s="241" t="s">
        <v>410</v>
      </c>
      <c r="AU930" s="241" t="s">
        <v>88</v>
      </c>
      <c r="AV930" s="13" t="s">
        <v>88</v>
      </c>
      <c r="AW930" s="13" t="s">
        <v>34</v>
      </c>
      <c r="AX930" s="13" t="s">
        <v>78</v>
      </c>
      <c r="AY930" s="241" t="s">
        <v>154</v>
      </c>
    </row>
    <row r="931" spans="2:51" s="13" customFormat="1" ht="11.25">
      <c r="B931" s="231"/>
      <c r="C931" s="232"/>
      <c r="D931" s="220" t="s">
        <v>410</v>
      </c>
      <c r="E931" s="233" t="s">
        <v>1</v>
      </c>
      <c r="F931" s="234" t="s">
        <v>1751</v>
      </c>
      <c r="G931" s="232"/>
      <c r="H931" s="235">
        <v>0.204</v>
      </c>
      <c r="I931" s="236"/>
      <c r="J931" s="232"/>
      <c r="K931" s="232"/>
      <c r="L931" s="237"/>
      <c r="M931" s="238"/>
      <c r="N931" s="239"/>
      <c r="O931" s="239"/>
      <c r="P931" s="239"/>
      <c r="Q931" s="239"/>
      <c r="R931" s="239"/>
      <c r="S931" s="239"/>
      <c r="T931" s="240"/>
      <c r="AT931" s="241" t="s">
        <v>410</v>
      </c>
      <c r="AU931" s="241" t="s">
        <v>88</v>
      </c>
      <c r="AV931" s="13" t="s">
        <v>88</v>
      </c>
      <c r="AW931" s="13" t="s">
        <v>34</v>
      </c>
      <c r="AX931" s="13" t="s">
        <v>78</v>
      </c>
      <c r="AY931" s="241" t="s">
        <v>154</v>
      </c>
    </row>
    <row r="932" spans="2:51" s="14" customFormat="1" ht="11.25">
      <c r="B932" s="242"/>
      <c r="C932" s="243"/>
      <c r="D932" s="220" t="s">
        <v>410</v>
      </c>
      <c r="E932" s="244" t="s">
        <v>1</v>
      </c>
      <c r="F932" s="245" t="s">
        <v>433</v>
      </c>
      <c r="G932" s="243"/>
      <c r="H932" s="246">
        <v>2.345</v>
      </c>
      <c r="I932" s="247"/>
      <c r="J932" s="243"/>
      <c r="K932" s="243"/>
      <c r="L932" s="248"/>
      <c r="M932" s="249"/>
      <c r="N932" s="250"/>
      <c r="O932" s="250"/>
      <c r="P932" s="250"/>
      <c r="Q932" s="250"/>
      <c r="R932" s="250"/>
      <c r="S932" s="250"/>
      <c r="T932" s="251"/>
      <c r="AT932" s="252" t="s">
        <v>410</v>
      </c>
      <c r="AU932" s="252" t="s">
        <v>88</v>
      </c>
      <c r="AV932" s="14" t="s">
        <v>159</v>
      </c>
      <c r="AW932" s="14" t="s">
        <v>34</v>
      </c>
      <c r="AX932" s="14" t="s">
        <v>86</v>
      </c>
      <c r="AY932" s="252" t="s">
        <v>154</v>
      </c>
    </row>
    <row r="933" spans="1:65" s="2" customFormat="1" ht="24" customHeight="1">
      <c r="A933" s="35"/>
      <c r="B933" s="36"/>
      <c r="C933" s="207" t="s">
        <v>1752</v>
      </c>
      <c r="D933" s="207" t="s">
        <v>155</v>
      </c>
      <c r="E933" s="208" t="s">
        <v>1753</v>
      </c>
      <c r="F933" s="209" t="s">
        <v>1754</v>
      </c>
      <c r="G933" s="210" t="s">
        <v>464</v>
      </c>
      <c r="H933" s="211">
        <v>0.077</v>
      </c>
      <c r="I933" s="212"/>
      <c r="J933" s="213">
        <f>ROUND(I933*H933,2)</f>
        <v>0</v>
      </c>
      <c r="K933" s="209" t="s">
        <v>405</v>
      </c>
      <c r="L933" s="40"/>
      <c r="M933" s="214" t="s">
        <v>1</v>
      </c>
      <c r="N933" s="215" t="s">
        <v>43</v>
      </c>
      <c r="O933" s="72"/>
      <c r="P933" s="216">
        <f>O933*H933</f>
        <v>0</v>
      </c>
      <c r="Q933" s="216">
        <v>0</v>
      </c>
      <c r="R933" s="216">
        <f>Q933*H933</f>
        <v>0</v>
      </c>
      <c r="S933" s="216">
        <v>0</v>
      </c>
      <c r="T933" s="217">
        <f>S933*H933</f>
        <v>0</v>
      </c>
      <c r="U933" s="35"/>
      <c r="V933" s="35"/>
      <c r="W933" s="35"/>
      <c r="X933" s="35"/>
      <c r="Y933" s="35"/>
      <c r="Z933" s="35"/>
      <c r="AA933" s="35"/>
      <c r="AB933" s="35"/>
      <c r="AC933" s="35"/>
      <c r="AD933" s="35"/>
      <c r="AE933" s="35"/>
      <c r="AR933" s="218" t="s">
        <v>221</v>
      </c>
      <c r="AT933" s="218" t="s">
        <v>155</v>
      </c>
      <c r="AU933" s="218" t="s">
        <v>88</v>
      </c>
      <c r="AY933" s="18" t="s">
        <v>154</v>
      </c>
      <c r="BE933" s="219">
        <f>IF(N933="základní",J933,0)</f>
        <v>0</v>
      </c>
      <c r="BF933" s="219">
        <f>IF(N933="snížená",J933,0)</f>
        <v>0</v>
      </c>
      <c r="BG933" s="219">
        <f>IF(N933="zákl. přenesená",J933,0)</f>
        <v>0</v>
      </c>
      <c r="BH933" s="219">
        <f>IF(N933="sníž. přenesená",J933,0)</f>
        <v>0</v>
      </c>
      <c r="BI933" s="219">
        <f>IF(N933="nulová",J933,0)</f>
        <v>0</v>
      </c>
      <c r="BJ933" s="18" t="s">
        <v>86</v>
      </c>
      <c r="BK933" s="219">
        <f>ROUND(I933*H933,2)</f>
        <v>0</v>
      </c>
      <c r="BL933" s="18" t="s">
        <v>221</v>
      </c>
      <c r="BM933" s="218" t="s">
        <v>1755</v>
      </c>
    </row>
    <row r="934" spans="1:47" s="2" customFormat="1" ht="29.25">
      <c r="A934" s="35"/>
      <c r="B934" s="36"/>
      <c r="C934" s="37"/>
      <c r="D934" s="220" t="s">
        <v>161</v>
      </c>
      <c r="E934" s="37"/>
      <c r="F934" s="221" t="s">
        <v>1756</v>
      </c>
      <c r="G934" s="37"/>
      <c r="H934" s="37"/>
      <c r="I934" s="123"/>
      <c r="J934" s="37"/>
      <c r="K934" s="37"/>
      <c r="L934" s="40"/>
      <c r="M934" s="222"/>
      <c r="N934" s="223"/>
      <c r="O934" s="72"/>
      <c r="P934" s="72"/>
      <c r="Q934" s="72"/>
      <c r="R934" s="72"/>
      <c r="S934" s="72"/>
      <c r="T934" s="73"/>
      <c r="U934" s="35"/>
      <c r="V934" s="35"/>
      <c r="W934" s="35"/>
      <c r="X934" s="35"/>
      <c r="Y934" s="35"/>
      <c r="Z934" s="35"/>
      <c r="AA934" s="35"/>
      <c r="AB934" s="35"/>
      <c r="AC934" s="35"/>
      <c r="AD934" s="35"/>
      <c r="AE934" s="35"/>
      <c r="AT934" s="18" t="s">
        <v>161</v>
      </c>
      <c r="AU934" s="18" t="s">
        <v>88</v>
      </c>
    </row>
    <row r="935" spans="1:47" s="2" customFormat="1" ht="107.25">
      <c r="A935" s="35"/>
      <c r="B935" s="36"/>
      <c r="C935" s="37"/>
      <c r="D935" s="220" t="s">
        <v>408</v>
      </c>
      <c r="E935" s="37"/>
      <c r="F935" s="230" t="s">
        <v>1757</v>
      </c>
      <c r="G935" s="37"/>
      <c r="H935" s="37"/>
      <c r="I935" s="123"/>
      <c r="J935" s="37"/>
      <c r="K935" s="37"/>
      <c r="L935" s="40"/>
      <c r="M935" s="226"/>
      <c r="N935" s="227"/>
      <c r="O935" s="228"/>
      <c r="P935" s="228"/>
      <c r="Q935" s="228"/>
      <c r="R935" s="228"/>
      <c r="S935" s="228"/>
      <c r="T935" s="229"/>
      <c r="U935" s="35"/>
      <c r="V935" s="35"/>
      <c r="W935" s="35"/>
      <c r="X935" s="35"/>
      <c r="Y935" s="35"/>
      <c r="Z935" s="35"/>
      <c r="AA935" s="35"/>
      <c r="AB935" s="35"/>
      <c r="AC935" s="35"/>
      <c r="AD935" s="35"/>
      <c r="AE935" s="35"/>
      <c r="AT935" s="18" t="s">
        <v>408</v>
      </c>
      <c r="AU935" s="18" t="s">
        <v>88</v>
      </c>
    </row>
    <row r="936" spans="1:31" s="2" customFormat="1" ht="6.95" customHeight="1">
      <c r="A936" s="35"/>
      <c r="B936" s="55"/>
      <c r="C936" s="56"/>
      <c r="D936" s="56"/>
      <c r="E936" s="56"/>
      <c r="F936" s="56"/>
      <c r="G936" s="56"/>
      <c r="H936" s="56"/>
      <c r="I936" s="159"/>
      <c r="J936" s="56"/>
      <c r="K936" s="56"/>
      <c r="L936" s="40"/>
      <c r="M936" s="35"/>
      <c r="O936" s="35"/>
      <c r="P936" s="35"/>
      <c r="Q936" s="35"/>
      <c r="R936" s="35"/>
      <c r="S936" s="35"/>
      <c r="T936" s="35"/>
      <c r="U936" s="35"/>
      <c r="V936" s="35"/>
      <c r="W936" s="35"/>
      <c r="X936" s="35"/>
      <c r="Y936" s="35"/>
      <c r="Z936" s="35"/>
      <c r="AA936" s="35"/>
      <c r="AB936" s="35"/>
      <c r="AC936" s="35"/>
      <c r="AD936" s="35"/>
      <c r="AE936" s="35"/>
    </row>
  </sheetData>
  <sheetProtection algorithmName="SHA-512" hashValue="aXdfi5kiorZqRQ7HU8y/xUNkSZpb5q9AXZmvmNgIuFnByhvpplSUIkaNcUGAeicGPgg4Rd771Y0zpo2r0R9LBA==" saltValue="c3jxxSgCR96IRjfKU/7B4b226JWE8LTbrhTlmY0VrbB+f8daHN3d3W8+XCLbevKR0LjqT5lSPlfZoNMdurxtoA==" spinCount="100000" sheet="1" objects="1" scenarios="1" formatColumns="0" formatRows="0" autoFilter="0"/>
  <autoFilter ref="C128:K935"/>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34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6"/>
      <c r="L2" s="299"/>
      <c r="M2" s="299"/>
      <c r="N2" s="299"/>
      <c r="O2" s="299"/>
      <c r="P2" s="299"/>
      <c r="Q2" s="299"/>
      <c r="R2" s="299"/>
      <c r="S2" s="299"/>
      <c r="T2" s="299"/>
      <c r="U2" s="299"/>
      <c r="V2" s="299"/>
      <c r="AT2" s="18" t="s">
        <v>101</v>
      </c>
    </row>
    <row r="3" spans="2:46" s="1" customFormat="1" ht="6.95" customHeight="1">
      <c r="B3" s="117"/>
      <c r="C3" s="118"/>
      <c r="D3" s="118"/>
      <c r="E3" s="118"/>
      <c r="F3" s="118"/>
      <c r="G3" s="118"/>
      <c r="H3" s="118"/>
      <c r="I3" s="119"/>
      <c r="J3" s="118"/>
      <c r="K3" s="118"/>
      <c r="L3" s="21"/>
      <c r="AT3" s="18" t="s">
        <v>88</v>
      </c>
    </row>
    <row r="4" spans="2:46" s="1" customFormat="1" ht="24.95" customHeight="1">
      <c r="B4" s="21"/>
      <c r="D4" s="120" t="s">
        <v>125</v>
      </c>
      <c r="I4" s="116"/>
      <c r="L4" s="21"/>
      <c r="M4" s="121" t="s">
        <v>10</v>
      </c>
      <c r="AT4" s="18" t="s">
        <v>4</v>
      </c>
    </row>
    <row r="5" spans="2:12" s="1" customFormat="1" ht="6.95" customHeight="1">
      <c r="B5" s="21"/>
      <c r="I5" s="116"/>
      <c r="L5" s="21"/>
    </row>
    <row r="6" spans="2:12" s="1" customFormat="1" ht="12" customHeight="1">
      <c r="B6" s="21"/>
      <c r="D6" s="122" t="s">
        <v>16</v>
      </c>
      <c r="I6" s="116"/>
      <c r="L6" s="21"/>
    </row>
    <row r="7" spans="2:12" s="1" customFormat="1" ht="25.5" customHeight="1">
      <c r="B7" s="21"/>
      <c r="E7" s="333" t="str">
        <f>'Rekapitulace stavby'!K6</f>
        <v>Jablonné nad Orlicí - Nádražní ulice - zvýšení podílu udržitelných forem dopravy</v>
      </c>
      <c r="F7" s="334"/>
      <c r="G7" s="334"/>
      <c r="H7" s="334"/>
      <c r="I7" s="116"/>
      <c r="L7" s="21"/>
    </row>
    <row r="8" spans="1:31" s="2" customFormat="1" ht="12" customHeight="1">
      <c r="A8" s="35"/>
      <c r="B8" s="40"/>
      <c r="C8" s="35"/>
      <c r="D8" s="122" t="s">
        <v>126</v>
      </c>
      <c r="E8" s="35"/>
      <c r="F8" s="35"/>
      <c r="G8" s="35"/>
      <c r="H8" s="35"/>
      <c r="I8" s="123"/>
      <c r="J8" s="35"/>
      <c r="K8" s="35"/>
      <c r="L8" s="52"/>
      <c r="S8" s="35"/>
      <c r="T8" s="35"/>
      <c r="U8" s="35"/>
      <c r="V8" s="35"/>
      <c r="W8" s="35"/>
      <c r="X8" s="35"/>
      <c r="Y8" s="35"/>
      <c r="Z8" s="35"/>
      <c r="AA8" s="35"/>
      <c r="AB8" s="35"/>
      <c r="AC8" s="35"/>
      <c r="AD8" s="35"/>
      <c r="AE8" s="35"/>
    </row>
    <row r="9" spans="1:31" s="2" customFormat="1" ht="16.5" customHeight="1">
      <c r="A9" s="35"/>
      <c r="B9" s="40"/>
      <c r="C9" s="35"/>
      <c r="D9" s="35"/>
      <c r="E9" s="335" t="s">
        <v>1758</v>
      </c>
      <c r="F9" s="336"/>
      <c r="G9" s="336"/>
      <c r="H9" s="336"/>
      <c r="I9" s="123"/>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123"/>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2" t="s">
        <v>18</v>
      </c>
      <c r="E11" s="35"/>
      <c r="F11" s="111" t="s">
        <v>19</v>
      </c>
      <c r="G11" s="35"/>
      <c r="H11" s="35"/>
      <c r="I11" s="124" t="s">
        <v>20</v>
      </c>
      <c r="J11" s="111" t="s">
        <v>21</v>
      </c>
      <c r="K11" s="35"/>
      <c r="L11" s="52"/>
      <c r="S11" s="35"/>
      <c r="T11" s="35"/>
      <c r="U11" s="35"/>
      <c r="V11" s="35"/>
      <c r="W11" s="35"/>
      <c r="X11" s="35"/>
      <c r="Y11" s="35"/>
      <c r="Z11" s="35"/>
      <c r="AA11" s="35"/>
      <c r="AB11" s="35"/>
      <c r="AC11" s="35"/>
      <c r="AD11" s="35"/>
      <c r="AE11" s="35"/>
    </row>
    <row r="12" spans="1:31" s="2" customFormat="1" ht="12" customHeight="1">
      <c r="A12" s="35"/>
      <c r="B12" s="40"/>
      <c r="C12" s="35"/>
      <c r="D12" s="122" t="s">
        <v>22</v>
      </c>
      <c r="E12" s="35"/>
      <c r="F12" s="111" t="s">
        <v>23</v>
      </c>
      <c r="G12" s="35"/>
      <c r="H12" s="35"/>
      <c r="I12" s="124" t="s">
        <v>24</v>
      </c>
      <c r="J12" s="125" t="str">
        <f>'Rekapitulace stavby'!AN8</f>
        <v>9. 11. 2018</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23"/>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2" t="s">
        <v>26</v>
      </c>
      <c r="E14" s="35"/>
      <c r="F14" s="35"/>
      <c r="G14" s="35"/>
      <c r="H14" s="35"/>
      <c r="I14" s="124" t="s">
        <v>27</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tr">
        <f>IF('Rekapitulace stavby'!E11="","",'Rekapitulace stavby'!E11)</f>
        <v xml:space="preserve"> </v>
      </c>
      <c r="F15" s="35"/>
      <c r="G15" s="35"/>
      <c r="H15" s="35"/>
      <c r="I15" s="124" t="s">
        <v>29</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23"/>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2" t="s">
        <v>30</v>
      </c>
      <c r="E17" s="35"/>
      <c r="F17" s="35"/>
      <c r="G17" s="35"/>
      <c r="H17" s="35"/>
      <c r="I17" s="124" t="s">
        <v>27</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37" t="str">
        <f>'Rekapitulace stavby'!E14</f>
        <v>Vyplň údaj</v>
      </c>
      <c r="F18" s="338"/>
      <c r="G18" s="338"/>
      <c r="H18" s="338"/>
      <c r="I18" s="124" t="s">
        <v>29</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23"/>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2" t="s">
        <v>32</v>
      </c>
      <c r="E20" s="35"/>
      <c r="F20" s="35"/>
      <c r="G20" s="35"/>
      <c r="H20" s="35"/>
      <c r="I20" s="124" t="s">
        <v>27</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33</v>
      </c>
      <c r="F21" s="35"/>
      <c r="G21" s="35"/>
      <c r="H21" s="35"/>
      <c r="I21" s="124" t="s">
        <v>29</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23"/>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2" t="s">
        <v>35</v>
      </c>
      <c r="E23" s="35"/>
      <c r="F23" s="35"/>
      <c r="G23" s="35"/>
      <c r="H23" s="35"/>
      <c r="I23" s="124" t="s">
        <v>27</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4" t="s">
        <v>29</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23"/>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2" t="s">
        <v>36</v>
      </c>
      <c r="E26" s="35"/>
      <c r="F26" s="35"/>
      <c r="G26" s="35"/>
      <c r="H26" s="35"/>
      <c r="I26" s="123"/>
      <c r="J26" s="35"/>
      <c r="K26" s="35"/>
      <c r="L26" s="52"/>
      <c r="S26" s="35"/>
      <c r="T26" s="35"/>
      <c r="U26" s="35"/>
      <c r="V26" s="35"/>
      <c r="W26" s="35"/>
      <c r="X26" s="35"/>
      <c r="Y26" s="35"/>
      <c r="Z26" s="35"/>
      <c r="AA26" s="35"/>
      <c r="AB26" s="35"/>
      <c r="AC26" s="35"/>
      <c r="AD26" s="35"/>
      <c r="AE26" s="35"/>
    </row>
    <row r="27" spans="1:31" s="8" customFormat="1" ht="16.5" customHeight="1">
      <c r="A27" s="126"/>
      <c r="B27" s="127"/>
      <c r="C27" s="126"/>
      <c r="D27" s="126"/>
      <c r="E27" s="339" t="s">
        <v>1</v>
      </c>
      <c r="F27" s="339"/>
      <c r="G27" s="339"/>
      <c r="H27" s="339"/>
      <c r="I27" s="128"/>
      <c r="J27" s="126"/>
      <c r="K27" s="126"/>
      <c r="L27" s="129"/>
      <c r="S27" s="126"/>
      <c r="T27" s="126"/>
      <c r="U27" s="126"/>
      <c r="V27" s="126"/>
      <c r="W27" s="126"/>
      <c r="X27" s="126"/>
      <c r="Y27" s="126"/>
      <c r="Z27" s="126"/>
      <c r="AA27" s="126"/>
      <c r="AB27" s="126"/>
      <c r="AC27" s="126"/>
      <c r="AD27" s="126"/>
      <c r="AE27" s="126"/>
    </row>
    <row r="28" spans="1:31" s="2" customFormat="1" ht="6.95" customHeight="1">
      <c r="A28" s="35"/>
      <c r="B28" s="40"/>
      <c r="C28" s="35"/>
      <c r="D28" s="35"/>
      <c r="E28" s="35"/>
      <c r="F28" s="35"/>
      <c r="G28" s="35"/>
      <c r="H28" s="35"/>
      <c r="I28" s="123"/>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30"/>
      <c r="E29" s="130"/>
      <c r="F29" s="130"/>
      <c r="G29" s="130"/>
      <c r="H29" s="130"/>
      <c r="I29" s="131"/>
      <c r="J29" s="130"/>
      <c r="K29" s="130"/>
      <c r="L29" s="52"/>
      <c r="S29" s="35"/>
      <c r="T29" s="35"/>
      <c r="U29" s="35"/>
      <c r="V29" s="35"/>
      <c r="W29" s="35"/>
      <c r="X29" s="35"/>
      <c r="Y29" s="35"/>
      <c r="Z29" s="35"/>
      <c r="AA29" s="35"/>
      <c r="AB29" s="35"/>
      <c r="AC29" s="35"/>
      <c r="AD29" s="35"/>
      <c r="AE29" s="35"/>
    </row>
    <row r="30" spans="1:31" s="2" customFormat="1" ht="25.35" customHeight="1">
      <c r="A30" s="35"/>
      <c r="B30" s="40"/>
      <c r="C30" s="35"/>
      <c r="D30" s="132" t="s">
        <v>38</v>
      </c>
      <c r="E30" s="35"/>
      <c r="F30" s="35"/>
      <c r="G30" s="35"/>
      <c r="H30" s="35"/>
      <c r="I30" s="123"/>
      <c r="J30" s="133">
        <f>ROUND(J125,2)</f>
        <v>0</v>
      </c>
      <c r="K30" s="35"/>
      <c r="L30" s="52"/>
      <c r="S30" s="35"/>
      <c r="T30" s="35"/>
      <c r="U30" s="35"/>
      <c r="V30" s="35"/>
      <c r="W30" s="35"/>
      <c r="X30" s="35"/>
      <c r="Y30" s="35"/>
      <c r="Z30" s="35"/>
      <c r="AA30" s="35"/>
      <c r="AB30" s="35"/>
      <c r="AC30" s="35"/>
      <c r="AD30" s="35"/>
      <c r="AE30" s="35"/>
    </row>
    <row r="31" spans="1:31" s="2" customFormat="1" ht="6.95" customHeight="1">
      <c r="A31" s="35"/>
      <c r="B31" s="40"/>
      <c r="C31" s="35"/>
      <c r="D31" s="130"/>
      <c r="E31" s="130"/>
      <c r="F31" s="130"/>
      <c r="G31" s="130"/>
      <c r="H31" s="130"/>
      <c r="I31" s="131"/>
      <c r="J31" s="130"/>
      <c r="K31" s="130"/>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34" t="s">
        <v>40</v>
      </c>
      <c r="G32" s="35"/>
      <c r="H32" s="35"/>
      <c r="I32" s="135" t="s">
        <v>39</v>
      </c>
      <c r="J32" s="134" t="s">
        <v>41</v>
      </c>
      <c r="K32" s="35"/>
      <c r="L32" s="52"/>
      <c r="S32" s="35"/>
      <c r="T32" s="35"/>
      <c r="U32" s="35"/>
      <c r="V32" s="35"/>
      <c r="W32" s="35"/>
      <c r="X32" s="35"/>
      <c r="Y32" s="35"/>
      <c r="Z32" s="35"/>
      <c r="AA32" s="35"/>
      <c r="AB32" s="35"/>
      <c r="AC32" s="35"/>
      <c r="AD32" s="35"/>
      <c r="AE32" s="35"/>
    </row>
    <row r="33" spans="1:31" s="2" customFormat="1" ht="14.45" customHeight="1">
      <c r="A33" s="35"/>
      <c r="B33" s="40"/>
      <c r="C33" s="35"/>
      <c r="D33" s="136" t="s">
        <v>42</v>
      </c>
      <c r="E33" s="122" t="s">
        <v>43</v>
      </c>
      <c r="F33" s="137">
        <f>ROUND((SUM(BE125:BE348)),2)</f>
        <v>0</v>
      </c>
      <c r="G33" s="35"/>
      <c r="H33" s="35"/>
      <c r="I33" s="138">
        <v>0.21</v>
      </c>
      <c r="J33" s="137">
        <f>ROUND(((SUM(BE125:BE348))*I33),2)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2" t="s">
        <v>44</v>
      </c>
      <c r="F34" s="137">
        <f>ROUND((SUM(BF125:BF348)),2)</f>
        <v>0</v>
      </c>
      <c r="G34" s="35"/>
      <c r="H34" s="35"/>
      <c r="I34" s="138">
        <v>0.15</v>
      </c>
      <c r="J34" s="137">
        <f>ROUND(((SUM(BF125:BF348))*I34),2)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2" t="s">
        <v>45</v>
      </c>
      <c r="F35" s="137">
        <f>ROUND((SUM(BG125:BG348)),2)</f>
        <v>0</v>
      </c>
      <c r="G35" s="35"/>
      <c r="H35" s="35"/>
      <c r="I35" s="138">
        <v>0.21</v>
      </c>
      <c r="J35" s="137">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2" t="s">
        <v>46</v>
      </c>
      <c r="F36" s="137">
        <f>ROUND((SUM(BH125:BH348)),2)</f>
        <v>0</v>
      </c>
      <c r="G36" s="35"/>
      <c r="H36" s="35"/>
      <c r="I36" s="138">
        <v>0.15</v>
      </c>
      <c r="J36" s="137">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2" t="s">
        <v>47</v>
      </c>
      <c r="F37" s="137">
        <f>ROUND((SUM(BI125:BI348)),2)</f>
        <v>0</v>
      </c>
      <c r="G37" s="35"/>
      <c r="H37" s="35"/>
      <c r="I37" s="138">
        <v>0</v>
      </c>
      <c r="J37" s="137">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23"/>
      <c r="J38" s="35"/>
      <c r="K38" s="35"/>
      <c r="L38" s="52"/>
      <c r="S38" s="35"/>
      <c r="T38" s="35"/>
      <c r="U38" s="35"/>
      <c r="V38" s="35"/>
      <c r="W38" s="35"/>
      <c r="X38" s="35"/>
      <c r="Y38" s="35"/>
      <c r="Z38" s="35"/>
      <c r="AA38" s="35"/>
      <c r="AB38" s="35"/>
      <c r="AC38" s="35"/>
      <c r="AD38" s="35"/>
      <c r="AE38" s="35"/>
    </row>
    <row r="39" spans="1:31" s="2" customFormat="1" ht="25.35" customHeight="1">
      <c r="A39" s="35"/>
      <c r="B39" s="40"/>
      <c r="C39" s="139"/>
      <c r="D39" s="140" t="s">
        <v>48</v>
      </c>
      <c r="E39" s="141"/>
      <c r="F39" s="141"/>
      <c r="G39" s="142" t="s">
        <v>49</v>
      </c>
      <c r="H39" s="143" t="s">
        <v>50</v>
      </c>
      <c r="I39" s="144"/>
      <c r="J39" s="145">
        <f>SUM(J30:J37)</f>
        <v>0</v>
      </c>
      <c r="K39" s="146"/>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23"/>
      <c r="J40" s="35"/>
      <c r="K40" s="35"/>
      <c r="L40" s="52"/>
      <c r="S40" s="35"/>
      <c r="T40" s="35"/>
      <c r="U40" s="35"/>
      <c r="V40" s="35"/>
      <c r="W40" s="35"/>
      <c r="X40" s="35"/>
      <c r="Y40" s="35"/>
      <c r="Z40" s="35"/>
      <c r="AA40" s="35"/>
      <c r="AB40" s="35"/>
      <c r="AC40" s="35"/>
      <c r="AD40" s="35"/>
      <c r="AE40" s="35"/>
    </row>
    <row r="41" spans="2:12" s="1" customFormat="1" ht="14.45" customHeight="1">
      <c r="B41" s="21"/>
      <c r="I41" s="116"/>
      <c r="L41" s="21"/>
    </row>
    <row r="42" spans="2:12" s="1" customFormat="1" ht="14.45" customHeight="1">
      <c r="B42" s="21"/>
      <c r="I42" s="116"/>
      <c r="L42" s="21"/>
    </row>
    <row r="43" spans="2:12" s="1" customFormat="1" ht="14.45" customHeight="1">
      <c r="B43" s="21"/>
      <c r="I43" s="116"/>
      <c r="L43" s="21"/>
    </row>
    <row r="44" spans="2:12" s="1" customFormat="1" ht="14.45" customHeight="1">
      <c r="B44" s="21"/>
      <c r="I44" s="116"/>
      <c r="L44" s="21"/>
    </row>
    <row r="45" spans="2:12" s="1" customFormat="1" ht="14.45" customHeight="1">
      <c r="B45" s="21"/>
      <c r="I45" s="116"/>
      <c r="L45" s="21"/>
    </row>
    <row r="46" spans="2:12" s="1" customFormat="1" ht="14.45" customHeight="1">
      <c r="B46" s="21"/>
      <c r="I46" s="116"/>
      <c r="L46" s="21"/>
    </row>
    <row r="47" spans="2:12" s="1" customFormat="1" ht="14.45" customHeight="1">
      <c r="B47" s="21"/>
      <c r="I47" s="116"/>
      <c r="L47" s="21"/>
    </row>
    <row r="48" spans="2:12" s="1" customFormat="1" ht="14.45" customHeight="1">
      <c r="B48" s="21"/>
      <c r="I48" s="116"/>
      <c r="L48" s="21"/>
    </row>
    <row r="49" spans="2:12" s="1" customFormat="1" ht="14.45" customHeight="1">
      <c r="B49" s="21"/>
      <c r="I49" s="116"/>
      <c r="L49" s="21"/>
    </row>
    <row r="50" spans="2:12" s="2" customFormat="1" ht="14.45" customHeight="1">
      <c r="B50" s="52"/>
      <c r="D50" s="147" t="s">
        <v>51</v>
      </c>
      <c r="E50" s="148"/>
      <c r="F50" s="148"/>
      <c r="G50" s="147" t="s">
        <v>52</v>
      </c>
      <c r="H50" s="148"/>
      <c r="I50" s="149"/>
      <c r="J50" s="148"/>
      <c r="K50" s="148"/>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50" t="s">
        <v>53</v>
      </c>
      <c r="E61" s="151"/>
      <c r="F61" s="152" t="s">
        <v>54</v>
      </c>
      <c r="G61" s="150" t="s">
        <v>53</v>
      </c>
      <c r="H61" s="151"/>
      <c r="I61" s="153"/>
      <c r="J61" s="154" t="s">
        <v>54</v>
      </c>
      <c r="K61" s="151"/>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7" t="s">
        <v>55</v>
      </c>
      <c r="E65" s="155"/>
      <c r="F65" s="155"/>
      <c r="G65" s="147" t="s">
        <v>56</v>
      </c>
      <c r="H65" s="155"/>
      <c r="I65" s="156"/>
      <c r="J65" s="155"/>
      <c r="K65" s="15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50" t="s">
        <v>53</v>
      </c>
      <c r="E76" s="151"/>
      <c r="F76" s="152" t="s">
        <v>54</v>
      </c>
      <c r="G76" s="150" t="s">
        <v>53</v>
      </c>
      <c r="H76" s="151"/>
      <c r="I76" s="153"/>
      <c r="J76" s="154" t="s">
        <v>54</v>
      </c>
      <c r="K76" s="151"/>
      <c r="L76" s="52"/>
      <c r="S76" s="35"/>
      <c r="T76" s="35"/>
      <c r="U76" s="35"/>
      <c r="V76" s="35"/>
      <c r="W76" s="35"/>
      <c r="X76" s="35"/>
      <c r="Y76" s="35"/>
      <c r="Z76" s="35"/>
      <c r="AA76" s="35"/>
      <c r="AB76" s="35"/>
      <c r="AC76" s="35"/>
      <c r="AD76" s="35"/>
      <c r="AE76" s="35"/>
    </row>
    <row r="77" spans="1:31" s="2" customFormat="1" ht="14.45" customHeight="1">
      <c r="A77" s="35"/>
      <c r="B77" s="157"/>
      <c r="C77" s="158"/>
      <c r="D77" s="158"/>
      <c r="E77" s="158"/>
      <c r="F77" s="158"/>
      <c r="G77" s="158"/>
      <c r="H77" s="158"/>
      <c r="I77" s="159"/>
      <c r="J77" s="158"/>
      <c r="K77" s="158"/>
      <c r="L77" s="52"/>
      <c r="S77" s="35"/>
      <c r="T77" s="35"/>
      <c r="U77" s="35"/>
      <c r="V77" s="35"/>
      <c r="W77" s="35"/>
      <c r="X77" s="35"/>
      <c r="Y77" s="35"/>
      <c r="Z77" s="35"/>
      <c r="AA77" s="35"/>
      <c r="AB77" s="35"/>
      <c r="AC77" s="35"/>
      <c r="AD77" s="35"/>
      <c r="AE77" s="35"/>
    </row>
    <row r="81" spans="1:31" s="2" customFormat="1" ht="6.95" customHeight="1">
      <c r="A81" s="35"/>
      <c r="B81" s="160"/>
      <c r="C81" s="161"/>
      <c r="D81" s="161"/>
      <c r="E81" s="161"/>
      <c r="F81" s="161"/>
      <c r="G81" s="161"/>
      <c r="H81" s="161"/>
      <c r="I81" s="162"/>
      <c r="J81" s="161"/>
      <c r="K81" s="161"/>
      <c r="L81" s="52"/>
      <c r="S81" s="35"/>
      <c r="T81" s="35"/>
      <c r="U81" s="35"/>
      <c r="V81" s="35"/>
      <c r="W81" s="35"/>
      <c r="X81" s="35"/>
      <c r="Y81" s="35"/>
      <c r="Z81" s="35"/>
      <c r="AA81" s="35"/>
      <c r="AB81" s="35"/>
      <c r="AC81" s="35"/>
      <c r="AD81" s="35"/>
      <c r="AE81" s="35"/>
    </row>
    <row r="82" spans="1:31" s="2" customFormat="1" ht="24.95" customHeight="1">
      <c r="A82" s="35"/>
      <c r="B82" s="36"/>
      <c r="C82" s="24" t="s">
        <v>128</v>
      </c>
      <c r="D82" s="37"/>
      <c r="E82" s="37"/>
      <c r="F82" s="37"/>
      <c r="G82" s="37"/>
      <c r="H82" s="37"/>
      <c r="I82" s="123"/>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23"/>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23"/>
      <c r="J84" s="37"/>
      <c r="K84" s="37"/>
      <c r="L84" s="52"/>
      <c r="S84" s="35"/>
      <c r="T84" s="35"/>
      <c r="U84" s="35"/>
      <c r="V84" s="35"/>
      <c r="W84" s="35"/>
      <c r="X84" s="35"/>
      <c r="Y84" s="35"/>
      <c r="Z84" s="35"/>
      <c r="AA84" s="35"/>
      <c r="AB84" s="35"/>
      <c r="AC84" s="35"/>
      <c r="AD84" s="35"/>
      <c r="AE84" s="35"/>
    </row>
    <row r="85" spans="1:31" s="2" customFormat="1" ht="25.5" customHeight="1">
      <c r="A85" s="35"/>
      <c r="B85" s="36"/>
      <c r="C85" s="37"/>
      <c r="D85" s="37"/>
      <c r="E85" s="340" t="str">
        <f>E7</f>
        <v>Jablonné nad Orlicí - Nádražní ulice - zvýšení podílu udržitelných forem dopravy</v>
      </c>
      <c r="F85" s="341"/>
      <c r="G85" s="341"/>
      <c r="H85" s="341"/>
      <c r="I85" s="123"/>
      <c r="J85" s="37"/>
      <c r="K85" s="37"/>
      <c r="L85" s="52"/>
      <c r="S85" s="35"/>
      <c r="T85" s="35"/>
      <c r="U85" s="35"/>
      <c r="V85" s="35"/>
      <c r="W85" s="35"/>
      <c r="X85" s="35"/>
      <c r="Y85" s="35"/>
      <c r="Z85" s="35"/>
      <c r="AA85" s="35"/>
      <c r="AB85" s="35"/>
      <c r="AC85" s="35"/>
      <c r="AD85" s="35"/>
      <c r="AE85" s="35"/>
    </row>
    <row r="86" spans="1:31" s="2" customFormat="1" ht="12" customHeight="1">
      <c r="A86" s="35"/>
      <c r="B86" s="36"/>
      <c r="C86" s="30" t="s">
        <v>126</v>
      </c>
      <c r="D86" s="37"/>
      <c r="E86" s="37"/>
      <c r="F86" s="37"/>
      <c r="G86" s="37"/>
      <c r="H86" s="37"/>
      <c r="I86" s="123"/>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08" t="str">
        <f>E9</f>
        <v>SO 104 - Parkoviště</v>
      </c>
      <c r="F87" s="342"/>
      <c r="G87" s="342"/>
      <c r="H87" s="342"/>
      <c r="I87" s="123"/>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123"/>
      <c r="J88" s="37"/>
      <c r="K88" s="37"/>
      <c r="L88" s="52"/>
      <c r="S88" s="35"/>
      <c r="T88" s="35"/>
      <c r="U88" s="35"/>
      <c r="V88" s="35"/>
      <c r="W88" s="35"/>
      <c r="X88" s="35"/>
      <c r="Y88" s="35"/>
      <c r="Z88" s="35"/>
      <c r="AA88" s="35"/>
      <c r="AB88" s="35"/>
      <c r="AC88" s="35"/>
      <c r="AD88" s="35"/>
      <c r="AE88" s="35"/>
    </row>
    <row r="89" spans="1:31" s="2" customFormat="1" ht="12" customHeight="1">
      <c r="A89" s="35"/>
      <c r="B89" s="36"/>
      <c r="C89" s="30" t="s">
        <v>22</v>
      </c>
      <c r="D89" s="37"/>
      <c r="E89" s="37"/>
      <c r="F89" s="28" t="str">
        <f>F12</f>
        <v>Jablonné nad Orlicí</v>
      </c>
      <c r="G89" s="37"/>
      <c r="H89" s="37"/>
      <c r="I89" s="124" t="s">
        <v>24</v>
      </c>
      <c r="J89" s="67" t="str">
        <f>IF(J12="","",J12)</f>
        <v>9. 11. 2018</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23"/>
      <c r="J90" s="37"/>
      <c r="K90" s="37"/>
      <c r="L90" s="52"/>
      <c r="S90" s="35"/>
      <c r="T90" s="35"/>
      <c r="U90" s="35"/>
      <c r="V90" s="35"/>
      <c r="W90" s="35"/>
      <c r="X90" s="35"/>
      <c r="Y90" s="35"/>
      <c r="Z90" s="35"/>
      <c r="AA90" s="35"/>
      <c r="AB90" s="35"/>
      <c r="AC90" s="35"/>
      <c r="AD90" s="35"/>
      <c r="AE90" s="35"/>
    </row>
    <row r="91" spans="1:31" s="2" customFormat="1" ht="27.95" customHeight="1">
      <c r="A91" s="35"/>
      <c r="B91" s="36"/>
      <c r="C91" s="30" t="s">
        <v>26</v>
      </c>
      <c r="D91" s="37"/>
      <c r="E91" s="37"/>
      <c r="F91" s="28" t="str">
        <f>E15</f>
        <v xml:space="preserve"> </v>
      </c>
      <c r="G91" s="37"/>
      <c r="H91" s="37"/>
      <c r="I91" s="124" t="s">
        <v>32</v>
      </c>
      <c r="J91" s="33" t="str">
        <f>E21</f>
        <v>Ing. Petr Novotný, Ph.D.</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124" t="s">
        <v>35</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123"/>
      <c r="J93" s="37"/>
      <c r="K93" s="37"/>
      <c r="L93" s="52"/>
      <c r="S93" s="35"/>
      <c r="T93" s="35"/>
      <c r="U93" s="35"/>
      <c r="V93" s="35"/>
      <c r="W93" s="35"/>
      <c r="X93" s="35"/>
      <c r="Y93" s="35"/>
      <c r="Z93" s="35"/>
      <c r="AA93" s="35"/>
      <c r="AB93" s="35"/>
      <c r="AC93" s="35"/>
      <c r="AD93" s="35"/>
      <c r="AE93" s="35"/>
    </row>
    <row r="94" spans="1:31" s="2" customFormat="1" ht="29.25" customHeight="1">
      <c r="A94" s="35"/>
      <c r="B94" s="36"/>
      <c r="C94" s="163" t="s">
        <v>129</v>
      </c>
      <c r="D94" s="164"/>
      <c r="E94" s="164"/>
      <c r="F94" s="164"/>
      <c r="G94" s="164"/>
      <c r="H94" s="164"/>
      <c r="I94" s="165"/>
      <c r="J94" s="166" t="s">
        <v>130</v>
      </c>
      <c r="K94" s="164"/>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23"/>
      <c r="J95" s="37"/>
      <c r="K95" s="37"/>
      <c r="L95" s="52"/>
      <c r="S95" s="35"/>
      <c r="T95" s="35"/>
      <c r="U95" s="35"/>
      <c r="V95" s="35"/>
      <c r="W95" s="35"/>
      <c r="X95" s="35"/>
      <c r="Y95" s="35"/>
      <c r="Z95" s="35"/>
      <c r="AA95" s="35"/>
      <c r="AB95" s="35"/>
      <c r="AC95" s="35"/>
      <c r="AD95" s="35"/>
      <c r="AE95" s="35"/>
    </row>
    <row r="96" spans="1:47" s="2" customFormat="1" ht="22.9" customHeight="1">
      <c r="A96" s="35"/>
      <c r="B96" s="36"/>
      <c r="C96" s="167" t="s">
        <v>131</v>
      </c>
      <c r="D96" s="37"/>
      <c r="E96" s="37"/>
      <c r="F96" s="37"/>
      <c r="G96" s="37"/>
      <c r="H96" s="37"/>
      <c r="I96" s="123"/>
      <c r="J96" s="85">
        <f>J125</f>
        <v>0</v>
      </c>
      <c r="K96" s="37"/>
      <c r="L96" s="52"/>
      <c r="S96" s="35"/>
      <c r="T96" s="35"/>
      <c r="U96" s="35"/>
      <c r="V96" s="35"/>
      <c r="W96" s="35"/>
      <c r="X96" s="35"/>
      <c r="Y96" s="35"/>
      <c r="Z96" s="35"/>
      <c r="AA96" s="35"/>
      <c r="AB96" s="35"/>
      <c r="AC96" s="35"/>
      <c r="AD96" s="35"/>
      <c r="AE96" s="35"/>
      <c r="AU96" s="18" t="s">
        <v>132</v>
      </c>
    </row>
    <row r="97" spans="2:12" s="9" customFormat="1" ht="24.95" customHeight="1">
      <c r="B97" s="168"/>
      <c r="C97" s="169"/>
      <c r="D97" s="170" t="s">
        <v>134</v>
      </c>
      <c r="E97" s="171"/>
      <c r="F97" s="171"/>
      <c r="G97" s="171"/>
      <c r="H97" s="171"/>
      <c r="I97" s="172"/>
      <c r="J97" s="173">
        <f>J126</f>
        <v>0</v>
      </c>
      <c r="K97" s="169"/>
      <c r="L97" s="174"/>
    </row>
    <row r="98" spans="2:12" s="10" customFormat="1" ht="19.9" customHeight="1">
      <c r="B98" s="175"/>
      <c r="C98" s="105"/>
      <c r="D98" s="176" t="s">
        <v>135</v>
      </c>
      <c r="E98" s="177"/>
      <c r="F98" s="177"/>
      <c r="G98" s="177"/>
      <c r="H98" s="177"/>
      <c r="I98" s="178"/>
      <c r="J98" s="179">
        <f>J127</f>
        <v>0</v>
      </c>
      <c r="K98" s="105"/>
      <c r="L98" s="180"/>
    </row>
    <row r="99" spans="2:12" s="10" customFormat="1" ht="19.9" customHeight="1">
      <c r="B99" s="175"/>
      <c r="C99" s="105"/>
      <c r="D99" s="176" t="s">
        <v>943</v>
      </c>
      <c r="E99" s="177"/>
      <c r="F99" s="177"/>
      <c r="G99" s="177"/>
      <c r="H99" s="177"/>
      <c r="I99" s="178"/>
      <c r="J99" s="179">
        <f>J169</f>
        <v>0</v>
      </c>
      <c r="K99" s="105"/>
      <c r="L99" s="180"/>
    </row>
    <row r="100" spans="2:12" s="10" customFormat="1" ht="19.9" customHeight="1">
      <c r="B100" s="175"/>
      <c r="C100" s="105"/>
      <c r="D100" s="176" t="s">
        <v>393</v>
      </c>
      <c r="E100" s="177"/>
      <c r="F100" s="177"/>
      <c r="G100" s="177"/>
      <c r="H100" s="177"/>
      <c r="I100" s="178"/>
      <c r="J100" s="179">
        <f>J181</f>
        <v>0</v>
      </c>
      <c r="K100" s="105"/>
      <c r="L100" s="180"/>
    </row>
    <row r="101" spans="2:12" s="10" customFormat="1" ht="19.9" customHeight="1">
      <c r="B101" s="175"/>
      <c r="C101" s="105"/>
      <c r="D101" s="176" t="s">
        <v>394</v>
      </c>
      <c r="E101" s="177"/>
      <c r="F101" s="177"/>
      <c r="G101" s="177"/>
      <c r="H101" s="177"/>
      <c r="I101" s="178"/>
      <c r="J101" s="179">
        <f>J213</f>
        <v>0</v>
      </c>
      <c r="K101" s="105"/>
      <c r="L101" s="180"/>
    </row>
    <row r="102" spans="2:12" s="10" customFormat="1" ht="19.9" customHeight="1">
      <c r="B102" s="175"/>
      <c r="C102" s="105"/>
      <c r="D102" s="176" t="s">
        <v>395</v>
      </c>
      <c r="E102" s="177"/>
      <c r="F102" s="177"/>
      <c r="G102" s="177"/>
      <c r="H102" s="177"/>
      <c r="I102" s="178"/>
      <c r="J102" s="179">
        <f>J218</f>
        <v>0</v>
      </c>
      <c r="K102" s="105"/>
      <c r="L102" s="180"/>
    </row>
    <row r="103" spans="2:12" s="10" customFormat="1" ht="14.85" customHeight="1">
      <c r="B103" s="175"/>
      <c r="C103" s="105"/>
      <c r="D103" s="176" t="s">
        <v>396</v>
      </c>
      <c r="E103" s="177"/>
      <c r="F103" s="177"/>
      <c r="G103" s="177"/>
      <c r="H103" s="177"/>
      <c r="I103" s="178"/>
      <c r="J103" s="179">
        <f>J307</f>
        <v>0</v>
      </c>
      <c r="K103" s="105"/>
      <c r="L103" s="180"/>
    </row>
    <row r="104" spans="2:12" s="10" customFormat="1" ht="19.9" customHeight="1">
      <c r="B104" s="175"/>
      <c r="C104" s="105"/>
      <c r="D104" s="176" t="s">
        <v>397</v>
      </c>
      <c r="E104" s="177"/>
      <c r="F104" s="177"/>
      <c r="G104" s="177"/>
      <c r="H104" s="177"/>
      <c r="I104" s="178"/>
      <c r="J104" s="179">
        <f>J324</f>
        <v>0</v>
      </c>
      <c r="K104" s="105"/>
      <c r="L104" s="180"/>
    </row>
    <row r="105" spans="2:12" s="10" customFormat="1" ht="19.9" customHeight="1">
      <c r="B105" s="175"/>
      <c r="C105" s="105"/>
      <c r="D105" s="176" t="s">
        <v>398</v>
      </c>
      <c r="E105" s="177"/>
      <c r="F105" s="177"/>
      <c r="G105" s="177"/>
      <c r="H105" s="177"/>
      <c r="I105" s="178"/>
      <c r="J105" s="179">
        <f>J346</f>
        <v>0</v>
      </c>
      <c r="K105" s="105"/>
      <c r="L105" s="180"/>
    </row>
    <row r="106" spans="1:31" s="2" customFormat="1" ht="21.75" customHeight="1">
      <c r="A106" s="35"/>
      <c r="B106" s="36"/>
      <c r="C106" s="37"/>
      <c r="D106" s="37"/>
      <c r="E106" s="37"/>
      <c r="F106" s="37"/>
      <c r="G106" s="37"/>
      <c r="H106" s="37"/>
      <c r="I106" s="123"/>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159"/>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162"/>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140</v>
      </c>
      <c r="D112" s="37"/>
      <c r="E112" s="37"/>
      <c r="F112" s="37"/>
      <c r="G112" s="37"/>
      <c r="H112" s="37"/>
      <c r="I112" s="123"/>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123"/>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123"/>
      <c r="J114" s="37"/>
      <c r="K114" s="37"/>
      <c r="L114" s="52"/>
      <c r="S114" s="35"/>
      <c r="T114" s="35"/>
      <c r="U114" s="35"/>
      <c r="V114" s="35"/>
      <c r="W114" s="35"/>
      <c r="X114" s="35"/>
      <c r="Y114" s="35"/>
      <c r="Z114" s="35"/>
      <c r="AA114" s="35"/>
      <c r="AB114" s="35"/>
      <c r="AC114" s="35"/>
      <c r="AD114" s="35"/>
      <c r="AE114" s="35"/>
    </row>
    <row r="115" spans="1:31" s="2" customFormat="1" ht="25.5" customHeight="1">
      <c r="A115" s="35"/>
      <c r="B115" s="36"/>
      <c r="C115" s="37"/>
      <c r="D115" s="37"/>
      <c r="E115" s="340" t="str">
        <f>E7</f>
        <v>Jablonné nad Orlicí - Nádražní ulice - zvýšení podílu udržitelných forem dopravy</v>
      </c>
      <c r="F115" s="341"/>
      <c r="G115" s="341"/>
      <c r="H115" s="341"/>
      <c r="I115" s="123"/>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126</v>
      </c>
      <c r="D116" s="37"/>
      <c r="E116" s="37"/>
      <c r="F116" s="37"/>
      <c r="G116" s="37"/>
      <c r="H116" s="37"/>
      <c r="I116" s="123"/>
      <c r="J116" s="37"/>
      <c r="K116" s="37"/>
      <c r="L116" s="52"/>
      <c r="S116" s="35"/>
      <c r="T116" s="35"/>
      <c r="U116" s="35"/>
      <c r="V116" s="35"/>
      <c r="W116" s="35"/>
      <c r="X116" s="35"/>
      <c r="Y116" s="35"/>
      <c r="Z116" s="35"/>
      <c r="AA116" s="35"/>
      <c r="AB116" s="35"/>
      <c r="AC116" s="35"/>
      <c r="AD116" s="35"/>
      <c r="AE116" s="35"/>
    </row>
    <row r="117" spans="1:31" s="2" customFormat="1" ht="16.5" customHeight="1">
      <c r="A117" s="35"/>
      <c r="B117" s="36"/>
      <c r="C117" s="37"/>
      <c r="D117" s="37"/>
      <c r="E117" s="308" t="str">
        <f>E9</f>
        <v>SO 104 - Parkoviště</v>
      </c>
      <c r="F117" s="342"/>
      <c r="G117" s="342"/>
      <c r="H117" s="342"/>
      <c r="I117" s="123"/>
      <c r="J117" s="37"/>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123"/>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22</v>
      </c>
      <c r="D119" s="37"/>
      <c r="E119" s="37"/>
      <c r="F119" s="28" t="str">
        <f>F12</f>
        <v>Jablonné nad Orlicí</v>
      </c>
      <c r="G119" s="37"/>
      <c r="H119" s="37"/>
      <c r="I119" s="124" t="s">
        <v>24</v>
      </c>
      <c r="J119" s="67" t="str">
        <f>IF(J12="","",J12)</f>
        <v>9. 11. 2018</v>
      </c>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123"/>
      <c r="J120" s="37"/>
      <c r="K120" s="37"/>
      <c r="L120" s="52"/>
      <c r="S120" s="35"/>
      <c r="T120" s="35"/>
      <c r="U120" s="35"/>
      <c r="V120" s="35"/>
      <c r="W120" s="35"/>
      <c r="X120" s="35"/>
      <c r="Y120" s="35"/>
      <c r="Z120" s="35"/>
      <c r="AA120" s="35"/>
      <c r="AB120" s="35"/>
      <c r="AC120" s="35"/>
      <c r="AD120" s="35"/>
      <c r="AE120" s="35"/>
    </row>
    <row r="121" spans="1:31" s="2" customFormat="1" ht="27.95" customHeight="1">
      <c r="A121" s="35"/>
      <c r="B121" s="36"/>
      <c r="C121" s="30" t="s">
        <v>26</v>
      </c>
      <c r="D121" s="37"/>
      <c r="E121" s="37"/>
      <c r="F121" s="28" t="str">
        <f>E15</f>
        <v xml:space="preserve"> </v>
      </c>
      <c r="G121" s="37"/>
      <c r="H121" s="37"/>
      <c r="I121" s="124" t="s">
        <v>32</v>
      </c>
      <c r="J121" s="33" t="str">
        <f>E21</f>
        <v>Ing. Petr Novotný, Ph.D.</v>
      </c>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30</v>
      </c>
      <c r="D122" s="37"/>
      <c r="E122" s="37"/>
      <c r="F122" s="28" t="str">
        <f>IF(E18="","",E18)</f>
        <v>Vyplň údaj</v>
      </c>
      <c r="G122" s="37"/>
      <c r="H122" s="37"/>
      <c r="I122" s="124" t="s">
        <v>35</v>
      </c>
      <c r="J122" s="33" t="str">
        <f>E24</f>
        <v xml:space="preserve"> </v>
      </c>
      <c r="K122" s="37"/>
      <c r="L122" s="52"/>
      <c r="S122" s="35"/>
      <c r="T122" s="35"/>
      <c r="U122" s="35"/>
      <c r="V122" s="35"/>
      <c r="W122" s="35"/>
      <c r="X122" s="35"/>
      <c r="Y122" s="35"/>
      <c r="Z122" s="35"/>
      <c r="AA122" s="35"/>
      <c r="AB122" s="35"/>
      <c r="AC122" s="35"/>
      <c r="AD122" s="35"/>
      <c r="AE122" s="35"/>
    </row>
    <row r="123" spans="1:31" s="2" customFormat="1" ht="10.35" customHeight="1">
      <c r="A123" s="35"/>
      <c r="B123" s="36"/>
      <c r="C123" s="37"/>
      <c r="D123" s="37"/>
      <c r="E123" s="37"/>
      <c r="F123" s="37"/>
      <c r="G123" s="37"/>
      <c r="H123" s="37"/>
      <c r="I123" s="123"/>
      <c r="J123" s="37"/>
      <c r="K123" s="37"/>
      <c r="L123" s="52"/>
      <c r="S123" s="35"/>
      <c r="T123" s="35"/>
      <c r="U123" s="35"/>
      <c r="V123" s="35"/>
      <c r="W123" s="35"/>
      <c r="X123" s="35"/>
      <c r="Y123" s="35"/>
      <c r="Z123" s="35"/>
      <c r="AA123" s="35"/>
      <c r="AB123" s="35"/>
      <c r="AC123" s="35"/>
      <c r="AD123" s="35"/>
      <c r="AE123" s="35"/>
    </row>
    <row r="124" spans="1:31" s="11" customFormat="1" ht="29.25" customHeight="1">
      <c r="A124" s="181"/>
      <c r="B124" s="182"/>
      <c r="C124" s="183" t="s">
        <v>141</v>
      </c>
      <c r="D124" s="184" t="s">
        <v>63</v>
      </c>
      <c r="E124" s="184" t="s">
        <v>59</v>
      </c>
      <c r="F124" s="184" t="s">
        <v>60</v>
      </c>
      <c r="G124" s="184" t="s">
        <v>142</v>
      </c>
      <c r="H124" s="184" t="s">
        <v>143</v>
      </c>
      <c r="I124" s="185" t="s">
        <v>144</v>
      </c>
      <c r="J124" s="184" t="s">
        <v>130</v>
      </c>
      <c r="K124" s="186" t="s">
        <v>145</v>
      </c>
      <c r="L124" s="187"/>
      <c r="M124" s="76" t="s">
        <v>1</v>
      </c>
      <c r="N124" s="77" t="s">
        <v>42</v>
      </c>
      <c r="O124" s="77" t="s">
        <v>146</v>
      </c>
      <c r="P124" s="77" t="s">
        <v>147</v>
      </c>
      <c r="Q124" s="77" t="s">
        <v>148</v>
      </c>
      <c r="R124" s="77" t="s">
        <v>149</v>
      </c>
      <c r="S124" s="77" t="s">
        <v>150</v>
      </c>
      <c r="T124" s="78" t="s">
        <v>151</v>
      </c>
      <c r="U124" s="181"/>
      <c r="V124" s="181"/>
      <c r="W124" s="181"/>
      <c r="X124" s="181"/>
      <c r="Y124" s="181"/>
      <c r="Z124" s="181"/>
      <c r="AA124" s="181"/>
      <c r="AB124" s="181"/>
      <c r="AC124" s="181"/>
      <c r="AD124" s="181"/>
      <c r="AE124" s="181"/>
    </row>
    <row r="125" spans="1:63" s="2" customFormat="1" ht="22.9" customHeight="1">
      <c r="A125" s="35"/>
      <c r="B125" s="36"/>
      <c r="C125" s="83" t="s">
        <v>152</v>
      </c>
      <c r="D125" s="37"/>
      <c r="E125" s="37"/>
      <c r="F125" s="37"/>
      <c r="G125" s="37"/>
      <c r="H125" s="37"/>
      <c r="I125" s="123"/>
      <c r="J125" s="188">
        <f>BK125</f>
        <v>0</v>
      </c>
      <c r="K125" s="37"/>
      <c r="L125" s="40"/>
      <c r="M125" s="79"/>
      <c r="N125" s="189"/>
      <c r="O125" s="80"/>
      <c r="P125" s="190">
        <f>P126</f>
        <v>0</v>
      </c>
      <c r="Q125" s="80"/>
      <c r="R125" s="190">
        <f>R126</f>
        <v>289.2291836</v>
      </c>
      <c r="S125" s="80"/>
      <c r="T125" s="191">
        <f>T126</f>
        <v>171.6747168</v>
      </c>
      <c r="U125" s="35"/>
      <c r="V125" s="35"/>
      <c r="W125" s="35"/>
      <c r="X125" s="35"/>
      <c r="Y125" s="35"/>
      <c r="Z125" s="35"/>
      <c r="AA125" s="35"/>
      <c r="AB125" s="35"/>
      <c r="AC125" s="35"/>
      <c r="AD125" s="35"/>
      <c r="AE125" s="35"/>
      <c r="AT125" s="18" t="s">
        <v>77</v>
      </c>
      <c r="AU125" s="18" t="s">
        <v>132</v>
      </c>
      <c r="BK125" s="192">
        <f>BK126</f>
        <v>0</v>
      </c>
    </row>
    <row r="126" spans="2:63" s="12" customFormat="1" ht="25.9" customHeight="1">
      <c r="B126" s="193"/>
      <c r="C126" s="194"/>
      <c r="D126" s="195" t="s">
        <v>77</v>
      </c>
      <c r="E126" s="196" t="s">
        <v>166</v>
      </c>
      <c r="F126" s="196" t="s">
        <v>167</v>
      </c>
      <c r="G126" s="194"/>
      <c r="H126" s="194"/>
      <c r="I126" s="197"/>
      <c r="J126" s="198">
        <f>BK126</f>
        <v>0</v>
      </c>
      <c r="K126" s="194"/>
      <c r="L126" s="199"/>
      <c r="M126" s="200"/>
      <c r="N126" s="201"/>
      <c r="O126" s="201"/>
      <c r="P126" s="202">
        <f>P127+P169+P181+P213+P218+P324+P346</f>
        <v>0</v>
      </c>
      <c r="Q126" s="201"/>
      <c r="R126" s="202">
        <f>R127+R169+R181+R213+R218+R324+R346</f>
        <v>289.2291836</v>
      </c>
      <c r="S126" s="201"/>
      <c r="T126" s="203">
        <f>T127+T169+T181+T213+T218+T324+T346</f>
        <v>171.6747168</v>
      </c>
      <c r="AR126" s="204" t="s">
        <v>86</v>
      </c>
      <c r="AT126" s="205" t="s">
        <v>77</v>
      </c>
      <c r="AU126" s="205" t="s">
        <v>78</v>
      </c>
      <c r="AY126" s="204" t="s">
        <v>154</v>
      </c>
      <c r="BK126" s="206">
        <f>BK127+BK169+BK181+BK213+BK218+BK324+BK346</f>
        <v>0</v>
      </c>
    </row>
    <row r="127" spans="2:63" s="12" customFormat="1" ht="22.9" customHeight="1">
      <c r="B127" s="193"/>
      <c r="C127" s="194"/>
      <c r="D127" s="195" t="s">
        <v>77</v>
      </c>
      <c r="E127" s="224" t="s">
        <v>86</v>
      </c>
      <c r="F127" s="224" t="s">
        <v>168</v>
      </c>
      <c r="G127" s="194"/>
      <c r="H127" s="194"/>
      <c r="I127" s="197"/>
      <c r="J127" s="225">
        <f>BK127</f>
        <v>0</v>
      </c>
      <c r="K127" s="194"/>
      <c r="L127" s="199"/>
      <c r="M127" s="200"/>
      <c r="N127" s="201"/>
      <c r="O127" s="201"/>
      <c r="P127" s="202">
        <f>SUM(P128:P168)</f>
        <v>0</v>
      </c>
      <c r="Q127" s="201"/>
      <c r="R127" s="202">
        <f>SUM(R128:R168)</f>
        <v>0</v>
      </c>
      <c r="S127" s="201"/>
      <c r="T127" s="203">
        <f>SUM(T128:T168)</f>
        <v>0</v>
      </c>
      <c r="AR127" s="204" t="s">
        <v>86</v>
      </c>
      <c r="AT127" s="205" t="s">
        <v>77</v>
      </c>
      <c r="AU127" s="205" t="s">
        <v>86</v>
      </c>
      <c r="AY127" s="204" t="s">
        <v>154</v>
      </c>
      <c r="BK127" s="206">
        <f>SUM(BK128:BK168)</f>
        <v>0</v>
      </c>
    </row>
    <row r="128" spans="1:65" s="2" customFormat="1" ht="16.5" customHeight="1">
      <c r="A128" s="35"/>
      <c r="B128" s="36"/>
      <c r="C128" s="207" t="s">
        <v>86</v>
      </c>
      <c r="D128" s="207" t="s">
        <v>155</v>
      </c>
      <c r="E128" s="208" t="s">
        <v>402</v>
      </c>
      <c r="F128" s="209" t="s">
        <v>403</v>
      </c>
      <c r="G128" s="210" t="s">
        <v>404</v>
      </c>
      <c r="H128" s="211">
        <v>45.366</v>
      </c>
      <c r="I128" s="212"/>
      <c r="J128" s="213">
        <f>ROUND(I128*H128,2)</f>
        <v>0</v>
      </c>
      <c r="K128" s="209" t="s">
        <v>405</v>
      </c>
      <c r="L128" s="40"/>
      <c r="M128" s="214" t="s">
        <v>1</v>
      </c>
      <c r="N128" s="215" t="s">
        <v>43</v>
      </c>
      <c r="O128" s="72"/>
      <c r="P128" s="216">
        <f>O128*H128</f>
        <v>0</v>
      </c>
      <c r="Q128" s="216">
        <v>0</v>
      </c>
      <c r="R128" s="216">
        <f>Q128*H128</f>
        <v>0</v>
      </c>
      <c r="S128" s="216">
        <v>0</v>
      </c>
      <c r="T128" s="217">
        <f>S128*H128</f>
        <v>0</v>
      </c>
      <c r="U128" s="35"/>
      <c r="V128" s="35"/>
      <c r="W128" s="35"/>
      <c r="X128" s="35"/>
      <c r="Y128" s="35"/>
      <c r="Z128" s="35"/>
      <c r="AA128" s="35"/>
      <c r="AB128" s="35"/>
      <c r="AC128" s="35"/>
      <c r="AD128" s="35"/>
      <c r="AE128" s="35"/>
      <c r="AR128" s="218" t="s">
        <v>159</v>
      </c>
      <c r="AT128" s="218" t="s">
        <v>155</v>
      </c>
      <c r="AU128" s="218" t="s">
        <v>88</v>
      </c>
      <c r="AY128" s="18" t="s">
        <v>154</v>
      </c>
      <c r="BE128" s="219">
        <f>IF(N128="základní",J128,0)</f>
        <v>0</v>
      </c>
      <c r="BF128" s="219">
        <f>IF(N128="snížená",J128,0)</f>
        <v>0</v>
      </c>
      <c r="BG128" s="219">
        <f>IF(N128="zákl. přenesená",J128,0)</f>
        <v>0</v>
      </c>
      <c r="BH128" s="219">
        <f>IF(N128="sníž. přenesená",J128,0)</f>
        <v>0</v>
      </c>
      <c r="BI128" s="219">
        <f>IF(N128="nulová",J128,0)</f>
        <v>0</v>
      </c>
      <c r="BJ128" s="18" t="s">
        <v>86</v>
      </c>
      <c r="BK128" s="219">
        <f>ROUND(I128*H128,2)</f>
        <v>0</v>
      </c>
      <c r="BL128" s="18" t="s">
        <v>159</v>
      </c>
      <c r="BM128" s="218" t="s">
        <v>1759</v>
      </c>
    </row>
    <row r="129" spans="1:47" s="2" customFormat="1" ht="29.25">
      <c r="A129" s="35"/>
      <c r="B129" s="36"/>
      <c r="C129" s="37"/>
      <c r="D129" s="220" t="s">
        <v>161</v>
      </c>
      <c r="E129" s="37"/>
      <c r="F129" s="221" t="s">
        <v>407</v>
      </c>
      <c r="G129" s="37"/>
      <c r="H129" s="37"/>
      <c r="I129" s="123"/>
      <c r="J129" s="37"/>
      <c r="K129" s="37"/>
      <c r="L129" s="40"/>
      <c r="M129" s="222"/>
      <c r="N129" s="223"/>
      <c r="O129" s="72"/>
      <c r="P129" s="72"/>
      <c r="Q129" s="72"/>
      <c r="R129" s="72"/>
      <c r="S129" s="72"/>
      <c r="T129" s="73"/>
      <c r="U129" s="35"/>
      <c r="V129" s="35"/>
      <c r="W129" s="35"/>
      <c r="X129" s="35"/>
      <c r="Y129" s="35"/>
      <c r="Z129" s="35"/>
      <c r="AA129" s="35"/>
      <c r="AB129" s="35"/>
      <c r="AC129" s="35"/>
      <c r="AD129" s="35"/>
      <c r="AE129" s="35"/>
      <c r="AT129" s="18" t="s">
        <v>161</v>
      </c>
      <c r="AU129" s="18" t="s">
        <v>88</v>
      </c>
    </row>
    <row r="130" spans="1:47" s="2" customFormat="1" ht="234">
      <c r="A130" s="35"/>
      <c r="B130" s="36"/>
      <c r="C130" s="37"/>
      <c r="D130" s="220" t="s">
        <v>408</v>
      </c>
      <c r="E130" s="37"/>
      <c r="F130" s="230" t="s">
        <v>409</v>
      </c>
      <c r="G130" s="37"/>
      <c r="H130" s="37"/>
      <c r="I130" s="123"/>
      <c r="J130" s="37"/>
      <c r="K130" s="37"/>
      <c r="L130" s="40"/>
      <c r="M130" s="222"/>
      <c r="N130" s="223"/>
      <c r="O130" s="72"/>
      <c r="P130" s="72"/>
      <c r="Q130" s="72"/>
      <c r="R130" s="72"/>
      <c r="S130" s="72"/>
      <c r="T130" s="73"/>
      <c r="U130" s="35"/>
      <c r="V130" s="35"/>
      <c r="W130" s="35"/>
      <c r="X130" s="35"/>
      <c r="Y130" s="35"/>
      <c r="Z130" s="35"/>
      <c r="AA130" s="35"/>
      <c r="AB130" s="35"/>
      <c r="AC130" s="35"/>
      <c r="AD130" s="35"/>
      <c r="AE130" s="35"/>
      <c r="AT130" s="18" t="s">
        <v>408</v>
      </c>
      <c r="AU130" s="18" t="s">
        <v>88</v>
      </c>
    </row>
    <row r="131" spans="2:51" s="13" customFormat="1" ht="11.25">
      <c r="B131" s="231"/>
      <c r="C131" s="232"/>
      <c r="D131" s="220" t="s">
        <v>410</v>
      </c>
      <c r="E131" s="233" t="s">
        <v>1</v>
      </c>
      <c r="F131" s="234" t="s">
        <v>1760</v>
      </c>
      <c r="G131" s="232"/>
      <c r="H131" s="235">
        <v>45.366</v>
      </c>
      <c r="I131" s="236"/>
      <c r="J131" s="232"/>
      <c r="K131" s="232"/>
      <c r="L131" s="237"/>
      <c r="M131" s="238"/>
      <c r="N131" s="239"/>
      <c r="O131" s="239"/>
      <c r="P131" s="239"/>
      <c r="Q131" s="239"/>
      <c r="R131" s="239"/>
      <c r="S131" s="239"/>
      <c r="T131" s="240"/>
      <c r="AT131" s="241" t="s">
        <v>410</v>
      </c>
      <c r="AU131" s="241" t="s">
        <v>88</v>
      </c>
      <c r="AV131" s="13" t="s">
        <v>88</v>
      </c>
      <c r="AW131" s="13" t="s">
        <v>34</v>
      </c>
      <c r="AX131" s="13" t="s">
        <v>86</v>
      </c>
      <c r="AY131" s="241" t="s">
        <v>154</v>
      </c>
    </row>
    <row r="132" spans="1:65" s="2" customFormat="1" ht="24" customHeight="1">
      <c r="A132" s="35"/>
      <c r="B132" s="36"/>
      <c r="C132" s="207" t="s">
        <v>88</v>
      </c>
      <c r="D132" s="207" t="s">
        <v>155</v>
      </c>
      <c r="E132" s="208" t="s">
        <v>984</v>
      </c>
      <c r="F132" s="209" t="s">
        <v>985</v>
      </c>
      <c r="G132" s="210" t="s">
        <v>404</v>
      </c>
      <c r="H132" s="211">
        <v>14.805</v>
      </c>
      <c r="I132" s="212"/>
      <c r="J132" s="213">
        <f>ROUND(I132*H132,2)</f>
        <v>0</v>
      </c>
      <c r="K132" s="209" t="s">
        <v>405</v>
      </c>
      <c r="L132" s="40"/>
      <c r="M132" s="214" t="s">
        <v>1</v>
      </c>
      <c r="N132" s="215" t="s">
        <v>43</v>
      </c>
      <c r="O132" s="72"/>
      <c r="P132" s="216">
        <f>O132*H132</f>
        <v>0</v>
      </c>
      <c r="Q132" s="216">
        <v>0</v>
      </c>
      <c r="R132" s="216">
        <f>Q132*H132</f>
        <v>0</v>
      </c>
      <c r="S132" s="216">
        <v>0</v>
      </c>
      <c r="T132" s="217">
        <f>S132*H132</f>
        <v>0</v>
      </c>
      <c r="U132" s="35"/>
      <c r="V132" s="35"/>
      <c r="W132" s="35"/>
      <c r="X132" s="35"/>
      <c r="Y132" s="35"/>
      <c r="Z132" s="35"/>
      <c r="AA132" s="35"/>
      <c r="AB132" s="35"/>
      <c r="AC132" s="35"/>
      <c r="AD132" s="35"/>
      <c r="AE132" s="35"/>
      <c r="AR132" s="218" t="s">
        <v>159</v>
      </c>
      <c r="AT132" s="218" t="s">
        <v>155</v>
      </c>
      <c r="AU132" s="218" t="s">
        <v>88</v>
      </c>
      <c r="AY132" s="18" t="s">
        <v>154</v>
      </c>
      <c r="BE132" s="219">
        <f>IF(N132="základní",J132,0)</f>
        <v>0</v>
      </c>
      <c r="BF132" s="219">
        <f>IF(N132="snížená",J132,0)</f>
        <v>0</v>
      </c>
      <c r="BG132" s="219">
        <f>IF(N132="zákl. přenesená",J132,0)</f>
        <v>0</v>
      </c>
      <c r="BH132" s="219">
        <f>IF(N132="sníž. přenesená",J132,0)</f>
        <v>0</v>
      </c>
      <c r="BI132" s="219">
        <f>IF(N132="nulová",J132,0)</f>
        <v>0</v>
      </c>
      <c r="BJ132" s="18" t="s">
        <v>86</v>
      </c>
      <c r="BK132" s="219">
        <f>ROUND(I132*H132,2)</f>
        <v>0</v>
      </c>
      <c r="BL132" s="18" t="s">
        <v>159</v>
      </c>
      <c r="BM132" s="218" t="s">
        <v>1761</v>
      </c>
    </row>
    <row r="133" spans="1:47" s="2" customFormat="1" ht="29.25">
      <c r="A133" s="35"/>
      <c r="B133" s="36"/>
      <c r="C133" s="37"/>
      <c r="D133" s="220" t="s">
        <v>161</v>
      </c>
      <c r="E133" s="37"/>
      <c r="F133" s="221" t="s">
        <v>987</v>
      </c>
      <c r="G133" s="37"/>
      <c r="H133" s="37"/>
      <c r="I133" s="123"/>
      <c r="J133" s="37"/>
      <c r="K133" s="37"/>
      <c r="L133" s="40"/>
      <c r="M133" s="222"/>
      <c r="N133" s="223"/>
      <c r="O133" s="72"/>
      <c r="P133" s="72"/>
      <c r="Q133" s="72"/>
      <c r="R133" s="72"/>
      <c r="S133" s="72"/>
      <c r="T133" s="73"/>
      <c r="U133" s="35"/>
      <c r="V133" s="35"/>
      <c r="W133" s="35"/>
      <c r="X133" s="35"/>
      <c r="Y133" s="35"/>
      <c r="Z133" s="35"/>
      <c r="AA133" s="35"/>
      <c r="AB133" s="35"/>
      <c r="AC133" s="35"/>
      <c r="AD133" s="35"/>
      <c r="AE133" s="35"/>
      <c r="AT133" s="18" t="s">
        <v>161</v>
      </c>
      <c r="AU133" s="18" t="s">
        <v>88</v>
      </c>
    </row>
    <row r="134" spans="1:47" s="2" customFormat="1" ht="87.75">
      <c r="A134" s="35"/>
      <c r="B134" s="36"/>
      <c r="C134" s="37"/>
      <c r="D134" s="220" t="s">
        <v>408</v>
      </c>
      <c r="E134" s="37"/>
      <c r="F134" s="230" t="s">
        <v>988</v>
      </c>
      <c r="G134" s="37"/>
      <c r="H134" s="37"/>
      <c r="I134" s="123"/>
      <c r="J134" s="37"/>
      <c r="K134" s="37"/>
      <c r="L134" s="40"/>
      <c r="M134" s="222"/>
      <c r="N134" s="223"/>
      <c r="O134" s="72"/>
      <c r="P134" s="72"/>
      <c r="Q134" s="72"/>
      <c r="R134" s="72"/>
      <c r="S134" s="72"/>
      <c r="T134" s="73"/>
      <c r="U134" s="35"/>
      <c r="V134" s="35"/>
      <c r="W134" s="35"/>
      <c r="X134" s="35"/>
      <c r="Y134" s="35"/>
      <c r="Z134" s="35"/>
      <c r="AA134" s="35"/>
      <c r="AB134" s="35"/>
      <c r="AC134" s="35"/>
      <c r="AD134" s="35"/>
      <c r="AE134" s="35"/>
      <c r="AT134" s="18" t="s">
        <v>408</v>
      </c>
      <c r="AU134" s="18" t="s">
        <v>88</v>
      </c>
    </row>
    <row r="135" spans="2:51" s="15" customFormat="1" ht="11.25">
      <c r="B135" s="264"/>
      <c r="C135" s="265"/>
      <c r="D135" s="220" t="s">
        <v>410</v>
      </c>
      <c r="E135" s="266" t="s">
        <v>1</v>
      </c>
      <c r="F135" s="267" t="s">
        <v>1762</v>
      </c>
      <c r="G135" s="265"/>
      <c r="H135" s="266" t="s">
        <v>1</v>
      </c>
      <c r="I135" s="268"/>
      <c r="J135" s="265"/>
      <c r="K135" s="265"/>
      <c r="L135" s="269"/>
      <c r="M135" s="270"/>
      <c r="N135" s="271"/>
      <c r="O135" s="271"/>
      <c r="P135" s="271"/>
      <c r="Q135" s="271"/>
      <c r="R135" s="271"/>
      <c r="S135" s="271"/>
      <c r="T135" s="272"/>
      <c r="AT135" s="273" t="s">
        <v>410</v>
      </c>
      <c r="AU135" s="273" t="s">
        <v>88</v>
      </c>
      <c r="AV135" s="15" t="s">
        <v>86</v>
      </c>
      <c r="AW135" s="15" t="s">
        <v>34</v>
      </c>
      <c r="AX135" s="15" t="s">
        <v>78</v>
      </c>
      <c r="AY135" s="273" t="s">
        <v>154</v>
      </c>
    </row>
    <row r="136" spans="2:51" s="13" customFormat="1" ht="11.25">
      <c r="B136" s="231"/>
      <c r="C136" s="232"/>
      <c r="D136" s="220" t="s">
        <v>410</v>
      </c>
      <c r="E136" s="233" t="s">
        <v>1</v>
      </c>
      <c r="F136" s="234" t="s">
        <v>1763</v>
      </c>
      <c r="G136" s="232"/>
      <c r="H136" s="235">
        <v>14.805</v>
      </c>
      <c r="I136" s="236"/>
      <c r="J136" s="232"/>
      <c r="K136" s="232"/>
      <c r="L136" s="237"/>
      <c r="M136" s="238"/>
      <c r="N136" s="239"/>
      <c r="O136" s="239"/>
      <c r="P136" s="239"/>
      <c r="Q136" s="239"/>
      <c r="R136" s="239"/>
      <c r="S136" s="239"/>
      <c r="T136" s="240"/>
      <c r="AT136" s="241" t="s">
        <v>410</v>
      </c>
      <c r="AU136" s="241" t="s">
        <v>88</v>
      </c>
      <c r="AV136" s="13" t="s">
        <v>88</v>
      </c>
      <c r="AW136" s="13" t="s">
        <v>34</v>
      </c>
      <c r="AX136" s="13" t="s">
        <v>78</v>
      </c>
      <c r="AY136" s="241" t="s">
        <v>154</v>
      </c>
    </row>
    <row r="137" spans="2:51" s="14" customFormat="1" ht="11.25">
      <c r="B137" s="242"/>
      <c r="C137" s="243"/>
      <c r="D137" s="220" t="s">
        <v>410</v>
      </c>
      <c r="E137" s="244" t="s">
        <v>1</v>
      </c>
      <c r="F137" s="245" t="s">
        <v>433</v>
      </c>
      <c r="G137" s="243"/>
      <c r="H137" s="246">
        <v>14.805</v>
      </c>
      <c r="I137" s="247"/>
      <c r="J137" s="243"/>
      <c r="K137" s="243"/>
      <c r="L137" s="248"/>
      <c r="M137" s="249"/>
      <c r="N137" s="250"/>
      <c r="O137" s="250"/>
      <c r="P137" s="250"/>
      <c r="Q137" s="250"/>
      <c r="R137" s="250"/>
      <c r="S137" s="250"/>
      <c r="T137" s="251"/>
      <c r="AT137" s="252" t="s">
        <v>410</v>
      </c>
      <c r="AU137" s="252" t="s">
        <v>88</v>
      </c>
      <c r="AV137" s="14" t="s">
        <v>159</v>
      </c>
      <c r="AW137" s="14" t="s">
        <v>34</v>
      </c>
      <c r="AX137" s="14" t="s">
        <v>86</v>
      </c>
      <c r="AY137" s="252" t="s">
        <v>154</v>
      </c>
    </row>
    <row r="138" spans="1:65" s="2" customFormat="1" ht="24" customHeight="1">
      <c r="A138" s="35"/>
      <c r="B138" s="36"/>
      <c r="C138" s="207" t="s">
        <v>169</v>
      </c>
      <c r="D138" s="207" t="s">
        <v>155</v>
      </c>
      <c r="E138" s="208" t="s">
        <v>990</v>
      </c>
      <c r="F138" s="209" t="s">
        <v>991</v>
      </c>
      <c r="G138" s="210" t="s">
        <v>404</v>
      </c>
      <c r="H138" s="211">
        <v>14.805</v>
      </c>
      <c r="I138" s="212"/>
      <c r="J138" s="213">
        <f>ROUND(I138*H138,2)</f>
        <v>0</v>
      </c>
      <c r="K138" s="209" t="s">
        <v>405</v>
      </c>
      <c r="L138" s="40"/>
      <c r="M138" s="214" t="s">
        <v>1</v>
      </c>
      <c r="N138" s="215" t="s">
        <v>43</v>
      </c>
      <c r="O138" s="72"/>
      <c r="P138" s="216">
        <f>O138*H138</f>
        <v>0</v>
      </c>
      <c r="Q138" s="216">
        <v>0</v>
      </c>
      <c r="R138" s="216">
        <f>Q138*H138</f>
        <v>0</v>
      </c>
      <c r="S138" s="216">
        <v>0</v>
      </c>
      <c r="T138" s="217">
        <f>S138*H138</f>
        <v>0</v>
      </c>
      <c r="U138" s="35"/>
      <c r="V138" s="35"/>
      <c r="W138" s="35"/>
      <c r="X138" s="35"/>
      <c r="Y138" s="35"/>
      <c r="Z138" s="35"/>
      <c r="AA138" s="35"/>
      <c r="AB138" s="35"/>
      <c r="AC138" s="35"/>
      <c r="AD138" s="35"/>
      <c r="AE138" s="35"/>
      <c r="AR138" s="218" t="s">
        <v>159</v>
      </c>
      <c r="AT138" s="218" t="s">
        <v>155</v>
      </c>
      <c r="AU138" s="218" t="s">
        <v>88</v>
      </c>
      <c r="AY138" s="18" t="s">
        <v>154</v>
      </c>
      <c r="BE138" s="219">
        <f>IF(N138="základní",J138,0)</f>
        <v>0</v>
      </c>
      <c r="BF138" s="219">
        <f>IF(N138="snížená",J138,0)</f>
        <v>0</v>
      </c>
      <c r="BG138" s="219">
        <f>IF(N138="zákl. přenesená",J138,0)</f>
        <v>0</v>
      </c>
      <c r="BH138" s="219">
        <f>IF(N138="sníž. přenesená",J138,0)</f>
        <v>0</v>
      </c>
      <c r="BI138" s="219">
        <f>IF(N138="nulová",J138,0)</f>
        <v>0</v>
      </c>
      <c r="BJ138" s="18" t="s">
        <v>86</v>
      </c>
      <c r="BK138" s="219">
        <f>ROUND(I138*H138,2)</f>
        <v>0</v>
      </c>
      <c r="BL138" s="18" t="s">
        <v>159</v>
      </c>
      <c r="BM138" s="218" t="s">
        <v>1764</v>
      </c>
    </row>
    <row r="139" spans="1:47" s="2" customFormat="1" ht="29.25">
      <c r="A139" s="35"/>
      <c r="B139" s="36"/>
      <c r="C139" s="37"/>
      <c r="D139" s="220" t="s">
        <v>161</v>
      </c>
      <c r="E139" s="37"/>
      <c r="F139" s="221" t="s">
        <v>993</v>
      </c>
      <c r="G139" s="37"/>
      <c r="H139" s="37"/>
      <c r="I139" s="123"/>
      <c r="J139" s="37"/>
      <c r="K139" s="37"/>
      <c r="L139" s="40"/>
      <c r="M139" s="222"/>
      <c r="N139" s="223"/>
      <c r="O139" s="72"/>
      <c r="P139" s="72"/>
      <c r="Q139" s="72"/>
      <c r="R139" s="72"/>
      <c r="S139" s="72"/>
      <c r="T139" s="73"/>
      <c r="U139" s="35"/>
      <c r="V139" s="35"/>
      <c r="W139" s="35"/>
      <c r="X139" s="35"/>
      <c r="Y139" s="35"/>
      <c r="Z139" s="35"/>
      <c r="AA139" s="35"/>
      <c r="AB139" s="35"/>
      <c r="AC139" s="35"/>
      <c r="AD139" s="35"/>
      <c r="AE139" s="35"/>
      <c r="AT139" s="18" t="s">
        <v>161</v>
      </c>
      <c r="AU139" s="18" t="s">
        <v>88</v>
      </c>
    </row>
    <row r="140" spans="1:47" s="2" customFormat="1" ht="87.75">
      <c r="A140" s="35"/>
      <c r="B140" s="36"/>
      <c r="C140" s="37"/>
      <c r="D140" s="220" t="s">
        <v>408</v>
      </c>
      <c r="E140" s="37"/>
      <c r="F140" s="230" t="s">
        <v>988</v>
      </c>
      <c r="G140" s="37"/>
      <c r="H140" s="37"/>
      <c r="I140" s="123"/>
      <c r="J140" s="37"/>
      <c r="K140" s="37"/>
      <c r="L140" s="40"/>
      <c r="M140" s="222"/>
      <c r="N140" s="223"/>
      <c r="O140" s="72"/>
      <c r="P140" s="72"/>
      <c r="Q140" s="72"/>
      <c r="R140" s="72"/>
      <c r="S140" s="72"/>
      <c r="T140" s="73"/>
      <c r="U140" s="35"/>
      <c r="V140" s="35"/>
      <c r="W140" s="35"/>
      <c r="X140" s="35"/>
      <c r="Y140" s="35"/>
      <c r="Z140" s="35"/>
      <c r="AA140" s="35"/>
      <c r="AB140" s="35"/>
      <c r="AC140" s="35"/>
      <c r="AD140" s="35"/>
      <c r="AE140" s="35"/>
      <c r="AT140" s="18" t="s">
        <v>408</v>
      </c>
      <c r="AU140" s="18" t="s">
        <v>88</v>
      </c>
    </row>
    <row r="141" spans="2:51" s="13" customFormat="1" ht="11.25">
      <c r="B141" s="231"/>
      <c r="C141" s="232"/>
      <c r="D141" s="220" t="s">
        <v>410</v>
      </c>
      <c r="E141" s="233" t="s">
        <v>1</v>
      </c>
      <c r="F141" s="234" t="s">
        <v>1765</v>
      </c>
      <c r="G141" s="232"/>
      <c r="H141" s="235">
        <v>14.805</v>
      </c>
      <c r="I141" s="236"/>
      <c r="J141" s="232"/>
      <c r="K141" s="232"/>
      <c r="L141" s="237"/>
      <c r="M141" s="238"/>
      <c r="N141" s="239"/>
      <c r="O141" s="239"/>
      <c r="P141" s="239"/>
      <c r="Q141" s="239"/>
      <c r="R141" s="239"/>
      <c r="S141" s="239"/>
      <c r="T141" s="240"/>
      <c r="AT141" s="241" t="s">
        <v>410</v>
      </c>
      <c r="AU141" s="241" t="s">
        <v>88</v>
      </c>
      <c r="AV141" s="13" t="s">
        <v>88</v>
      </c>
      <c r="AW141" s="13" t="s">
        <v>34</v>
      </c>
      <c r="AX141" s="13" t="s">
        <v>86</v>
      </c>
      <c r="AY141" s="241" t="s">
        <v>154</v>
      </c>
    </row>
    <row r="142" spans="1:65" s="2" customFormat="1" ht="24" customHeight="1">
      <c r="A142" s="35"/>
      <c r="B142" s="36"/>
      <c r="C142" s="207" t="s">
        <v>159</v>
      </c>
      <c r="D142" s="207" t="s">
        <v>155</v>
      </c>
      <c r="E142" s="208" t="s">
        <v>428</v>
      </c>
      <c r="F142" s="209" t="s">
        <v>429</v>
      </c>
      <c r="G142" s="210" t="s">
        <v>404</v>
      </c>
      <c r="H142" s="211">
        <v>45.366</v>
      </c>
      <c r="I142" s="212"/>
      <c r="J142" s="213">
        <f>ROUND(I142*H142,2)</f>
        <v>0</v>
      </c>
      <c r="K142" s="209" t="s">
        <v>405</v>
      </c>
      <c r="L142" s="40"/>
      <c r="M142" s="214" t="s">
        <v>1</v>
      </c>
      <c r="N142" s="215" t="s">
        <v>43</v>
      </c>
      <c r="O142" s="72"/>
      <c r="P142" s="216">
        <f>O142*H142</f>
        <v>0</v>
      </c>
      <c r="Q142" s="216">
        <v>0</v>
      </c>
      <c r="R142" s="216">
        <f>Q142*H142</f>
        <v>0</v>
      </c>
      <c r="S142" s="216">
        <v>0</v>
      </c>
      <c r="T142" s="217">
        <f>S142*H142</f>
        <v>0</v>
      </c>
      <c r="U142" s="35"/>
      <c r="V142" s="35"/>
      <c r="W142" s="35"/>
      <c r="X142" s="35"/>
      <c r="Y142" s="35"/>
      <c r="Z142" s="35"/>
      <c r="AA142" s="35"/>
      <c r="AB142" s="35"/>
      <c r="AC142" s="35"/>
      <c r="AD142" s="35"/>
      <c r="AE142" s="35"/>
      <c r="AR142" s="218" t="s">
        <v>159</v>
      </c>
      <c r="AT142" s="218" t="s">
        <v>155</v>
      </c>
      <c r="AU142" s="218" t="s">
        <v>88</v>
      </c>
      <c r="AY142" s="18" t="s">
        <v>154</v>
      </c>
      <c r="BE142" s="219">
        <f>IF(N142="základní",J142,0)</f>
        <v>0</v>
      </c>
      <c r="BF142" s="219">
        <f>IF(N142="snížená",J142,0)</f>
        <v>0</v>
      </c>
      <c r="BG142" s="219">
        <f>IF(N142="zákl. přenesená",J142,0)</f>
        <v>0</v>
      </c>
      <c r="BH142" s="219">
        <f>IF(N142="sníž. přenesená",J142,0)</f>
        <v>0</v>
      </c>
      <c r="BI142" s="219">
        <f>IF(N142="nulová",J142,0)</f>
        <v>0</v>
      </c>
      <c r="BJ142" s="18" t="s">
        <v>86</v>
      </c>
      <c r="BK142" s="219">
        <f>ROUND(I142*H142,2)</f>
        <v>0</v>
      </c>
      <c r="BL142" s="18" t="s">
        <v>159</v>
      </c>
      <c r="BM142" s="218" t="s">
        <v>1766</v>
      </c>
    </row>
    <row r="143" spans="1:47" s="2" customFormat="1" ht="39">
      <c r="A143" s="35"/>
      <c r="B143" s="36"/>
      <c r="C143" s="37"/>
      <c r="D143" s="220" t="s">
        <v>161</v>
      </c>
      <c r="E143" s="37"/>
      <c r="F143" s="221" t="s">
        <v>431</v>
      </c>
      <c r="G143" s="37"/>
      <c r="H143" s="37"/>
      <c r="I143" s="123"/>
      <c r="J143" s="37"/>
      <c r="K143" s="37"/>
      <c r="L143" s="40"/>
      <c r="M143" s="222"/>
      <c r="N143" s="223"/>
      <c r="O143" s="72"/>
      <c r="P143" s="72"/>
      <c r="Q143" s="72"/>
      <c r="R143" s="72"/>
      <c r="S143" s="72"/>
      <c r="T143" s="73"/>
      <c r="U143" s="35"/>
      <c r="V143" s="35"/>
      <c r="W143" s="35"/>
      <c r="X143" s="35"/>
      <c r="Y143" s="35"/>
      <c r="Z143" s="35"/>
      <c r="AA143" s="35"/>
      <c r="AB143" s="35"/>
      <c r="AC143" s="35"/>
      <c r="AD143" s="35"/>
      <c r="AE143" s="35"/>
      <c r="AT143" s="18" t="s">
        <v>161</v>
      </c>
      <c r="AU143" s="18" t="s">
        <v>88</v>
      </c>
    </row>
    <row r="144" spans="1:47" s="2" customFormat="1" ht="195">
      <c r="A144" s="35"/>
      <c r="B144" s="36"/>
      <c r="C144" s="37"/>
      <c r="D144" s="220" t="s">
        <v>408</v>
      </c>
      <c r="E144" s="37"/>
      <c r="F144" s="230" t="s">
        <v>426</v>
      </c>
      <c r="G144" s="37"/>
      <c r="H144" s="37"/>
      <c r="I144" s="123"/>
      <c r="J144" s="37"/>
      <c r="K144" s="37"/>
      <c r="L144" s="40"/>
      <c r="M144" s="222"/>
      <c r="N144" s="223"/>
      <c r="O144" s="72"/>
      <c r="P144" s="72"/>
      <c r="Q144" s="72"/>
      <c r="R144" s="72"/>
      <c r="S144" s="72"/>
      <c r="T144" s="73"/>
      <c r="U144" s="35"/>
      <c r="V144" s="35"/>
      <c r="W144" s="35"/>
      <c r="X144" s="35"/>
      <c r="Y144" s="35"/>
      <c r="Z144" s="35"/>
      <c r="AA144" s="35"/>
      <c r="AB144" s="35"/>
      <c r="AC144" s="35"/>
      <c r="AD144" s="35"/>
      <c r="AE144" s="35"/>
      <c r="AT144" s="18" t="s">
        <v>408</v>
      </c>
      <c r="AU144" s="18" t="s">
        <v>88</v>
      </c>
    </row>
    <row r="145" spans="2:51" s="13" customFormat="1" ht="11.25">
      <c r="B145" s="231"/>
      <c r="C145" s="232"/>
      <c r="D145" s="220" t="s">
        <v>410</v>
      </c>
      <c r="E145" s="233" t="s">
        <v>1</v>
      </c>
      <c r="F145" s="234" t="s">
        <v>1767</v>
      </c>
      <c r="G145" s="232"/>
      <c r="H145" s="235">
        <v>45.366</v>
      </c>
      <c r="I145" s="236"/>
      <c r="J145" s="232"/>
      <c r="K145" s="232"/>
      <c r="L145" s="237"/>
      <c r="M145" s="238"/>
      <c r="N145" s="239"/>
      <c r="O145" s="239"/>
      <c r="P145" s="239"/>
      <c r="Q145" s="239"/>
      <c r="R145" s="239"/>
      <c r="S145" s="239"/>
      <c r="T145" s="240"/>
      <c r="AT145" s="241" t="s">
        <v>410</v>
      </c>
      <c r="AU145" s="241" t="s">
        <v>88</v>
      </c>
      <c r="AV145" s="13" t="s">
        <v>88</v>
      </c>
      <c r="AW145" s="13" t="s">
        <v>34</v>
      </c>
      <c r="AX145" s="13" t="s">
        <v>78</v>
      </c>
      <c r="AY145" s="241" t="s">
        <v>154</v>
      </c>
    </row>
    <row r="146" spans="2:51" s="14" customFormat="1" ht="11.25">
      <c r="B146" s="242"/>
      <c r="C146" s="243"/>
      <c r="D146" s="220" t="s">
        <v>410</v>
      </c>
      <c r="E146" s="244" t="s">
        <v>1</v>
      </c>
      <c r="F146" s="245" t="s">
        <v>433</v>
      </c>
      <c r="G146" s="243"/>
      <c r="H146" s="246">
        <v>45.366</v>
      </c>
      <c r="I146" s="247"/>
      <c r="J146" s="243"/>
      <c r="K146" s="243"/>
      <c r="L146" s="248"/>
      <c r="M146" s="249"/>
      <c r="N146" s="250"/>
      <c r="O146" s="250"/>
      <c r="P146" s="250"/>
      <c r="Q146" s="250"/>
      <c r="R146" s="250"/>
      <c r="S146" s="250"/>
      <c r="T146" s="251"/>
      <c r="AT146" s="252" t="s">
        <v>410</v>
      </c>
      <c r="AU146" s="252" t="s">
        <v>88</v>
      </c>
      <c r="AV146" s="14" t="s">
        <v>159</v>
      </c>
      <c r="AW146" s="14" t="s">
        <v>34</v>
      </c>
      <c r="AX146" s="14" t="s">
        <v>86</v>
      </c>
      <c r="AY146" s="252" t="s">
        <v>154</v>
      </c>
    </row>
    <row r="147" spans="1:65" s="2" customFormat="1" ht="24" customHeight="1">
      <c r="A147" s="35"/>
      <c r="B147" s="36"/>
      <c r="C147" s="207" t="s">
        <v>176</v>
      </c>
      <c r="D147" s="207" t="s">
        <v>155</v>
      </c>
      <c r="E147" s="208" t="s">
        <v>434</v>
      </c>
      <c r="F147" s="209" t="s">
        <v>435</v>
      </c>
      <c r="G147" s="210" t="s">
        <v>404</v>
      </c>
      <c r="H147" s="211">
        <v>14.805</v>
      </c>
      <c r="I147" s="212"/>
      <c r="J147" s="213">
        <f>ROUND(I147*H147,2)</f>
        <v>0</v>
      </c>
      <c r="K147" s="209" t="s">
        <v>405</v>
      </c>
      <c r="L147" s="40"/>
      <c r="M147" s="214" t="s">
        <v>1</v>
      </c>
      <c r="N147" s="215" t="s">
        <v>43</v>
      </c>
      <c r="O147" s="72"/>
      <c r="P147" s="216">
        <f>O147*H147</f>
        <v>0</v>
      </c>
      <c r="Q147" s="216">
        <v>0</v>
      </c>
      <c r="R147" s="216">
        <f>Q147*H147</f>
        <v>0</v>
      </c>
      <c r="S147" s="216">
        <v>0</v>
      </c>
      <c r="T147" s="217">
        <f>S147*H147</f>
        <v>0</v>
      </c>
      <c r="U147" s="35"/>
      <c r="V147" s="35"/>
      <c r="W147" s="35"/>
      <c r="X147" s="35"/>
      <c r="Y147" s="35"/>
      <c r="Z147" s="35"/>
      <c r="AA147" s="35"/>
      <c r="AB147" s="35"/>
      <c r="AC147" s="35"/>
      <c r="AD147" s="35"/>
      <c r="AE147" s="35"/>
      <c r="AR147" s="218" t="s">
        <v>159</v>
      </c>
      <c r="AT147" s="218" t="s">
        <v>155</v>
      </c>
      <c r="AU147" s="218" t="s">
        <v>88</v>
      </c>
      <c r="AY147" s="18" t="s">
        <v>154</v>
      </c>
      <c r="BE147" s="219">
        <f>IF(N147="základní",J147,0)</f>
        <v>0</v>
      </c>
      <c r="BF147" s="219">
        <f>IF(N147="snížená",J147,0)</f>
        <v>0</v>
      </c>
      <c r="BG147" s="219">
        <f>IF(N147="zákl. přenesená",J147,0)</f>
        <v>0</v>
      </c>
      <c r="BH147" s="219">
        <f>IF(N147="sníž. přenesená",J147,0)</f>
        <v>0</v>
      </c>
      <c r="BI147" s="219">
        <f>IF(N147="nulová",J147,0)</f>
        <v>0</v>
      </c>
      <c r="BJ147" s="18" t="s">
        <v>86</v>
      </c>
      <c r="BK147" s="219">
        <f>ROUND(I147*H147,2)</f>
        <v>0</v>
      </c>
      <c r="BL147" s="18" t="s">
        <v>159</v>
      </c>
      <c r="BM147" s="218" t="s">
        <v>1768</v>
      </c>
    </row>
    <row r="148" spans="1:47" s="2" customFormat="1" ht="39">
      <c r="A148" s="35"/>
      <c r="B148" s="36"/>
      <c r="C148" s="37"/>
      <c r="D148" s="220" t="s">
        <v>161</v>
      </c>
      <c r="E148" s="37"/>
      <c r="F148" s="221" t="s">
        <v>437</v>
      </c>
      <c r="G148" s="37"/>
      <c r="H148" s="37"/>
      <c r="I148" s="123"/>
      <c r="J148" s="37"/>
      <c r="K148" s="37"/>
      <c r="L148" s="40"/>
      <c r="M148" s="222"/>
      <c r="N148" s="223"/>
      <c r="O148" s="72"/>
      <c r="P148" s="72"/>
      <c r="Q148" s="72"/>
      <c r="R148" s="72"/>
      <c r="S148" s="72"/>
      <c r="T148" s="73"/>
      <c r="U148" s="35"/>
      <c r="V148" s="35"/>
      <c r="W148" s="35"/>
      <c r="X148" s="35"/>
      <c r="Y148" s="35"/>
      <c r="Z148" s="35"/>
      <c r="AA148" s="35"/>
      <c r="AB148" s="35"/>
      <c r="AC148" s="35"/>
      <c r="AD148" s="35"/>
      <c r="AE148" s="35"/>
      <c r="AT148" s="18" t="s">
        <v>161</v>
      </c>
      <c r="AU148" s="18" t="s">
        <v>88</v>
      </c>
    </row>
    <row r="149" spans="1:47" s="2" customFormat="1" ht="195">
      <c r="A149" s="35"/>
      <c r="B149" s="36"/>
      <c r="C149" s="37"/>
      <c r="D149" s="220" t="s">
        <v>408</v>
      </c>
      <c r="E149" s="37"/>
      <c r="F149" s="230" t="s">
        <v>426</v>
      </c>
      <c r="G149" s="37"/>
      <c r="H149" s="37"/>
      <c r="I149" s="123"/>
      <c r="J149" s="37"/>
      <c r="K149" s="37"/>
      <c r="L149" s="40"/>
      <c r="M149" s="222"/>
      <c r="N149" s="223"/>
      <c r="O149" s="72"/>
      <c r="P149" s="72"/>
      <c r="Q149" s="72"/>
      <c r="R149" s="72"/>
      <c r="S149" s="72"/>
      <c r="T149" s="73"/>
      <c r="U149" s="35"/>
      <c r="V149" s="35"/>
      <c r="W149" s="35"/>
      <c r="X149" s="35"/>
      <c r="Y149" s="35"/>
      <c r="Z149" s="35"/>
      <c r="AA149" s="35"/>
      <c r="AB149" s="35"/>
      <c r="AC149" s="35"/>
      <c r="AD149" s="35"/>
      <c r="AE149" s="35"/>
      <c r="AT149" s="18" t="s">
        <v>408</v>
      </c>
      <c r="AU149" s="18" t="s">
        <v>88</v>
      </c>
    </row>
    <row r="150" spans="2:51" s="13" customFormat="1" ht="11.25">
      <c r="B150" s="231"/>
      <c r="C150" s="232"/>
      <c r="D150" s="220" t="s">
        <v>410</v>
      </c>
      <c r="E150" s="233" t="s">
        <v>1</v>
      </c>
      <c r="F150" s="234" t="s">
        <v>1765</v>
      </c>
      <c r="G150" s="232"/>
      <c r="H150" s="235">
        <v>14.805</v>
      </c>
      <c r="I150" s="236"/>
      <c r="J150" s="232"/>
      <c r="K150" s="232"/>
      <c r="L150" s="237"/>
      <c r="M150" s="238"/>
      <c r="N150" s="239"/>
      <c r="O150" s="239"/>
      <c r="P150" s="239"/>
      <c r="Q150" s="239"/>
      <c r="R150" s="239"/>
      <c r="S150" s="239"/>
      <c r="T150" s="240"/>
      <c r="AT150" s="241" t="s">
        <v>410</v>
      </c>
      <c r="AU150" s="241" t="s">
        <v>88</v>
      </c>
      <c r="AV150" s="13" t="s">
        <v>88</v>
      </c>
      <c r="AW150" s="13" t="s">
        <v>34</v>
      </c>
      <c r="AX150" s="13" t="s">
        <v>86</v>
      </c>
      <c r="AY150" s="241" t="s">
        <v>154</v>
      </c>
    </row>
    <row r="151" spans="1:65" s="2" customFormat="1" ht="24" customHeight="1">
      <c r="A151" s="35"/>
      <c r="B151" s="36"/>
      <c r="C151" s="207" t="s">
        <v>181</v>
      </c>
      <c r="D151" s="207" t="s">
        <v>155</v>
      </c>
      <c r="E151" s="208" t="s">
        <v>438</v>
      </c>
      <c r="F151" s="209" t="s">
        <v>439</v>
      </c>
      <c r="G151" s="210" t="s">
        <v>404</v>
      </c>
      <c r="H151" s="211">
        <v>444.15</v>
      </c>
      <c r="I151" s="212"/>
      <c r="J151" s="213">
        <f>ROUND(I151*H151,2)</f>
        <v>0</v>
      </c>
      <c r="K151" s="209" t="s">
        <v>405</v>
      </c>
      <c r="L151" s="40"/>
      <c r="M151" s="214" t="s">
        <v>1</v>
      </c>
      <c r="N151" s="215" t="s">
        <v>43</v>
      </c>
      <c r="O151" s="72"/>
      <c r="P151" s="216">
        <f>O151*H151</f>
        <v>0</v>
      </c>
      <c r="Q151" s="216">
        <v>0</v>
      </c>
      <c r="R151" s="216">
        <f>Q151*H151</f>
        <v>0</v>
      </c>
      <c r="S151" s="216">
        <v>0</v>
      </c>
      <c r="T151" s="217">
        <f>S151*H151</f>
        <v>0</v>
      </c>
      <c r="U151" s="35"/>
      <c r="V151" s="35"/>
      <c r="W151" s="35"/>
      <c r="X151" s="35"/>
      <c r="Y151" s="35"/>
      <c r="Z151" s="35"/>
      <c r="AA151" s="35"/>
      <c r="AB151" s="35"/>
      <c r="AC151" s="35"/>
      <c r="AD151" s="35"/>
      <c r="AE151" s="35"/>
      <c r="AR151" s="218" t="s">
        <v>159</v>
      </c>
      <c r="AT151" s="218" t="s">
        <v>155</v>
      </c>
      <c r="AU151" s="218" t="s">
        <v>88</v>
      </c>
      <c r="AY151" s="18" t="s">
        <v>154</v>
      </c>
      <c r="BE151" s="219">
        <f>IF(N151="základní",J151,0)</f>
        <v>0</v>
      </c>
      <c r="BF151" s="219">
        <f>IF(N151="snížená",J151,0)</f>
        <v>0</v>
      </c>
      <c r="BG151" s="219">
        <f>IF(N151="zákl. přenesená",J151,0)</f>
        <v>0</v>
      </c>
      <c r="BH151" s="219">
        <f>IF(N151="sníž. přenesená",J151,0)</f>
        <v>0</v>
      </c>
      <c r="BI151" s="219">
        <f>IF(N151="nulová",J151,0)</f>
        <v>0</v>
      </c>
      <c r="BJ151" s="18" t="s">
        <v>86</v>
      </c>
      <c r="BK151" s="219">
        <f>ROUND(I151*H151,2)</f>
        <v>0</v>
      </c>
      <c r="BL151" s="18" t="s">
        <v>159</v>
      </c>
      <c r="BM151" s="218" t="s">
        <v>1769</v>
      </c>
    </row>
    <row r="152" spans="1:47" s="2" customFormat="1" ht="39">
      <c r="A152" s="35"/>
      <c r="B152" s="36"/>
      <c r="C152" s="37"/>
      <c r="D152" s="220" t="s">
        <v>161</v>
      </c>
      <c r="E152" s="37"/>
      <c r="F152" s="221" t="s">
        <v>441</v>
      </c>
      <c r="G152" s="37"/>
      <c r="H152" s="37"/>
      <c r="I152" s="123"/>
      <c r="J152" s="37"/>
      <c r="K152" s="37"/>
      <c r="L152" s="40"/>
      <c r="M152" s="222"/>
      <c r="N152" s="223"/>
      <c r="O152" s="72"/>
      <c r="P152" s="72"/>
      <c r="Q152" s="72"/>
      <c r="R152" s="72"/>
      <c r="S152" s="72"/>
      <c r="T152" s="73"/>
      <c r="U152" s="35"/>
      <c r="V152" s="35"/>
      <c r="W152" s="35"/>
      <c r="X152" s="35"/>
      <c r="Y152" s="35"/>
      <c r="Z152" s="35"/>
      <c r="AA152" s="35"/>
      <c r="AB152" s="35"/>
      <c r="AC152" s="35"/>
      <c r="AD152" s="35"/>
      <c r="AE152" s="35"/>
      <c r="AT152" s="18" t="s">
        <v>161</v>
      </c>
      <c r="AU152" s="18" t="s">
        <v>88</v>
      </c>
    </row>
    <row r="153" spans="1:47" s="2" customFormat="1" ht="195">
      <c r="A153" s="35"/>
      <c r="B153" s="36"/>
      <c r="C153" s="37"/>
      <c r="D153" s="220" t="s">
        <v>408</v>
      </c>
      <c r="E153" s="37"/>
      <c r="F153" s="230" t="s">
        <v>426</v>
      </c>
      <c r="G153" s="37"/>
      <c r="H153" s="37"/>
      <c r="I153" s="123"/>
      <c r="J153" s="37"/>
      <c r="K153" s="37"/>
      <c r="L153" s="40"/>
      <c r="M153" s="222"/>
      <c r="N153" s="223"/>
      <c r="O153" s="72"/>
      <c r="P153" s="72"/>
      <c r="Q153" s="72"/>
      <c r="R153" s="72"/>
      <c r="S153" s="72"/>
      <c r="T153" s="73"/>
      <c r="U153" s="35"/>
      <c r="V153" s="35"/>
      <c r="W153" s="35"/>
      <c r="X153" s="35"/>
      <c r="Y153" s="35"/>
      <c r="Z153" s="35"/>
      <c r="AA153" s="35"/>
      <c r="AB153" s="35"/>
      <c r="AC153" s="35"/>
      <c r="AD153" s="35"/>
      <c r="AE153" s="35"/>
      <c r="AT153" s="18" t="s">
        <v>408</v>
      </c>
      <c r="AU153" s="18" t="s">
        <v>88</v>
      </c>
    </row>
    <row r="154" spans="1:47" s="2" customFormat="1" ht="29.25">
      <c r="A154" s="35"/>
      <c r="B154" s="36"/>
      <c r="C154" s="37"/>
      <c r="D154" s="220" t="s">
        <v>442</v>
      </c>
      <c r="E154" s="37"/>
      <c r="F154" s="230" t="s">
        <v>443</v>
      </c>
      <c r="G154" s="37"/>
      <c r="H154" s="37"/>
      <c r="I154" s="123"/>
      <c r="J154" s="37"/>
      <c r="K154" s="37"/>
      <c r="L154" s="40"/>
      <c r="M154" s="222"/>
      <c r="N154" s="223"/>
      <c r="O154" s="72"/>
      <c r="P154" s="72"/>
      <c r="Q154" s="72"/>
      <c r="R154" s="72"/>
      <c r="S154" s="72"/>
      <c r="T154" s="73"/>
      <c r="U154" s="35"/>
      <c r="V154" s="35"/>
      <c r="W154" s="35"/>
      <c r="X154" s="35"/>
      <c r="Y154" s="35"/>
      <c r="Z154" s="35"/>
      <c r="AA154" s="35"/>
      <c r="AB154" s="35"/>
      <c r="AC154" s="35"/>
      <c r="AD154" s="35"/>
      <c r="AE154" s="35"/>
      <c r="AT154" s="18" t="s">
        <v>442</v>
      </c>
      <c r="AU154" s="18" t="s">
        <v>88</v>
      </c>
    </row>
    <row r="155" spans="2:51" s="13" customFormat="1" ht="11.25">
      <c r="B155" s="231"/>
      <c r="C155" s="232"/>
      <c r="D155" s="220" t="s">
        <v>410</v>
      </c>
      <c r="E155" s="233" t="s">
        <v>1</v>
      </c>
      <c r="F155" s="234" t="s">
        <v>1770</v>
      </c>
      <c r="G155" s="232"/>
      <c r="H155" s="235">
        <v>444.15</v>
      </c>
      <c r="I155" s="236"/>
      <c r="J155" s="232"/>
      <c r="K155" s="232"/>
      <c r="L155" s="237"/>
      <c r="M155" s="238"/>
      <c r="N155" s="239"/>
      <c r="O155" s="239"/>
      <c r="P155" s="239"/>
      <c r="Q155" s="239"/>
      <c r="R155" s="239"/>
      <c r="S155" s="239"/>
      <c r="T155" s="240"/>
      <c r="AT155" s="241" t="s">
        <v>410</v>
      </c>
      <c r="AU155" s="241" t="s">
        <v>88</v>
      </c>
      <c r="AV155" s="13" t="s">
        <v>88</v>
      </c>
      <c r="AW155" s="13" t="s">
        <v>34</v>
      </c>
      <c r="AX155" s="13" t="s">
        <v>86</v>
      </c>
      <c r="AY155" s="241" t="s">
        <v>154</v>
      </c>
    </row>
    <row r="156" spans="1:65" s="2" customFormat="1" ht="16.5" customHeight="1">
      <c r="A156" s="35"/>
      <c r="B156" s="36"/>
      <c r="C156" s="207" t="s">
        <v>186</v>
      </c>
      <c r="D156" s="207" t="s">
        <v>155</v>
      </c>
      <c r="E156" s="208" t="s">
        <v>456</v>
      </c>
      <c r="F156" s="209" t="s">
        <v>457</v>
      </c>
      <c r="G156" s="210" t="s">
        <v>404</v>
      </c>
      <c r="H156" s="211">
        <v>45.366</v>
      </c>
      <c r="I156" s="212"/>
      <c r="J156" s="213">
        <f>ROUND(I156*H156,2)</f>
        <v>0</v>
      </c>
      <c r="K156" s="209" t="s">
        <v>405</v>
      </c>
      <c r="L156" s="40"/>
      <c r="M156" s="214" t="s">
        <v>1</v>
      </c>
      <c r="N156" s="215" t="s">
        <v>43</v>
      </c>
      <c r="O156" s="72"/>
      <c r="P156" s="216">
        <f>O156*H156</f>
        <v>0</v>
      </c>
      <c r="Q156" s="216">
        <v>0</v>
      </c>
      <c r="R156" s="216">
        <f>Q156*H156</f>
        <v>0</v>
      </c>
      <c r="S156" s="216">
        <v>0</v>
      </c>
      <c r="T156" s="217">
        <f>S156*H156</f>
        <v>0</v>
      </c>
      <c r="U156" s="35"/>
      <c r="V156" s="35"/>
      <c r="W156" s="35"/>
      <c r="X156" s="35"/>
      <c r="Y156" s="35"/>
      <c r="Z156" s="35"/>
      <c r="AA156" s="35"/>
      <c r="AB156" s="35"/>
      <c r="AC156" s="35"/>
      <c r="AD156" s="35"/>
      <c r="AE156" s="35"/>
      <c r="AR156" s="218" t="s">
        <v>159</v>
      </c>
      <c r="AT156" s="218" t="s">
        <v>155</v>
      </c>
      <c r="AU156" s="218" t="s">
        <v>88</v>
      </c>
      <c r="AY156" s="18" t="s">
        <v>154</v>
      </c>
      <c r="BE156" s="219">
        <f>IF(N156="základní",J156,0)</f>
        <v>0</v>
      </c>
      <c r="BF156" s="219">
        <f>IF(N156="snížená",J156,0)</f>
        <v>0</v>
      </c>
      <c r="BG156" s="219">
        <f>IF(N156="zákl. přenesená",J156,0)</f>
        <v>0</v>
      </c>
      <c r="BH156" s="219">
        <f>IF(N156="sníž. přenesená",J156,0)</f>
        <v>0</v>
      </c>
      <c r="BI156" s="219">
        <f>IF(N156="nulová",J156,0)</f>
        <v>0</v>
      </c>
      <c r="BJ156" s="18" t="s">
        <v>86</v>
      </c>
      <c r="BK156" s="219">
        <f>ROUND(I156*H156,2)</f>
        <v>0</v>
      </c>
      <c r="BL156" s="18" t="s">
        <v>159</v>
      </c>
      <c r="BM156" s="218" t="s">
        <v>1771</v>
      </c>
    </row>
    <row r="157" spans="1:47" s="2" customFormat="1" ht="11.25">
      <c r="A157" s="35"/>
      <c r="B157" s="36"/>
      <c r="C157" s="37"/>
      <c r="D157" s="220" t="s">
        <v>161</v>
      </c>
      <c r="E157" s="37"/>
      <c r="F157" s="221" t="s">
        <v>459</v>
      </c>
      <c r="G157" s="37"/>
      <c r="H157" s="37"/>
      <c r="I157" s="123"/>
      <c r="J157" s="37"/>
      <c r="K157" s="37"/>
      <c r="L157" s="40"/>
      <c r="M157" s="222"/>
      <c r="N157" s="223"/>
      <c r="O157" s="72"/>
      <c r="P157" s="72"/>
      <c r="Q157" s="72"/>
      <c r="R157" s="72"/>
      <c r="S157" s="72"/>
      <c r="T157" s="73"/>
      <c r="U157" s="35"/>
      <c r="V157" s="35"/>
      <c r="W157" s="35"/>
      <c r="X157" s="35"/>
      <c r="Y157" s="35"/>
      <c r="Z157" s="35"/>
      <c r="AA157" s="35"/>
      <c r="AB157" s="35"/>
      <c r="AC157" s="35"/>
      <c r="AD157" s="35"/>
      <c r="AE157" s="35"/>
      <c r="AT157" s="18" t="s">
        <v>161</v>
      </c>
      <c r="AU157" s="18" t="s">
        <v>88</v>
      </c>
    </row>
    <row r="158" spans="1:47" s="2" customFormat="1" ht="282.75">
      <c r="A158" s="35"/>
      <c r="B158" s="36"/>
      <c r="C158" s="37"/>
      <c r="D158" s="220" t="s">
        <v>408</v>
      </c>
      <c r="E158" s="37"/>
      <c r="F158" s="230" t="s">
        <v>460</v>
      </c>
      <c r="G158" s="37"/>
      <c r="H158" s="37"/>
      <c r="I158" s="123"/>
      <c r="J158" s="37"/>
      <c r="K158" s="37"/>
      <c r="L158" s="40"/>
      <c r="M158" s="222"/>
      <c r="N158" s="223"/>
      <c r="O158" s="72"/>
      <c r="P158" s="72"/>
      <c r="Q158" s="72"/>
      <c r="R158" s="72"/>
      <c r="S158" s="72"/>
      <c r="T158" s="73"/>
      <c r="U158" s="35"/>
      <c r="V158" s="35"/>
      <c r="W158" s="35"/>
      <c r="X158" s="35"/>
      <c r="Y158" s="35"/>
      <c r="Z158" s="35"/>
      <c r="AA158" s="35"/>
      <c r="AB158" s="35"/>
      <c r="AC158" s="35"/>
      <c r="AD158" s="35"/>
      <c r="AE158" s="35"/>
      <c r="AT158" s="18" t="s">
        <v>408</v>
      </c>
      <c r="AU158" s="18" t="s">
        <v>88</v>
      </c>
    </row>
    <row r="159" spans="2:51" s="13" customFormat="1" ht="11.25">
      <c r="B159" s="231"/>
      <c r="C159" s="232"/>
      <c r="D159" s="220" t="s">
        <v>410</v>
      </c>
      <c r="E159" s="233" t="s">
        <v>1</v>
      </c>
      <c r="F159" s="234" t="s">
        <v>1772</v>
      </c>
      <c r="G159" s="232"/>
      <c r="H159" s="235">
        <v>45.366</v>
      </c>
      <c r="I159" s="236"/>
      <c r="J159" s="232"/>
      <c r="K159" s="232"/>
      <c r="L159" s="237"/>
      <c r="M159" s="238"/>
      <c r="N159" s="239"/>
      <c r="O159" s="239"/>
      <c r="P159" s="239"/>
      <c r="Q159" s="239"/>
      <c r="R159" s="239"/>
      <c r="S159" s="239"/>
      <c r="T159" s="240"/>
      <c r="AT159" s="241" t="s">
        <v>410</v>
      </c>
      <c r="AU159" s="241" t="s">
        <v>88</v>
      </c>
      <c r="AV159" s="13" t="s">
        <v>88</v>
      </c>
      <c r="AW159" s="13" t="s">
        <v>34</v>
      </c>
      <c r="AX159" s="13" t="s">
        <v>86</v>
      </c>
      <c r="AY159" s="241" t="s">
        <v>154</v>
      </c>
    </row>
    <row r="160" spans="1:65" s="2" customFormat="1" ht="24" customHeight="1">
      <c r="A160" s="35"/>
      <c r="B160" s="36"/>
      <c r="C160" s="207" t="s">
        <v>190</v>
      </c>
      <c r="D160" s="207" t="s">
        <v>155</v>
      </c>
      <c r="E160" s="208" t="s">
        <v>462</v>
      </c>
      <c r="F160" s="209" t="s">
        <v>463</v>
      </c>
      <c r="G160" s="210" t="s">
        <v>464</v>
      </c>
      <c r="H160" s="211">
        <v>15.989</v>
      </c>
      <c r="I160" s="212"/>
      <c r="J160" s="213">
        <f>ROUND(I160*H160,2)</f>
        <v>0</v>
      </c>
      <c r="K160" s="209" t="s">
        <v>405</v>
      </c>
      <c r="L160" s="40"/>
      <c r="M160" s="214" t="s">
        <v>1</v>
      </c>
      <c r="N160" s="215" t="s">
        <v>43</v>
      </c>
      <c r="O160" s="72"/>
      <c r="P160" s="216">
        <f>O160*H160</f>
        <v>0</v>
      </c>
      <c r="Q160" s="216">
        <v>0</v>
      </c>
      <c r="R160" s="216">
        <f>Q160*H160</f>
        <v>0</v>
      </c>
      <c r="S160" s="216">
        <v>0</v>
      </c>
      <c r="T160" s="217">
        <f>S160*H160</f>
        <v>0</v>
      </c>
      <c r="U160" s="35"/>
      <c r="V160" s="35"/>
      <c r="W160" s="35"/>
      <c r="X160" s="35"/>
      <c r="Y160" s="35"/>
      <c r="Z160" s="35"/>
      <c r="AA160" s="35"/>
      <c r="AB160" s="35"/>
      <c r="AC160" s="35"/>
      <c r="AD160" s="35"/>
      <c r="AE160" s="35"/>
      <c r="AR160" s="218" t="s">
        <v>159</v>
      </c>
      <c r="AT160" s="218" t="s">
        <v>155</v>
      </c>
      <c r="AU160" s="218" t="s">
        <v>88</v>
      </c>
      <c r="AY160" s="18" t="s">
        <v>154</v>
      </c>
      <c r="BE160" s="219">
        <f>IF(N160="základní",J160,0)</f>
        <v>0</v>
      </c>
      <c r="BF160" s="219">
        <f>IF(N160="snížená",J160,0)</f>
        <v>0</v>
      </c>
      <c r="BG160" s="219">
        <f>IF(N160="zákl. přenesená",J160,0)</f>
        <v>0</v>
      </c>
      <c r="BH160" s="219">
        <f>IF(N160="sníž. přenesená",J160,0)</f>
        <v>0</v>
      </c>
      <c r="BI160" s="219">
        <f>IF(N160="nulová",J160,0)</f>
        <v>0</v>
      </c>
      <c r="BJ160" s="18" t="s">
        <v>86</v>
      </c>
      <c r="BK160" s="219">
        <f>ROUND(I160*H160,2)</f>
        <v>0</v>
      </c>
      <c r="BL160" s="18" t="s">
        <v>159</v>
      </c>
      <c r="BM160" s="218" t="s">
        <v>1773</v>
      </c>
    </row>
    <row r="161" spans="1:47" s="2" customFormat="1" ht="29.25">
      <c r="A161" s="35"/>
      <c r="B161" s="36"/>
      <c r="C161" s="37"/>
      <c r="D161" s="220" t="s">
        <v>161</v>
      </c>
      <c r="E161" s="37"/>
      <c r="F161" s="221" t="s">
        <v>466</v>
      </c>
      <c r="G161" s="37"/>
      <c r="H161" s="37"/>
      <c r="I161" s="123"/>
      <c r="J161" s="37"/>
      <c r="K161" s="37"/>
      <c r="L161" s="40"/>
      <c r="M161" s="222"/>
      <c r="N161" s="223"/>
      <c r="O161" s="72"/>
      <c r="P161" s="72"/>
      <c r="Q161" s="72"/>
      <c r="R161" s="72"/>
      <c r="S161" s="72"/>
      <c r="T161" s="73"/>
      <c r="U161" s="35"/>
      <c r="V161" s="35"/>
      <c r="W161" s="35"/>
      <c r="X161" s="35"/>
      <c r="Y161" s="35"/>
      <c r="Z161" s="35"/>
      <c r="AA161" s="35"/>
      <c r="AB161" s="35"/>
      <c r="AC161" s="35"/>
      <c r="AD161" s="35"/>
      <c r="AE161" s="35"/>
      <c r="AT161" s="18" t="s">
        <v>161</v>
      </c>
      <c r="AU161" s="18" t="s">
        <v>88</v>
      </c>
    </row>
    <row r="162" spans="1:47" s="2" customFormat="1" ht="29.25">
      <c r="A162" s="35"/>
      <c r="B162" s="36"/>
      <c r="C162" s="37"/>
      <c r="D162" s="220" t="s">
        <v>408</v>
      </c>
      <c r="E162" s="37"/>
      <c r="F162" s="230" t="s">
        <v>467</v>
      </c>
      <c r="G162" s="37"/>
      <c r="H162" s="37"/>
      <c r="I162" s="123"/>
      <c r="J162" s="37"/>
      <c r="K162" s="37"/>
      <c r="L162" s="40"/>
      <c r="M162" s="222"/>
      <c r="N162" s="223"/>
      <c r="O162" s="72"/>
      <c r="P162" s="72"/>
      <c r="Q162" s="72"/>
      <c r="R162" s="72"/>
      <c r="S162" s="72"/>
      <c r="T162" s="73"/>
      <c r="U162" s="35"/>
      <c r="V162" s="35"/>
      <c r="W162" s="35"/>
      <c r="X162" s="35"/>
      <c r="Y162" s="35"/>
      <c r="Z162" s="35"/>
      <c r="AA162" s="35"/>
      <c r="AB162" s="35"/>
      <c r="AC162" s="35"/>
      <c r="AD162" s="35"/>
      <c r="AE162" s="35"/>
      <c r="AT162" s="18" t="s">
        <v>408</v>
      </c>
      <c r="AU162" s="18" t="s">
        <v>88</v>
      </c>
    </row>
    <row r="163" spans="2:51" s="13" customFormat="1" ht="11.25">
      <c r="B163" s="231"/>
      <c r="C163" s="232"/>
      <c r="D163" s="220" t="s">
        <v>410</v>
      </c>
      <c r="E163" s="233" t="s">
        <v>1</v>
      </c>
      <c r="F163" s="234" t="s">
        <v>1765</v>
      </c>
      <c r="G163" s="232"/>
      <c r="H163" s="235">
        <v>14.805</v>
      </c>
      <c r="I163" s="236"/>
      <c r="J163" s="232"/>
      <c r="K163" s="232"/>
      <c r="L163" s="237"/>
      <c r="M163" s="238"/>
      <c r="N163" s="239"/>
      <c r="O163" s="239"/>
      <c r="P163" s="239"/>
      <c r="Q163" s="239"/>
      <c r="R163" s="239"/>
      <c r="S163" s="239"/>
      <c r="T163" s="240"/>
      <c r="AT163" s="241" t="s">
        <v>410</v>
      </c>
      <c r="AU163" s="241" t="s">
        <v>88</v>
      </c>
      <c r="AV163" s="13" t="s">
        <v>88</v>
      </c>
      <c r="AW163" s="13" t="s">
        <v>34</v>
      </c>
      <c r="AX163" s="13" t="s">
        <v>86</v>
      </c>
      <c r="AY163" s="241" t="s">
        <v>154</v>
      </c>
    </row>
    <row r="164" spans="2:51" s="13" customFormat="1" ht="11.25">
      <c r="B164" s="231"/>
      <c r="C164" s="232"/>
      <c r="D164" s="220" t="s">
        <v>410</v>
      </c>
      <c r="E164" s="232"/>
      <c r="F164" s="234" t="s">
        <v>1774</v>
      </c>
      <c r="G164" s="232"/>
      <c r="H164" s="235">
        <v>15.989</v>
      </c>
      <c r="I164" s="236"/>
      <c r="J164" s="232"/>
      <c r="K164" s="232"/>
      <c r="L164" s="237"/>
      <c r="M164" s="238"/>
      <c r="N164" s="239"/>
      <c r="O164" s="239"/>
      <c r="P164" s="239"/>
      <c r="Q164" s="239"/>
      <c r="R164" s="239"/>
      <c r="S164" s="239"/>
      <c r="T164" s="240"/>
      <c r="AT164" s="241" t="s">
        <v>410</v>
      </c>
      <c r="AU164" s="241" t="s">
        <v>88</v>
      </c>
      <c r="AV164" s="13" t="s">
        <v>88</v>
      </c>
      <c r="AW164" s="13" t="s">
        <v>4</v>
      </c>
      <c r="AX164" s="13" t="s">
        <v>86</v>
      </c>
      <c r="AY164" s="241" t="s">
        <v>154</v>
      </c>
    </row>
    <row r="165" spans="1:65" s="2" customFormat="1" ht="16.5" customHeight="1">
      <c r="A165" s="35"/>
      <c r="B165" s="36"/>
      <c r="C165" s="207" t="s">
        <v>194</v>
      </c>
      <c r="D165" s="207" t="s">
        <v>155</v>
      </c>
      <c r="E165" s="208" t="s">
        <v>469</v>
      </c>
      <c r="F165" s="209" t="s">
        <v>470</v>
      </c>
      <c r="G165" s="210" t="s">
        <v>471</v>
      </c>
      <c r="H165" s="211">
        <v>1107.04</v>
      </c>
      <c r="I165" s="212"/>
      <c r="J165" s="213">
        <f>ROUND(I165*H165,2)</f>
        <v>0</v>
      </c>
      <c r="K165" s="209" t="s">
        <v>405</v>
      </c>
      <c r="L165" s="40"/>
      <c r="M165" s="214" t="s">
        <v>1</v>
      </c>
      <c r="N165" s="215" t="s">
        <v>43</v>
      </c>
      <c r="O165" s="72"/>
      <c r="P165" s="216">
        <f>O165*H165</f>
        <v>0</v>
      </c>
      <c r="Q165" s="216">
        <v>0</v>
      </c>
      <c r="R165" s="216">
        <f>Q165*H165</f>
        <v>0</v>
      </c>
      <c r="S165" s="216">
        <v>0</v>
      </c>
      <c r="T165" s="217">
        <f>S165*H165</f>
        <v>0</v>
      </c>
      <c r="U165" s="35"/>
      <c r="V165" s="35"/>
      <c r="W165" s="35"/>
      <c r="X165" s="35"/>
      <c r="Y165" s="35"/>
      <c r="Z165" s="35"/>
      <c r="AA165" s="35"/>
      <c r="AB165" s="35"/>
      <c r="AC165" s="35"/>
      <c r="AD165" s="35"/>
      <c r="AE165" s="35"/>
      <c r="AR165" s="218" t="s">
        <v>159</v>
      </c>
      <c r="AT165" s="218" t="s">
        <v>155</v>
      </c>
      <c r="AU165" s="218" t="s">
        <v>88</v>
      </c>
      <c r="AY165" s="18" t="s">
        <v>154</v>
      </c>
      <c r="BE165" s="219">
        <f>IF(N165="základní",J165,0)</f>
        <v>0</v>
      </c>
      <c r="BF165" s="219">
        <f>IF(N165="snížená",J165,0)</f>
        <v>0</v>
      </c>
      <c r="BG165" s="219">
        <f>IF(N165="zákl. přenesená",J165,0)</f>
        <v>0</v>
      </c>
      <c r="BH165" s="219">
        <f>IF(N165="sníž. přenesená",J165,0)</f>
        <v>0</v>
      </c>
      <c r="BI165" s="219">
        <f>IF(N165="nulová",J165,0)</f>
        <v>0</v>
      </c>
      <c r="BJ165" s="18" t="s">
        <v>86</v>
      </c>
      <c r="BK165" s="219">
        <f>ROUND(I165*H165,2)</f>
        <v>0</v>
      </c>
      <c r="BL165" s="18" t="s">
        <v>159</v>
      </c>
      <c r="BM165" s="218" t="s">
        <v>1775</v>
      </c>
    </row>
    <row r="166" spans="1:47" s="2" customFormat="1" ht="19.5">
      <c r="A166" s="35"/>
      <c r="B166" s="36"/>
      <c r="C166" s="37"/>
      <c r="D166" s="220" t="s">
        <v>161</v>
      </c>
      <c r="E166" s="37"/>
      <c r="F166" s="221" t="s">
        <v>473</v>
      </c>
      <c r="G166" s="37"/>
      <c r="H166" s="37"/>
      <c r="I166" s="123"/>
      <c r="J166" s="37"/>
      <c r="K166" s="37"/>
      <c r="L166" s="40"/>
      <c r="M166" s="222"/>
      <c r="N166" s="223"/>
      <c r="O166" s="72"/>
      <c r="P166" s="72"/>
      <c r="Q166" s="72"/>
      <c r="R166" s="72"/>
      <c r="S166" s="72"/>
      <c r="T166" s="73"/>
      <c r="U166" s="35"/>
      <c r="V166" s="35"/>
      <c r="W166" s="35"/>
      <c r="X166" s="35"/>
      <c r="Y166" s="35"/>
      <c r="Z166" s="35"/>
      <c r="AA166" s="35"/>
      <c r="AB166" s="35"/>
      <c r="AC166" s="35"/>
      <c r="AD166" s="35"/>
      <c r="AE166" s="35"/>
      <c r="AT166" s="18" t="s">
        <v>161</v>
      </c>
      <c r="AU166" s="18" t="s">
        <v>88</v>
      </c>
    </row>
    <row r="167" spans="1:47" s="2" customFormat="1" ht="165.75">
      <c r="A167" s="35"/>
      <c r="B167" s="36"/>
      <c r="C167" s="37"/>
      <c r="D167" s="220" t="s">
        <v>408</v>
      </c>
      <c r="E167" s="37"/>
      <c r="F167" s="230" t="s">
        <v>474</v>
      </c>
      <c r="G167" s="37"/>
      <c r="H167" s="37"/>
      <c r="I167" s="123"/>
      <c r="J167" s="37"/>
      <c r="K167" s="37"/>
      <c r="L167" s="40"/>
      <c r="M167" s="222"/>
      <c r="N167" s="223"/>
      <c r="O167" s="72"/>
      <c r="P167" s="72"/>
      <c r="Q167" s="72"/>
      <c r="R167" s="72"/>
      <c r="S167" s="72"/>
      <c r="T167" s="73"/>
      <c r="U167" s="35"/>
      <c r="V167" s="35"/>
      <c r="W167" s="35"/>
      <c r="X167" s="35"/>
      <c r="Y167" s="35"/>
      <c r="Z167" s="35"/>
      <c r="AA167" s="35"/>
      <c r="AB167" s="35"/>
      <c r="AC167" s="35"/>
      <c r="AD167" s="35"/>
      <c r="AE167" s="35"/>
      <c r="AT167" s="18" t="s">
        <v>408</v>
      </c>
      <c r="AU167" s="18" t="s">
        <v>88</v>
      </c>
    </row>
    <row r="168" spans="2:51" s="13" customFormat="1" ht="11.25">
      <c r="B168" s="231"/>
      <c r="C168" s="232"/>
      <c r="D168" s="220" t="s">
        <v>410</v>
      </c>
      <c r="E168" s="233" t="s">
        <v>1</v>
      </c>
      <c r="F168" s="234" t="s">
        <v>1776</v>
      </c>
      <c r="G168" s="232"/>
      <c r="H168" s="235">
        <v>1107.04</v>
      </c>
      <c r="I168" s="236"/>
      <c r="J168" s="232"/>
      <c r="K168" s="232"/>
      <c r="L168" s="237"/>
      <c r="M168" s="238"/>
      <c r="N168" s="239"/>
      <c r="O168" s="239"/>
      <c r="P168" s="239"/>
      <c r="Q168" s="239"/>
      <c r="R168" s="239"/>
      <c r="S168" s="239"/>
      <c r="T168" s="240"/>
      <c r="AT168" s="241" t="s">
        <v>410</v>
      </c>
      <c r="AU168" s="241" t="s">
        <v>88</v>
      </c>
      <c r="AV168" s="13" t="s">
        <v>88</v>
      </c>
      <c r="AW168" s="13" t="s">
        <v>34</v>
      </c>
      <c r="AX168" s="13" t="s">
        <v>86</v>
      </c>
      <c r="AY168" s="241" t="s">
        <v>154</v>
      </c>
    </row>
    <row r="169" spans="2:63" s="12" customFormat="1" ht="22.9" customHeight="1">
      <c r="B169" s="193"/>
      <c r="C169" s="194"/>
      <c r="D169" s="195" t="s">
        <v>77</v>
      </c>
      <c r="E169" s="224" t="s">
        <v>88</v>
      </c>
      <c r="F169" s="224" t="s">
        <v>1203</v>
      </c>
      <c r="G169" s="194"/>
      <c r="H169" s="194"/>
      <c r="I169" s="197"/>
      <c r="J169" s="225">
        <f>BK169</f>
        <v>0</v>
      </c>
      <c r="K169" s="194"/>
      <c r="L169" s="199"/>
      <c r="M169" s="200"/>
      <c r="N169" s="201"/>
      <c r="O169" s="201"/>
      <c r="P169" s="202">
        <f>SUM(P170:P180)</f>
        <v>0</v>
      </c>
      <c r="Q169" s="201"/>
      <c r="R169" s="202">
        <f>SUM(R170:R180)</f>
        <v>21.785816</v>
      </c>
      <c r="S169" s="201"/>
      <c r="T169" s="203">
        <f>SUM(T170:T180)</f>
        <v>0</v>
      </c>
      <c r="AR169" s="204" t="s">
        <v>86</v>
      </c>
      <c r="AT169" s="205" t="s">
        <v>77</v>
      </c>
      <c r="AU169" s="205" t="s">
        <v>86</v>
      </c>
      <c r="AY169" s="204" t="s">
        <v>154</v>
      </c>
      <c r="BK169" s="206">
        <f>SUM(BK170:BK180)</f>
        <v>0</v>
      </c>
    </row>
    <row r="170" spans="1:65" s="2" customFormat="1" ht="24" customHeight="1">
      <c r="A170" s="35"/>
      <c r="B170" s="36"/>
      <c r="C170" s="207" t="s">
        <v>198</v>
      </c>
      <c r="D170" s="207" t="s">
        <v>155</v>
      </c>
      <c r="E170" s="208" t="s">
        <v>1777</v>
      </c>
      <c r="F170" s="209" t="s">
        <v>1778</v>
      </c>
      <c r="G170" s="210" t="s">
        <v>471</v>
      </c>
      <c r="H170" s="211">
        <v>173.9</v>
      </c>
      <c r="I170" s="212"/>
      <c r="J170" s="213">
        <f>ROUND(I170*H170,2)</f>
        <v>0</v>
      </c>
      <c r="K170" s="209" t="s">
        <v>405</v>
      </c>
      <c r="L170" s="40"/>
      <c r="M170" s="214" t="s">
        <v>1</v>
      </c>
      <c r="N170" s="215" t="s">
        <v>43</v>
      </c>
      <c r="O170" s="72"/>
      <c r="P170" s="216">
        <f>O170*H170</f>
        <v>0</v>
      </c>
      <c r="Q170" s="216">
        <v>0.00031</v>
      </c>
      <c r="R170" s="216">
        <f>Q170*H170</f>
        <v>0.053909</v>
      </c>
      <c r="S170" s="216">
        <v>0</v>
      </c>
      <c r="T170" s="217">
        <f>S170*H170</f>
        <v>0</v>
      </c>
      <c r="U170" s="35"/>
      <c r="V170" s="35"/>
      <c r="W170" s="35"/>
      <c r="X170" s="35"/>
      <c r="Y170" s="35"/>
      <c r="Z170" s="35"/>
      <c r="AA170" s="35"/>
      <c r="AB170" s="35"/>
      <c r="AC170" s="35"/>
      <c r="AD170" s="35"/>
      <c r="AE170" s="35"/>
      <c r="AR170" s="218" t="s">
        <v>159</v>
      </c>
      <c r="AT170" s="218" t="s">
        <v>155</v>
      </c>
      <c r="AU170" s="218" t="s">
        <v>88</v>
      </c>
      <c r="AY170" s="18" t="s">
        <v>154</v>
      </c>
      <c r="BE170" s="219">
        <f>IF(N170="základní",J170,0)</f>
        <v>0</v>
      </c>
      <c r="BF170" s="219">
        <f>IF(N170="snížená",J170,0)</f>
        <v>0</v>
      </c>
      <c r="BG170" s="219">
        <f>IF(N170="zákl. přenesená",J170,0)</f>
        <v>0</v>
      </c>
      <c r="BH170" s="219">
        <f>IF(N170="sníž. přenesená",J170,0)</f>
        <v>0</v>
      </c>
      <c r="BI170" s="219">
        <f>IF(N170="nulová",J170,0)</f>
        <v>0</v>
      </c>
      <c r="BJ170" s="18" t="s">
        <v>86</v>
      </c>
      <c r="BK170" s="219">
        <f>ROUND(I170*H170,2)</f>
        <v>0</v>
      </c>
      <c r="BL170" s="18" t="s">
        <v>159</v>
      </c>
      <c r="BM170" s="218" t="s">
        <v>1779</v>
      </c>
    </row>
    <row r="171" spans="1:47" s="2" customFormat="1" ht="29.25">
      <c r="A171" s="35"/>
      <c r="B171" s="36"/>
      <c r="C171" s="37"/>
      <c r="D171" s="220" t="s">
        <v>161</v>
      </c>
      <c r="E171" s="37"/>
      <c r="F171" s="221" t="s">
        <v>1780</v>
      </c>
      <c r="G171" s="37"/>
      <c r="H171" s="37"/>
      <c r="I171" s="123"/>
      <c r="J171" s="37"/>
      <c r="K171" s="37"/>
      <c r="L171" s="40"/>
      <c r="M171" s="222"/>
      <c r="N171" s="223"/>
      <c r="O171" s="72"/>
      <c r="P171" s="72"/>
      <c r="Q171" s="72"/>
      <c r="R171" s="72"/>
      <c r="S171" s="72"/>
      <c r="T171" s="73"/>
      <c r="U171" s="35"/>
      <c r="V171" s="35"/>
      <c r="W171" s="35"/>
      <c r="X171" s="35"/>
      <c r="Y171" s="35"/>
      <c r="Z171" s="35"/>
      <c r="AA171" s="35"/>
      <c r="AB171" s="35"/>
      <c r="AC171" s="35"/>
      <c r="AD171" s="35"/>
      <c r="AE171" s="35"/>
      <c r="AT171" s="18" t="s">
        <v>161</v>
      </c>
      <c r="AU171" s="18" t="s">
        <v>88</v>
      </c>
    </row>
    <row r="172" spans="1:47" s="2" customFormat="1" ht="204.75">
      <c r="A172" s="35"/>
      <c r="B172" s="36"/>
      <c r="C172" s="37"/>
      <c r="D172" s="220" t="s">
        <v>408</v>
      </c>
      <c r="E172" s="37"/>
      <c r="F172" s="230" t="s">
        <v>1781</v>
      </c>
      <c r="G172" s="37"/>
      <c r="H172" s="37"/>
      <c r="I172" s="123"/>
      <c r="J172" s="37"/>
      <c r="K172" s="37"/>
      <c r="L172" s="40"/>
      <c r="M172" s="222"/>
      <c r="N172" s="223"/>
      <c r="O172" s="72"/>
      <c r="P172" s="72"/>
      <c r="Q172" s="72"/>
      <c r="R172" s="72"/>
      <c r="S172" s="72"/>
      <c r="T172" s="73"/>
      <c r="U172" s="35"/>
      <c r="V172" s="35"/>
      <c r="W172" s="35"/>
      <c r="X172" s="35"/>
      <c r="Y172" s="35"/>
      <c r="Z172" s="35"/>
      <c r="AA172" s="35"/>
      <c r="AB172" s="35"/>
      <c r="AC172" s="35"/>
      <c r="AD172" s="35"/>
      <c r="AE172" s="35"/>
      <c r="AT172" s="18" t="s">
        <v>408</v>
      </c>
      <c r="AU172" s="18" t="s">
        <v>88</v>
      </c>
    </row>
    <row r="173" spans="2:51" s="13" customFormat="1" ht="11.25">
      <c r="B173" s="231"/>
      <c r="C173" s="232"/>
      <c r="D173" s="220" t="s">
        <v>410</v>
      </c>
      <c r="E173" s="233" t="s">
        <v>1</v>
      </c>
      <c r="F173" s="234" t="s">
        <v>1782</v>
      </c>
      <c r="G173" s="232"/>
      <c r="H173" s="235">
        <v>173.9</v>
      </c>
      <c r="I173" s="236"/>
      <c r="J173" s="232"/>
      <c r="K173" s="232"/>
      <c r="L173" s="237"/>
      <c r="M173" s="238"/>
      <c r="N173" s="239"/>
      <c r="O173" s="239"/>
      <c r="P173" s="239"/>
      <c r="Q173" s="239"/>
      <c r="R173" s="239"/>
      <c r="S173" s="239"/>
      <c r="T173" s="240"/>
      <c r="AT173" s="241" t="s">
        <v>410</v>
      </c>
      <c r="AU173" s="241" t="s">
        <v>88</v>
      </c>
      <c r="AV173" s="13" t="s">
        <v>88</v>
      </c>
      <c r="AW173" s="13" t="s">
        <v>34</v>
      </c>
      <c r="AX173" s="13" t="s">
        <v>86</v>
      </c>
      <c r="AY173" s="241" t="s">
        <v>154</v>
      </c>
    </row>
    <row r="174" spans="1:65" s="2" customFormat="1" ht="16.5" customHeight="1">
      <c r="A174" s="35"/>
      <c r="B174" s="36"/>
      <c r="C174" s="254" t="s">
        <v>202</v>
      </c>
      <c r="D174" s="254" t="s">
        <v>179</v>
      </c>
      <c r="E174" s="255" t="s">
        <v>1175</v>
      </c>
      <c r="F174" s="256" t="s">
        <v>1176</v>
      </c>
      <c r="G174" s="257" t="s">
        <v>471</v>
      </c>
      <c r="H174" s="258">
        <v>191.29</v>
      </c>
      <c r="I174" s="259"/>
      <c r="J174" s="260">
        <f>ROUND(I174*H174,2)</f>
        <v>0</v>
      </c>
      <c r="K174" s="256" t="s">
        <v>405</v>
      </c>
      <c r="L174" s="261"/>
      <c r="M174" s="262" t="s">
        <v>1</v>
      </c>
      <c r="N174" s="263" t="s">
        <v>43</v>
      </c>
      <c r="O174" s="72"/>
      <c r="P174" s="216">
        <f>O174*H174</f>
        <v>0</v>
      </c>
      <c r="Q174" s="216">
        <v>0.0003</v>
      </c>
      <c r="R174" s="216">
        <f>Q174*H174</f>
        <v>0.057386999999999994</v>
      </c>
      <c r="S174" s="216">
        <v>0</v>
      </c>
      <c r="T174" s="217">
        <f>S174*H174</f>
        <v>0</v>
      </c>
      <c r="U174" s="35"/>
      <c r="V174" s="35"/>
      <c r="W174" s="35"/>
      <c r="X174" s="35"/>
      <c r="Y174" s="35"/>
      <c r="Z174" s="35"/>
      <c r="AA174" s="35"/>
      <c r="AB174" s="35"/>
      <c r="AC174" s="35"/>
      <c r="AD174" s="35"/>
      <c r="AE174" s="35"/>
      <c r="AR174" s="218" t="s">
        <v>190</v>
      </c>
      <c r="AT174" s="218" t="s">
        <v>179</v>
      </c>
      <c r="AU174" s="218" t="s">
        <v>88</v>
      </c>
      <c r="AY174" s="18" t="s">
        <v>154</v>
      </c>
      <c r="BE174" s="219">
        <f>IF(N174="základní",J174,0)</f>
        <v>0</v>
      </c>
      <c r="BF174" s="219">
        <f>IF(N174="snížená",J174,0)</f>
        <v>0</v>
      </c>
      <c r="BG174" s="219">
        <f>IF(N174="zákl. přenesená",J174,0)</f>
        <v>0</v>
      </c>
      <c r="BH174" s="219">
        <f>IF(N174="sníž. přenesená",J174,0)</f>
        <v>0</v>
      </c>
      <c r="BI174" s="219">
        <f>IF(N174="nulová",J174,0)</f>
        <v>0</v>
      </c>
      <c r="BJ174" s="18" t="s">
        <v>86</v>
      </c>
      <c r="BK174" s="219">
        <f>ROUND(I174*H174,2)</f>
        <v>0</v>
      </c>
      <c r="BL174" s="18" t="s">
        <v>159</v>
      </c>
      <c r="BM174" s="218" t="s">
        <v>1783</v>
      </c>
    </row>
    <row r="175" spans="1:47" s="2" customFormat="1" ht="11.25">
      <c r="A175" s="35"/>
      <c r="B175" s="36"/>
      <c r="C175" s="37"/>
      <c r="D175" s="220" t="s">
        <v>161</v>
      </c>
      <c r="E175" s="37"/>
      <c r="F175" s="221" t="s">
        <v>1176</v>
      </c>
      <c r="G175" s="37"/>
      <c r="H175" s="37"/>
      <c r="I175" s="123"/>
      <c r="J175" s="37"/>
      <c r="K175" s="37"/>
      <c r="L175" s="40"/>
      <c r="M175" s="222"/>
      <c r="N175" s="223"/>
      <c r="O175" s="72"/>
      <c r="P175" s="72"/>
      <c r="Q175" s="72"/>
      <c r="R175" s="72"/>
      <c r="S175" s="72"/>
      <c r="T175" s="73"/>
      <c r="U175" s="35"/>
      <c r="V175" s="35"/>
      <c r="W175" s="35"/>
      <c r="X175" s="35"/>
      <c r="Y175" s="35"/>
      <c r="Z175" s="35"/>
      <c r="AA175" s="35"/>
      <c r="AB175" s="35"/>
      <c r="AC175" s="35"/>
      <c r="AD175" s="35"/>
      <c r="AE175" s="35"/>
      <c r="AT175" s="18" t="s">
        <v>161</v>
      </c>
      <c r="AU175" s="18" t="s">
        <v>88</v>
      </c>
    </row>
    <row r="176" spans="2:51" s="13" customFormat="1" ht="11.25">
      <c r="B176" s="231"/>
      <c r="C176" s="232"/>
      <c r="D176" s="220" t="s">
        <v>410</v>
      </c>
      <c r="E176" s="233" t="s">
        <v>1</v>
      </c>
      <c r="F176" s="234" t="s">
        <v>1784</v>
      </c>
      <c r="G176" s="232"/>
      <c r="H176" s="235">
        <v>173.9</v>
      </c>
      <c r="I176" s="236"/>
      <c r="J176" s="232"/>
      <c r="K176" s="232"/>
      <c r="L176" s="237"/>
      <c r="M176" s="238"/>
      <c r="N176" s="239"/>
      <c r="O176" s="239"/>
      <c r="P176" s="239"/>
      <c r="Q176" s="239"/>
      <c r="R176" s="239"/>
      <c r="S176" s="239"/>
      <c r="T176" s="240"/>
      <c r="AT176" s="241" t="s">
        <v>410</v>
      </c>
      <c r="AU176" s="241" t="s">
        <v>88</v>
      </c>
      <c r="AV176" s="13" t="s">
        <v>88</v>
      </c>
      <c r="AW176" s="13" t="s">
        <v>34</v>
      </c>
      <c r="AX176" s="13" t="s">
        <v>86</v>
      </c>
      <c r="AY176" s="241" t="s">
        <v>154</v>
      </c>
    </row>
    <row r="177" spans="2:51" s="13" customFormat="1" ht="11.25">
      <c r="B177" s="231"/>
      <c r="C177" s="232"/>
      <c r="D177" s="220" t="s">
        <v>410</v>
      </c>
      <c r="E177" s="232"/>
      <c r="F177" s="234" t="s">
        <v>1785</v>
      </c>
      <c r="G177" s="232"/>
      <c r="H177" s="235">
        <v>191.29</v>
      </c>
      <c r="I177" s="236"/>
      <c r="J177" s="232"/>
      <c r="K177" s="232"/>
      <c r="L177" s="237"/>
      <c r="M177" s="238"/>
      <c r="N177" s="239"/>
      <c r="O177" s="239"/>
      <c r="P177" s="239"/>
      <c r="Q177" s="239"/>
      <c r="R177" s="239"/>
      <c r="S177" s="239"/>
      <c r="T177" s="240"/>
      <c r="AT177" s="241" t="s">
        <v>410</v>
      </c>
      <c r="AU177" s="241" t="s">
        <v>88</v>
      </c>
      <c r="AV177" s="13" t="s">
        <v>88</v>
      </c>
      <c r="AW177" s="13" t="s">
        <v>4</v>
      </c>
      <c r="AX177" s="13" t="s">
        <v>86</v>
      </c>
      <c r="AY177" s="241" t="s">
        <v>154</v>
      </c>
    </row>
    <row r="178" spans="1:65" s="2" customFormat="1" ht="24" customHeight="1">
      <c r="A178" s="35"/>
      <c r="B178" s="36"/>
      <c r="C178" s="207" t="s">
        <v>206</v>
      </c>
      <c r="D178" s="207" t="s">
        <v>155</v>
      </c>
      <c r="E178" s="208" t="s">
        <v>1786</v>
      </c>
      <c r="F178" s="209" t="s">
        <v>1787</v>
      </c>
      <c r="G178" s="210" t="s">
        <v>639</v>
      </c>
      <c r="H178" s="211">
        <v>94</v>
      </c>
      <c r="I178" s="212"/>
      <c r="J178" s="213">
        <f>ROUND(I178*H178,2)</f>
        <v>0</v>
      </c>
      <c r="K178" s="209" t="s">
        <v>405</v>
      </c>
      <c r="L178" s="40"/>
      <c r="M178" s="214" t="s">
        <v>1</v>
      </c>
      <c r="N178" s="215" t="s">
        <v>43</v>
      </c>
      <c r="O178" s="72"/>
      <c r="P178" s="216">
        <f>O178*H178</f>
        <v>0</v>
      </c>
      <c r="Q178" s="216">
        <v>0.23058</v>
      </c>
      <c r="R178" s="216">
        <f>Q178*H178</f>
        <v>21.67452</v>
      </c>
      <c r="S178" s="216">
        <v>0</v>
      </c>
      <c r="T178" s="217">
        <f>S178*H178</f>
        <v>0</v>
      </c>
      <c r="U178" s="35"/>
      <c r="V178" s="35"/>
      <c r="W178" s="35"/>
      <c r="X178" s="35"/>
      <c r="Y178" s="35"/>
      <c r="Z178" s="35"/>
      <c r="AA178" s="35"/>
      <c r="AB178" s="35"/>
      <c r="AC178" s="35"/>
      <c r="AD178" s="35"/>
      <c r="AE178" s="35"/>
      <c r="AR178" s="218" t="s">
        <v>159</v>
      </c>
      <c r="AT178" s="218" t="s">
        <v>155</v>
      </c>
      <c r="AU178" s="218" t="s">
        <v>88</v>
      </c>
      <c r="AY178" s="18" t="s">
        <v>154</v>
      </c>
      <c r="BE178" s="219">
        <f>IF(N178="základní",J178,0)</f>
        <v>0</v>
      </c>
      <c r="BF178" s="219">
        <f>IF(N178="snížená",J178,0)</f>
        <v>0</v>
      </c>
      <c r="BG178" s="219">
        <f>IF(N178="zákl. přenesená",J178,0)</f>
        <v>0</v>
      </c>
      <c r="BH178" s="219">
        <f>IF(N178="sníž. přenesená",J178,0)</f>
        <v>0</v>
      </c>
      <c r="BI178" s="219">
        <f>IF(N178="nulová",J178,0)</f>
        <v>0</v>
      </c>
      <c r="BJ178" s="18" t="s">
        <v>86</v>
      </c>
      <c r="BK178" s="219">
        <f>ROUND(I178*H178,2)</f>
        <v>0</v>
      </c>
      <c r="BL178" s="18" t="s">
        <v>159</v>
      </c>
      <c r="BM178" s="218" t="s">
        <v>1788</v>
      </c>
    </row>
    <row r="179" spans="1:47" s="2" customFormat="1" ht="39">
      <c r="A179" s="35"/>
      <c r="B179" s="36"/>
      <c r="C179" s="37"/>
      <c r="D179" s="220" t="s">
        <v>161</v>
      </c>
      <c r="E179" s="37"/>
      <c r="F179" s="221" t="s">
        <v>1789</v>
      </c>
      <c r="G179" s="37"/>
      <c r="H179" s="37"/>
      <c r="I179" s="123"/>
      <c r="J179" s="37"/>
      <c r="K179" s="37"/>
      <c r="L179" s="40"/>
      <c r="M179" s="222"/>
      <c r="N179" s="223"/>
      <c r="O179" s="72"/>
      <c r="P179" s="72"/>
      <c r="Q179" s="72"/>
      <c r="R179" s="72"/>
      <c r="S179" s="72"/>
      <c r="T179" s="73"/>
      <c r="U179" s="35"/>
      <c r="V179" s="35"/>
      <c r="W179" s="35"/>
      <c r="X179" s="35"/>
      <c r="Y179" s="35"/>
      <c r="Z179" s="35"/>
      <c r="AA179" s="35"/>
      <c r="AB179" s="35"/>
      <c r="AC179" s="35"/>
      <c r="AD179" s="35"/>
      <c r="AE179" s="35"/>
      <c r="AT179" s="18" t="s">
        <v>161</v>
      </c>
      <c r="AU179" s="18" t="s">
        <v>88</v>
      </c>
    </row>
    <row r="180" spans="2:51" s="13" customFormat="1" ht="11.25">
      <c r="B180" s="231"/>
      <c r="C180" s="232"/>
      <c r="D180" s="220" t="s">
        <v>410</v>
      </c>
      <c r="E180" s="233" t="s">
        <v>1</v>
      </c>
      <c r="F180" s="234" t="s">
        <v>1790</v>
      </c>
      <c r="G180" s="232"/>
      <c r="H180" s="235">
        <v>94</v>
      </c>
      <c r="I180" s="236"/>
      <c r="J180" s="232"/>
      <c r="K180" s="232"/>
      <c r="L180" s="237"/>
      <c r="M180" s="238"/>
      <c r="N180" s="239"/>
      <c r="O180" s="239"/>
      <c r="P180" s="239"/>
      <c r="Q180" s="239"/>
      <c r="R180" s="239"/>
      <c r="S180" s="239"/>
      <c r="T180" s="240"/>
      <c r="AT180" s="241" t="s">
        <v>410</v>
      </c>
      <c r="AU180" s="241" t="s">
        <v>88</v>
      </c>
      <c r="AV180" s="13" t="s">
        <v>88</v>
      </c>
      <c r="AW180" s="13" t="s">
        <v>34</v>
      </c>
      <c r="AX180" s="13" t="s">
        <v>86</v>
      </c>
      <c r="AY180" s="241" t="s">
        <v>154</v>
      </c>
    </row>
    <row r="181" spans="2:63" s="12" customFormat="1" ht="22.9" customHeight="1">
      <c r="B181" s="193"/>
      <c r="C181" s="194"/>
      <c r="D181" s="195" t="s">
        <v>77</v>
      </c>
      <c r="E181" s="224" t="s">
        <v>176</v>
      </c>
      <c r="F181" s="224" t="s">
        <v>476</v>
      </c>
      <c r="G181" s="194"/>
      <c r="H181" s="194"/>
      <c r="I181" s="197"/>
      <c r="J181" s="225">
        <f>BK181</f>
        <v>0</v>
      </c>
      <c r="K181" s="194"/>
      <c r="L181" s="199"/>
      <c r="M181" s="200"/>
      <c r="N181" s="201"/>
      <c r="O181" s="201"/>
      <c r="P181" s="202">
        <f>SUM(P182:P212)</f>
        <v>0</v>
      </c>
      <c r="Q181" s="201"/>
      <c r="R181" s="202">
        <f>SUM(R182:R212)</f>
        <v>177.69806599999998</v>
      </c>
      <c r="S181" s="201"/>
      <c r="T181" s="203">
        <f>SUM(T182:T212)</f>
        <v>0</v>
      </c>
      <c r="AR181" s="204" t="s">
        <v>86</v>
      </c>
      <c r="AT181" s="205" t="s">
        <v>77</v>
      </c>
      <c r="AU181" s="205" t="s">
        <v>86</v>
      </c>
      <c r="AY181" s="204" t="s">
        <v>154</v>
      </c>
      <c r="BK181" s="206">
        <f>SUM(BK182:BK212)</f>
        <v>0</v>
      </c>
    </row>
    <row r="182" spans="1:65" s="2" customFormat="1" ht="16.5" customHeight="1">
      <c r="A182" s="35"/>
      <c r="B182" s="36"/>
      <c r="C182" s="207" t="s">
        <v>210</v>
      </c>
      <c r="D182" s="207" t="s">
        <v>155</v>
      </c>
      <c r="E182" s="208" t="s">
        <v>487</v>
      </c>
      <c r="F182" s="209" t="s">
        <v>488</v>
      </c>
      <c r="G182" s="210" t="s">
        <v>471</v>
      </c>
      <c r="H182" s="211">
        <v>1078.1</v>
      </c>
      <c r="I182" s="212"/>
      <c r="J182" s="213">
        <f>ROUND(I182*H182,2)</f>
        <v>0</v>
      </c>
      <c r="K182" s="209" t="s">
        <v>405</v>
      </c>
      <c r="L182" s="40"/>
      <c r="M182" s="214" t="s">
        <v>1</v>
      </c>
      <c r="N182" s="215" t="s">
        <v>43</v>
      </c>
      <c r="O182" s="72"/>
      <c r="P182" s="216">
        <f>O182*H182</f>
        <v>0</v>
      </c>
      <c r="Q182" s="216">
        <v>0</v>
      </c>
      <c r="R182" s="216">
        <f>Q182*H182</f>
        <v>0</v>
      </c>
      <c r="S182" s="216">
        <v>0</v>
      </c>
      <c r="T182" s="217">
        <f>S182*H182</f>
        <v>0</v>
      </c>
      <c r="U182" s="35"/>
      <c r="V182" s="35"/>
      <c r="W182" s="35"/>
      <c r="X182" s="35"/>
      <c r="Y182" s="35"/>
      <c r="Z182" s="35"/>
      <c r="AA182" s="35"/>
      <c r="AB182" s="35"/>
      <c r="AC182" s="35"/>
      <c r="AD182" s="35"/>
      <c r="AE182" s="35"/>
      <c r="AR182" s="218" t="s">
        <v>159</v>
      </c>
      <c r="AT182" s="218" t="s">
        <v>155</v>
      </c>
      <c r="AU182" s="218" t="s">
        <v>88</v>
      </c>
      <c r="AY182" s="18" t="s">
        <v>154</v>
      </c>
      <c r="BE182" s="219">
        <f>IF(N182="základní",J182,0)</f>
        <v>0</v>
      </c>
      <c r="BF182" s="219">
        <f>IF(N182="snížená",J182,0)</f>
        <v>0</v>
      </c>
      <c r="BG182" s="219">
        <f>IF(N182="zákl. přenesená",J182,0)</f>
        <v>0</v>
      </c>
      <c r="BH182" s="219">
        <f>IF(N182="sníž. přenesená",J182,0)</f>
        <v>0</v>
      </c>
      <c r="BI182" s="219">
        <f>IF(N182="nulová",J182,0)</f>
        <v>0</v>
      </c>
      <c r="BJ182" s="18" t="s">
        <v>86</v>
      </c>
      <c r="BK182" s="219">
        <f>ROUND(I182*H182,2)</f>
        <v>0</v>
      </c>
      <c r="BL182" s="18" t="s">
        <v>159</v>
      </c>
      <c r="BM182" s="218" t="s">
        <v>1791</v>
      </c>
    </row>
    <row r="183" spans="1:47" s="2" customFormat="1" ht="19.5">
      <c r="A183" s="35"/>
      <c r="B183" s="36"/>
      <c r="C183" s="37"/>
      <c r="D183" s="220" t="s">
        <v>161</v>
      </c>
      <c r="E183" s="37"/>
      <c r="F183" s="221" t="s">
        <v>490</v>
      </c>
      <c r="G183" s="37"/>
      <c r="H183" s="37"/>
      <c r="I183" s="123"/>
      <c r="J183" s="37"/>
      <c r="K183" s="37"/>
      <c r="L183" s="40"/>
      <c r="M183" s="222"/>
      <c r="N183" s="223"/>
      <c r="O183" s="72"/>
      <c r="P183" s="72"/>
      <c r="Q183" s="72"/>
      <c r="R183" s="72"/>
      <c r="S183" s="72"/>
      <c r="T183" s="73"/>
      <c r="U183" s="35"/>
      <c r="V183" s="35"/>
      <c r="W183" s="35"/>
      <c r="X183" s="35"/>
      <c r="Y183" s="35"/>
      <c r="Z183" s="35"/>
      <c r="AA183" s="35"/>
      <c r="AB183" s="35"/>
      <c r="AC183" s="35"/>
      <c r="AD183" s="35"/>
      <c r="AE183" s="35"/>
      <c r="AT183" s="18" t="s">
        <v>161</v>
      </c>
      <c r="AU183" s="18" t="s">
        <v>88</v>
      </c>
    </row>
    <row r="184" spans="2:51" s="13" customFormat="1" ht="11.25">
      <c r="B184" s="231"/>
      <c r="C184" s="232"/>
      <c r="D184" s="220" t="s">
        <v>410</v>
      </c>
      <c r="E184" s="233" t="s">
        <v>1</v>
      </c>
      <c r="F184" s="234" t="s">
        <v>1792</v>
      </c>
      <c r="G184" s="232"/>
      <c r="H184" s="235">
        <v>642.48</v>
      </c>
      <c r="I184" s="236"/>
      <c r="J184" s="232"/>
      <c r="K184" s="232"/>
      <c r="L184" s="237"/>
      <c r="M184" s="238"/>
      <c r="N184" s="239"/>
      <c r="O184" s="239"/>
      <c r="P184" s="239"/>
      <c r="Q184" s="239"/>
      <c r="R184" s="239"/>
      <c r="S184" s="239"/>
      <c r="T184" s="240"/>
      <c r="AT184" s="241" t="s">
        <v>410</v>
      </c>
      <c r="AU184" s="241" t="s">
        <v>88</v>
      </c>
      <c r="AV184" s="13" t="s">
        <v>88</v>
      </c>
      <c r="AW184" s="13" t="s">
        <v>34</v>
      </c>
      <c r="AX184" s="13" t="s">
        <v>78</v>
      </c>
      <c r="AY184" s="241" t="s">
        <v>154</v>
      </c>
    </row>
    <row r="185" spans="2:51" s="13" customFormat="1" ht="11.25">
      <c r="B185" s="231"/>
      <c r="C185" s="232"/>
      <c r="D185" s="220" t="s">
        <v>410</v>
      </c>
      <c r="E185" s="233" t="s">
        <v>1</v>
      </c>
      <c r="F185" s="234" t="s">
        <v>1793</v>
      </c>
      <c r="G185" s="232"/>
      <c r="H185" s="235">
        <v>435.62</v>
      </c>
      <c r="I185" s="236"/>
      <c r="J185" s="232"/>
      <c r="K185" s="232"/>
      <c r="L185" s="237"/>
      <c r="M185" s="238"/>
      <c r="N185" s="239"/>
      <c r="O185" s="239"/>
      <c r="P185" s="239"/>
      <c r="Q185" s="239"/>
      <c r="R185" s="239"/>
      <c r="S185" s="239"/>
      <c r="T185" s="240"/>
      <c r="AT185" s="241" t="s">
        <v>410</v>
      </c>
      <c r="AU185" s="241" t="s">
        <v>88</v>
      </c>
      <c r="AV185" s="13" t="s">
        <v>88</v>
      </c>
      <c r="AW185" s="13" t="s">
        <v>34</v>
      </c>
      <c r="AX185" s="13" t="s">
        <v>78</v>
      </c>
      <c r="AY185" s="241" t="s">
        <v>154</v>
      </c>
    </row>
    <row r="186" spans="2:51" s="14" customFormat="1" ht="11.25">
      <c r="B186" s="242"/>
      <c r="C186" s="243"/>
      <c r="D186" s="220" t="s">
        <v>410</v>
      </c>
      <c r="E186" s="244" t="s">
        <v>1</v>
      </c>
      <c r="F186" s="245" t="s">
        <v>433</v>
      </c>
      <c r="G186" s="243"/>
      <c r="H186" s="246">
        <v>1078.1</v>
      </c>
      <c r="I186" s="247"/>
      <c r="J186" s="243"/>
      <c r="K186" s="243"/>
      <c r="L186" s="248"/>
      <c r="M186" s="249"/>
      <c r="N186" s="250"/>
      <c r="O186" s="250"/>
      <c r="P186" s="250"/>
      <c r="Q186" s="250"/>
      <c r="R186" s="250"/>
      <c r="S186" s="250"/>
      <c r="T186" s="251"/>
      <c r="AT186" s="252" t="s">
        <v>410</v>
      </c>
      <c r="AU186" s="252" t="s">
        <v>88</v>
      </c>
      <c r="AV186" s="14" t="s">
        <v>159</v>
      </c>
      <c r="AW186" s="14" t="s">
        <v>34</v>
      </c>
      <c r="AX186" s="14" t="s">
        <v>86</v>
      </c>
      <c r="AY186" s="252" t="s">
        <v>154</v>
      </c>
    </row>
    <row r="187" spans="1:65" s="2" customFormat="1" ht="16.5" customHeight="1">
      <c r="A187" s="35"/>
      <c r="B187" s="36"/>
      <c r="C187" s="207" t="s">
        <v>214</v>
      </c>
      <c r="D187" s="207" t="s">
        <v>155</v>
      </c>
      <c r="E187" s="208" t="s">
        <v>494</v>
      </c>
      <c r="F187" s="209" t="s">
        <v>495</v>
      </c>
      <c r="G187" s="210" t="s">
        <v>471</v>
      </c>
      <c r="H187" s="211">
        <v>464.56</v>
      </c>
      <c r="I187" s="212"/>
      <c r="J187" s="213">
        <f>ROUND(I187*H187,2)</f>
        <v>0</v>
      </c>
      <c r="K187" s="209" t="s">
        <v>405</v>
      </c>
      <c r="L187" s="40"/>
      <c r="M187" s="214" t="s">
        <v>1</v>
      </c>
      <c r="N187" s="215" t="s">
        <v>43</v>
      </c>
      <c r="O187" s="72"/>
      <c r="P187" s="216">
        <f>O187*H187</f>
        <v>0</v>
      </c>
      <c r="Q187" s="216">
        <v>0</v>
      </c>
      <c r="R187" s="216">
        <f>Q187*H187</f>
        <v>0</v>
      </c>
      <c r="S187" s="216">
        <v>0</v>
      </c>
      <c r="T187" s="217">
        <f>S187*H187</f>
        <v>0</v>
      </c>
      <c r="U187" s="35"/>
      <c r="V187" s="35"/>
      <c r="W187" s="35"/>
      <c r="X187" s="35"/>
      <c r="Y187" s="35"/>
      <c r="Z187" s="35"/>
      <c r="AA187" s="35"/>
      <c r="AB187" s="35"/>
      <c r="AC187" s="35"/>
      <c r="AD187" s="35"/>
      <c r="AE187" s="35"/>
      <c r="AR187" s="218" t="s">
        <v>159</v>
      </c>
      <c r="AT187" s="218" t="s">
        <v>155</v>
      </c>
      <c r="AU187" s="218" t="s">
        <v>88</v>
      </c>
      <c r="AY187" s="18" t="s">
        <v>154</v>
      </c>
      <c r="BE187" s="219">
        <f>IF(N187="základní",J187,0)</f>
        <v>0</v>
      </c>
      <c r="BF187" s="219">
        <f>IF(N187="snížená",J187,0)</f>
        <v>0</v>
      </c>
      <c r="BG187" s="219">
        <f>IF(N187="zákl. přenesená",J187,0)</f>
        <v>0</v>
      </c>
      <c r="BH187" s="219">
        <f>IF(N187="sníž. přenesená",J187,0)</f>
        <v>0</v>
      </c>
      <c r="BI187" s="219">
        <f>IF(N187="nulová",J187,0)</f>
        <v>0</v>
      </c>
      <c r="BJ187" s="18" t="s">
        <v>86</v>
      </c>
      <c r="BK187" s="219">
        <f>ROUND(I187*H187,2)</f>
        <v>0</v>
      </c>
      <c r="BL187" s="18" t="s">
        <v>159</v>
      </c>
      <c r="BM187" s="218" t="s">
        <v>1794</v>
      </c>
    </row>
    <row r="188" spans="1:47" s="2" customFormat="1" ht="19.5">
      <c r="A188" s="35"/>
      <c r="B188" s="36"/>
      <c r="C188" s="37"/>
      <c r="D188" s="220" t="s">
        <v>161</v>
      </c>
      <c r="E188" s="37"/>
      <c r="F188" s="221" t="s">
        <v>497</v>
      </c>
      <c r="G188" s="37"/>
      <c r="H188" s="37"/>
      <c r="I188" s="123"/>
      <c r="J188" s="37"/>
      <c r="K188" s="37"/>
      <c r="L188" s="40"/>
      <c r="M188" s="222"/>
      <c r="N188" s="223"/>
      <c r="O188" s="72"/>
      <c r="P188" s="72"/>
      <c r="Q188" s="72"/>
      <c r="R188" s="72"/>
      <c r="S188" s="72"/>
      <c r="T188" s="73"/>
      <c r="U188" s="35"/>
      <c r="V188" s="35"/>
      <c r="W188" s="35"/>
      <c r="X188" s="35"/>
      <c r="Y188" s="35"/>
      <c r="Z188" s="35"/>
      <c r="AA188" s="35"/>
      <c r="AB188" s="35"/>
      <c r="AC188" s="35"/>
      <c r="AD188" s="35"/>
      <c r="AE188" s="35"/>
      <c r="AT188" s="18" t="s">
        <v>161</v>
      </c>
      <c r="AU188" s="18" t="s">
        <v>88</v>
      </c>
    </row>
    <row r="189" spans="2:51" s="13" customFormat="1" ht="11.25">
      <c r="B189" s="231"/>
      <c r="C189" s="232"/>
      <c r="D189" s="220" t="s">
        <v>410</v>
      </c>
      <c r="E189" s="233" t="s">
        <v>1</v>
      </c>
      <c r="F189" s="234" t="s">
        <v>1795</v>
      </c>
      <c r="G189" s="232"/>
      <c r="H189" s="235">
        <v>464.56</v>
      </c>
      <c r="I189" s="236"/>
      <c r="J189" s="232"/>
      <c r="K189" s="232"/>
      <c r="L189" s="237"/>
      <c r="M189" s="238"/>
      <c r="N189" s="239"/>
      <c r="O189" s="239"/>
      <c r="P189" s="239"/>
      <c r="Q189" s="239"/>
      <c r="R189" s="239"/>
      <c r="S189" s="239"/>
      <c r="T189" s="240"/>
      <c r="AT189" s="241" t="s">
        <v>410</v>
      </c>
      <c r="AU189" s="241" t="s">
        <v>88</v>
      </c>
      <c r="AV189" s="13" t="s">
        <v>88</v>
      </c>
      <c r="AW189" s="13" t="s">
        <v>34</v>
      </c>
      <c r="AX189" s="13" t="s">
        <v>86</v>
      </c>
      <c r="AY189" s="241" t="s">
        <v>154</v>
      </c>
    </row>
    <row r="190" spans="1:65" s="2" customFormat="1" ht="16.5" customHeight="1">
      <c r="A190" s="35"/>
      <c r="B190" s="36"/>
      <c r="C190" s="207" t="s">
        <v>8</v>
      </c>
      <c r="D190" s="207" t="s">
        <v>155</v>
      </c>
      <c r="E190" s="208" t="s">
        <v>1310</v>
      </c>
      <c r="F190" s="209" t="s">
        <v>1311</v>
      </c>
      <c r="G190" s="210" t="s">
        <v>471</v>
      </c>
      <c r="H190" s="211">
        <v>642.48</v>
      </c>
      <c r="I190" s="212"/>
      <c r="J190" s="213">
        <f>ROUND(I190*H190,2)</f>
        <v>0</v>
      </c>
      <c r="K190" s="209" t="s">
        <v>405</v>
      </c>
      <c r="L190" s="40"/>
      <c r="M190" s="214" t="s">
        <v>1</v>
      </c>
      <c r="N190" s="215" t="s">
        <v>43</v>
      </c>
      <c r="O190" s="72"/>
      <c r="P190" s="216">
        <f>O190*H190</f>
        <v>0</v>
      </c>
      <c r="Q190" s="216">
        <v>0</v>
      </c>
      <c r="R190" s="216">
        <f>Q190*H190</f>
        <v>0</v>
      </c>
      <c r="S190" s="216">
        <v>0</v>
      </c>
      <c r="T190" s="217">
        <f>S190*H190</f>
        <v>0</v>
      </c>
      <c r="U190" s="35"/>
      <c r="V190" s="35"/>
      <c r="W190" s="35"/>
      <c r="X190" s="35"/>
      <c r="Y190" s="35"/>
      <c r="Z190" s="35"/>
      <c r="AA190" s="35"/>
      <c r="AB190" s="35"/>
      <c r="AC190" s="35"/>
      <c r="AD190" s="35"/>
      <c r="AE190" s="35"/>
      <c r="AR190" s="218" t="s">
        <v>159</v>
      </c>
      <c r="AT190" s="218" t="s">
        <v>155</v>
      </c>
      <c r="AU190" s="218" t="s">
        <v>88</v>
      </c>
      <c r="AY190" s="18" t="s">
        <v>154</v>
      </c>
      <c r="BE190" s="219">
        <f>IF(N190="základní",J190,0)</f>
        <v>0</v>
      </c>
      <c r="BF190" s="219">
        <f>IF(N190="snížená",J190,0)</f>
        <v>0</v>
      </c>
      <c r="BG190" s="219">
        <f>IF(N190="zákl. přenesená",J190,0)</f>
        <v>0</v>
      </c>
      <c r="BH190" s="219">
        <f>IF(N190="sníž. přenesená",J190,0)</f>
        <v>0</v>
      </c>
      <c r="BI190" s="219">
        <f>IF(N190="nulová",J190,0)</f>
        <v>0</v>
      </c>
      <c r="BJ190" s="18" t="s">
        <v>86</v>
      </c>
      <c r="BK190" s="219">
        <f>ROUND(I190*H190,2)</f>
        <v>0</v>
      </c>
      <c r="BL190" s="18" t="s">
        <v>159</v>
      </c>
      <c r="BM190" s="218" t="s">
        <v>1796</v>
      </c>
    </row>
    <row r="191" spans="1:47" s="2" customFormat="1" ht="19.5">
      <c r="A191" s="35"/>
      <c r="B191" s="36"/>
      <c r="C191" s="37"/>
      <c r="D191" s="220" t="s">
        <v>161</v>
      </c>
      <c r="E191" s="37"/>
      <c r="F191" s="221" t="s">
        <v>1313</v>
      </c>
      <c r="G191" s="37"/>
      <c r="H191" s="37"/>
      <c r="I191" s="123"/>
      <c r="J191" s="37"/>
      <c r="K191" s="37"/>
      <c r="L191" s="40"/>
      <c r="M191" s="222"/>
      <c r="N191" s="223"/>
      <c r="O191" s="72"/>
      <c r="P191" s="72"/>
      <c r="Q191" s="72"/>
      <c r="R191" s="72"/>
      <c r="S191" s="72"/>
      <c r="T191" s="73"/>
      <c r="U191" s="35"/>
      <c r="V191" s="35"/>
      <c r="W191" s="35"/>
      <c r="X191" s="35"/>
      <c r="Y191" s="35"/>
      <c r="Z191" s="35"/>
      <c r="AA191" s="35"/>
      <c r="AB191" s="35"/>
      <c r="AC191" s="35"/>
      <c r="AD191" s="35"/>
      <c r="AE191" s="35"/>
      <c r="AT191" s="18" t="s">
        <v>161</v>
      </c>
      <c r="AU191" s="18" t="s">
        <v>88</v>
      </c>
    </row>
    <row r="192" spans="2:51" s="13" customFormat="1" ht="11.25">
      <c r="B192" s="231"/>
      <c r="C192" s="232"/>
      <c r="D192" s="220" t="s">
        <v>410</v>
      </c>
      <c r="E192" s="233" t="s">
        <v>1</v>
      </c>
      <c r="F192" s="234" t="s">
        <v>1792</v>
      </c>
      <c r="G192" s="232"/>
      <c r="H192" s="235">
        <v>642.48</v>
      </c>
      <c r="I192" s="236"/>
      <c r="J192" s="232"/>
      <c r="K192" s="232"/>
      <c r="L192" s="237"/>
      <c r="M192" s="238"/>
      <c r="N192" s="239"/>
      <c r="O192" s="239"/>
      <c r="P192" s="239"/>
      <c r="Q192" s="239"/>
      <c r="R192" s="239"/>
      <c r="S192" s="239"/>
      <c r="T192" s="240"/>
      <c r="AT192" s="241" t="s">
        <v>410</v>
      </c>
      <c r="AU192" s="241" t="s">
        <v>88</v>
      </c>
      <c r="AV192" s="13" t="s">
        <v>88</v>
      </c>
      <c r="AW192" s="13" t="s">
        <v>34</v>
      </c>
      <c r="AX192" s="13" t="s">
        <v>86</v>
      </c>
      <c r="AY192" s="241" t="s">
        <v>154</v>
      </c>
    </row>
    <row r="193" spans="1:65" s="2" customFormat="1" ht="24" customHeight="1">
      <c r="A193" s="35"/>
      <c r="B193" s="36"/>
      <c r="C193" s="207" t="s">
        <v>221</v>
      </c>
      <c r="D193" s="207" t="s">
        <v>155</v>
      </c>
      <c r="E193" s="208" t="s">
        <v>1322</v>
      </c>
      <c r="F193" s="209" t="s">
        <v>1323</v>
      </c>
      <c r="G193" s="210" t="s">
        <v>471</v>
      </c>
      <c r="H193" s="211">
        <v>642.48</v>
      </c>
      <c r="I193" s="212"/>
      <c r="J193" s="213">
        <f>ROUND(I193*H193,2)</f>
        <v>0</v>
      </c>
      <c r="K193" s="209" t="s">
        <v>405</v>
      </c>
      <c r="L193" s="40"/>
      <c r="M193" s="214" t="s">
        <v>1</v>
      </c>
      <c r="N193" s="215" t="s">
        <v>43</v>
      </c>
      <c r="O193" s="72"/>
      <c r="P193" s="216">
        <f>O193*H193</f>
        <v>0</v>
      </c>
      <c r="Q193" s="216">
        <v>0</v>
      </c>
      <c r="R193" s="216">
        <f>Q193*H193</f>
        <v>0</v>
      </c>
      <c r="S193" s="216">
        <v>0</v>
      </c>
      <c r="T193" s="217">
        <f>S193*H193</f>
        <v>0</v>
      </c>
      <c r="U193" s="35"/>
      <c r="V193" s="35"/>
      <c r="W193" s="35"/>
      <c r="X193" s="35"/>
      <c r="Y193" s="35"/>
      <c r="Z193" s="35"/>
      <c r="AA193" s="35"/>
      <c r="AB193" s="35"/>
      <c r="AC193" s="35"/>
      <c r="AD193" s="35"/>
      <c r="AE193" s="35"/>
      <c r="AR193" s="218" t="s">
        <v>159</v>
      </c>
      <c r="AT193" s="218" t="s">
        <v>155</v>
      </c>
      <c r="AU193" s="218" t="s">
        <v>88</v>
      </c>
      <c r="AY193" s="18" t="s">
        <v>154</v>
      </c>
      <c r="BE193" s="219">
        <f>IF(N193="základní",J193,0)</f>
        <v>0</v>
      </c>
      <c r="BF193" s="219">
        <f>IF(N193="snížená",J193,0)</f>
        <v>0</v>
      </c>
      <c r="BG193" s="219">
        <f>IF(N193="zákl. přenesená",J193,0)</f>
        <v>0</v>
      </c>
      <c r="BH193" s="219">
        <f>IF(N193="sníž. přenesená",J193,0)</f>
        <v>0</v>
      </c>
      <c r="BI193" s="219">
        <f>IF(N193="nulová",J193,0)</f>
        <v>0</v>
      </c>
      <c r="BJ193" s="18" t="s">
        <v>86</v>
      </c>
      <c r="BK193" s="219">
        <f>ROUND(I193*H193,2)</f>
        <v>0</v>
      </c>
      <c r="BL193" s="18" t="s">
        <v>159</v>
      </c>
      <c r="BM193" s="218" t="s">
        <v>1797</v>
      </c>
    </row>
    <row r="194" spans="1:47" s="2" customFormat="1" ht="19.5">
      <c r="A194" s="35"/>
      <c r="B194" s="36"/>
      <c r="C194" s="37"/>
      <c r="D194" s="220" t="s">
        <v>161</v>
      </c>
      <c r="E194" s="37"/>
      <c r="F194" s="221" t="s">
        <v>1325</v>
      </c>
      <c r="G194" s="37"/>
      <c r="H194" s="37"/>
      <c r="I194" s="123"/>
      <c r="J194" s="37"/>
      <c r="K194" s="37"/>
      <c r="L194" s="40"/>
      <c r="M194" s="222"/>
      <c r="N194" s="223"/>
      <c r="O194" s="72"/>
      <c r="P194" s="72"/>
      <c r="Q194" s="72"/>
      <c r="R194" s="72"/>
      <c r="S194" s="72"/>
      <c r="T194" s="73"/>
      <c r="U194" s="35"/>
      <c r="V194" s="35"/>
      <c r="W194" s="35"/>
      <c r="X194" s="35"/>
      <c r="Y194" s="35"/>
      <c r="Z194" s="35"/>
      <c r="AA194" s="35"/>
      <c r="AB194" s="35"/>
      <c r="AC194" s="35"/>
      <c r="AD194" s="35"/>
      <c r="AE194" s="35"/>
      <c r="AT194" s="18" t="s">
        <v>161</v>
      </c>
      <c r="AU194" s="18" t="s">
        <v>88</v>
      </c>
    </row>
    <row r="195" spans="1:47" s="2" customFormat="1" ht="19.5">
      <c r="A195" s="35"/>
      <c r="B195" s="36"/>
      <c r="C195" s="37"/>
      <c r="D195" s="220" t="s">
        <v>442</v>
      </c>
      <c r="E195" s="37"/>
      <c r="F195" s="230" t="s">
        <v>1326</v>
      </c>
      <c r="G195" s="37"/>
      <c r="H195" s="37"/>
      <c r="I195" s="123"/>
      <c r="J195" s="37"/>
      <c r="K195" s="37"/>
      <c r="L195" s="40"/>
      <c r="M195" s="222"/>
      <c r="N195" s="223"/>
      <c r="O195" s="72"/>
      <c r="P195" s="72"/>
      <c r="Q195" s="72"/>
      <c r="R195" s="72"/>
      <c r="S195" s="72"/>
      <c r="T195" s="73"/>
      <c r="U195" s="35"/>
      <c r="V195" s="35"/>
      <c r="W195" s="35"/>
      <c r="X195" s="35"/>
      <c r="Y195" s="35"/>
      <c r="Z195" s="35"/>
      <c r="AA195" s="35"/>
      <c r="AB195" s="35"/>
      <c r="AC195" s="35"/>
      <c r="AD195" s="35"/>
      <c r="AE195" s="35"/>
      <c r="AT195" s="18" t="s">
        <v>442</v>
      </c>
      <c r="AU195" s="18" t="s">
        <v>88</v>
      </c>
    </row>
    <row r="196" spans="2:51" s="13" customFormat="1" ht="11.25">
      <c r="B196" s="231"/>
      <c r="C196" s="232"/>
      <c r="D196" s="220" t="s">
        <v>410</v>
      </c>
      <c r="E196" s="233" t="s">
        <v>1</v>
      </c>
      <c r="F196" s="234" t="s">
        <v>1792</v>
      </c>
      <c r="G196" s="232"/>
      <c r="H196" s="235">
        <v>642.48</v>
      </c>
      <c r="I196" s="236"/>
      <c r="J196" s="232"/>
      <c r="K196" s="232"/>
      <c r="L196" s="237"/>
      <c r="M196" s="238"/>
      <c r="N196" s="239"/>
      <c r="O196" s="239"/>
      <c r="P196" s="239"/>
      <c r="Q196" s="239"/>
      <c r="R196" s="239"/>
      <c r="S196" s="239"/>
      <c r="T196" s="240"/>
      <c r="AT196" s="241" t="s">
        <v>410</v>
      </c>
      <c r="AU196" s="241" t="s">
        <v>88</v>
      </c>
      <c r="AV196" s="13" t="s">
        <v>88</v>
      </c>
      <c r="AW196" s="13" t="s">
        <v>34</v>
      </c>
      <c r="AX196" s="13" t="s">
        <v>86</v>
      </c>
      <c r="AY196" s="241" t="s">
        <v>154</v>
      </c>
    </row>
    <row r="197" spans="1:65" s="2" customFormat="1" ht="24" customHeight="1">
      <c r="A197" s="35"/>
      <c r="B197" s="36"/>
      <c r="C197" s="207" t="s">
        <v>225</v>
      </c>
      <c r="D197" s="207" t="s">
        <v>155</v>
      </c>
      <c r="E197" s="208" t="s">
        <v>1327</v>
      </c>
      <c r="F197" s="209" t="s">
        <v>1328</v>
      </c>
      <c r="G197" s="210" t="s">
        <v>471</v>
      </c>
      <c r="H197" s="211">
        <v>642.48</v>
      </c>
      <c r="I197" s="212"/>
      <c r="J197" s="213">
        <f>ROUND(I197*H197,2)</f>
        <v>0</v>
      </c>
      <c r="K197" s="209" t="s">
        <v>405</v>
      </c>
      <c r="L197" s="40"/>
      <c r="M197" s="214" t="s">
        <v>1</v>
      </c>
      <c r="N197" s="215" t="s">
        <v>43</v>
      </c>
      <c r="O197" s="72"/>
      <c r="P197" s="216">
        <f>O197*H197</f>
        <v>0</v>
      </c>
      <c r="Q197" s="216">
        <v>0</v>
      </c>
      <c r="R197" s="216">
        <f>Q197*H197</f>
        <v>0</v>
      </c>
      <c r="S197" s="216">
        <v>0</v>
      </c>
      <c r="T197" s="217">
        <f>S197*H197</f>
        <v>0</v>
      </c>
      <c r="U197" s="35"/>
      <c r="V197" s="35"/>
      <c r="W197" s="35"/>
      <c r="X197" s="35"/>
      <c r="Y197" s="35"/>
      <c r="Z197" s="35"/>
      <c r="AA197" s="35"/>
      <c r="AB197" s="35"/>
      <c r="AC197" s="35"/>
      <c r="AD197" s="35"/>
      <c r="AE197" s="35"/>
      <c r="AR197" s="218" t="s">
        <v>159</v>
      </c>
      <c r="AT197" s="218" t="s">
        <v>155</v>
      </c>
      <c r="AU197" s="218" t="s">
        <v>88</v>
      </c>
      <c r="AY197" s="18" t="s">
        <v>154</v>
      </c>
      <c r="BE197" s="219">
        <f>IF(N197="základní",J197,0)</f>
        <v>0</v>
      </c>
      <c r="BF197" s="219">
        <f>IF(N197="snížená",J197,0)</f>
        <v>0</v>
      </c>
      <c r="BG197" s="219">
        <f>IF(N197="zákl. přenesená",J197,0)</f>
        <v>0</v>
      </c>
      <c r="BH197" s="219">
        <f>IF(N197="sníž. přenesená",J197,0)</f>
        <v>0</v>
      </c>
      <c r="BI197" s="219">
        <f>IF(N197="nulová",J197,0)</f>
        <v>0</v>
      </c>
      <c r="BJ197" s="18" t="s">
        <v>86</v>
      </c>
      <c r="BK197" s="219">
        <f>ROUND(I197*H197,2)</f>
        <v>0</v>
      </c>
      <c r="BL197" s="18" t="s">
        <v>159</v>
      </c>
      <c r="BM197" s="218" t="s">
        <v>1798</v>
      </c>
    </row>
    <row r="198" spans="1:47" s="2" customFormat="1" ht="29.25">
      <c r="A198" s="35"/>
      <c r="B198" s="36"/>
      <c r="C198" s="37"/>
      <c r="D198" s="220" t="s">
        <v>161</v>
      </c>
      <c r="E198" s="37"/>
      <c r="F198" s="221" t="s">
        <v>1330</v>
      </c>
      <c r="G198" s="37"/>
      <c r="H198" s="37"/>
      <c r="I198" s="123"/>
      <c r="J198" s="37"/>
      <c r="K198" s="37"/>
      <c r="L198" s="40"/>
      <c r="M198" s="222"/>
      <c r="N198" s="223"/>
      <c r="O198" s="72"/>
      <c r="P198" s="72"/>
      <c r="Q198" s="72"/>
      <c r="R198" s="72"/>
      <c r="S198" s="72"/>
      <c r="T198" s="73"/>
      <c r="U198" s="35"/>
      <c r="V198" s="35"/>
      <c r="W198" s="35"/>
      <c r="X198" s="35"/>
      <c r="Y198" s="35"/>
      <c r="Z198" s="35"/>
      <c r="AA198" s="35"/>
      <c r="AB198" s="35"/>
      <c r="AC198" s="35"/>
      <c r="AD198" s="35"/>
      <c r="AE198" s="35"/>
      <c r="AT198" s="18" t="s">
        <v>161</v>
      </c>
      <c r="AU198" s="18" t="s">
        <v>88</v>
      </c>
    </row>
    <row r="199" spans="1:47" s="2" customFormat="1" ht="19.5">
      <c r="A199" s="35"/>
      <c r="B199" s="36"/>
      <c r="C199" s="37"/>
      <c r="D199" s="220" t="s">
        <v>408</v>
      </c>
      <c r="E199" s="37"/>
      <c r="F199" s="230" t="s">
        <v>1331</v>
      </c>
      <c r="G199" s="37"/>
      <c r="H199" s="37"/>
      <c r="I199" s="123"/>
      <c r="J199" s="37"/>
      <c r="K199" s="37"/>
      <c r="L199" s="40"/>
      <c r="M199" s="222"/>
      <c r="N199" s="223"/>
      <c r="O199" s="72"/>
      <c r="P199" s="72"/>
      <c r="Q199" s="72"/>
      <c r="R199" s="72"/>
      <c r="S199" s="72"/>
      <c r="T199" s="73"/>
      <c r="U199" s="35"/>
      <c r="V199" s="35"/>
      <c r="W199" s="35"/>
      <c r="X199" s="35"/>
      <c r="Y199" s="35"/>
      <c r="Z199" s="35"/>
      <c r="AA199" s="35"/>
      <c r="AB199" s="35"/>
      <c r="AC199" s="35"/>
      <c r="AD199" s="35"/>
      <c r="AE199" s="35"/>
      <c r="AT199" s="18" t="s">
        <v>408</v>
      </c>
      <c r="AU199" s="18" t="s">
        <v>88</v>
      </c>
    </row>
    <row r="200" spans="2:51" s="13" customFormat="1" ht="11.25">
      <c r="B200" s="231"/>
      <c r="C200" s="232"/>
      <c r="D200" s="220" t="s">
        <v>410</v>
      </c>
      <c r="E200" s="233" t="s">
        <v>1</v>
      </c>
      <c r="F200" s="234" t="s">
        <v>1792</v>
      </c>
      <c r="G200" s="232"/>
      <c r="H200" s="235">
        <v>642.48</v>
      </c>
      <c r="I200" s="236"/>
      <c r="J200" s="232"/>
      <c r="K200" s="232"/>
      <c r="L200" s="237"/>
      <c r="M200" s="238"/>
      <c r="N200" s="239"/>
      <c r="O200" s="239"/>
      <c r="P200" s="239"/>
      <c r="Q200" s="239"/>
      <c r="R200" s="239"/>
      <c r="S200" s="239"/>
      <c r="T200" s="240"/>
      <c r="AT200" s="241" t="s">
        <v>410</v>
      </c>
      <c r="AU200" s="241" t="s">
        <v>88</v>
      </c>
      <c r="AV200" s="13" t="s">
        <v>88</v>
      </c>
      <c r="AW200" s="13" t="s">
        <v>34</v>
      </c>
      <c r="AX200" s="13" t="s">
        <v>86</v>
      </c>
      <c r="AY200" s="241" t="s">
        <v>154</v>
      </c>
    </row>
    <row r="201" spans="1:65" s="2" customFormat="1" ht="24" customHeight="1">
      <c r="A201" s="35"/>
      <c r="B201" s="36"/>
      <c r="C201" s="207" t="s">
        <v>230</v>
      </c>
      <c r="D201" s="207" t="s">
        <v>155</v>
      </c>
      <c r="E201" s="208" t="s">
        <v>1332</v>
      </c>
      <c r="F201" s="209" t="s">
        <v>1333</v>
      </c>
      <c r="G201" s="210" t="s">
        <v>471</v>
      </c>
      <c r="H201" s="211">
        <v>642.48</v>
      </c>
      <c r="I201" s="212"/>
      <c r="J201" s="213">
        <f>ROUND(I201*H201,2)</f>
        <v>0</v>
      </c>
      <c r="K201" s="209" t="s">
        <v>405</v>
      </c>
      <c r="L201" s="40"/>
      <c r="M201" s="214" t="s">
        <v>1</v>
      </c>
      <c r="N201" s="215" t="s">
        <v>43</v>
      </c>
      <c r="O201" s="72"/>
      <c r="P201" s="216">
        <f>O201*H201</f>
        <v>0</v>
      </c>
      <c r="Q201" s="216">
        <v>0</v>
      </c>
      <c r="R201" s="216">
        <f>Q201*H201</f>
        <v>0</v>
      </c>
      <c r="S201" s="216">
        <v>0</v>
      </c>
      <c r="T201" s="217">
        <f>S201*H201</f>
        <v>0</v>
      </c>
      <c r="U201" s="35"/>
      <c r="V201" s="35"/>
      <c r="W201" s="35"/>
      <c r="X201" s="35"/>
      <c r="Y201" s="35"/>
      <c r="Z201" s="35"/>
      <c r="AA201" s="35"/>
      <c r="AB201" s="35"/>
      <c r="AC201" s="35"/>
      <c r="AD201" s="35"/>
      <c r="AE201" s="35"/>
      <c r="AR201" s="218" t="s">
        <v>159</v>
      </c>
      <c r="AT201" s="218" t="s">
        <v>155</v>
      </c>
      <c r="AU201" s="218" t="s">
        <v>88</v>
      </c>
      <c r="AY201" s="18" t="s">
        <v>154</v>
      </c>
      <c r="BE201" s="219">
        <f>IF(N201="základní",J201,0)</f>
        <v>0</v>
      </c>
      <c r="BF201" s="219">
        <f>IF(N201="snížená",J201,0)</f>
        <v>0</v>
      </c>
      <c r="BG201" s="219">
        <f>IF(N201="zákl. přenesená",J201,0)</f>
        <v>0</v>
      </c>
      <c r="BH201" s="219">
        <f>IF(N201="sníž. přenesená",J201,0)</f>
        <v>0</v>
      </c>
      <c r="BI201" s="219">
        <f>IF(N201="nulová",J201,0)</f>
        <v>0</v>
      </c>
      <c r="BJ201" s="18" t="s">
        <v>86</v>
      </c>
      <c r="BK201" s="219">
        <f>ROUND(I201*H201,2)</f>
        <v>0</v>
      </c>
      <c r="BL201" s="18" t="s">
        <v>159</v>
      </c>
      <c r="BM201" s="218" t="s">
        <v>1799</v>
      </c>
    </row>
    <row r="202" spans="1:47" s="2" customFormat="1" ht="29.25">
      <c r="A202" s="35"/>
      <c r="B202" s="36"/>
      <c r="C202" s="37"/>
      <c r="D202" s="220" t="s">
        <v>161</v>
      </c>
      <c r="E202" s="37"/>
      <c r="F202" s="221" t="s">
        <v>1336</v>
      </c>
      <c r="G202" s="37"/>
      <c r="H202" s="37"/>
      <c r="I202" s="123"/>
      <c r="J202" s="37"/>
      <c r="K202" s="37"/>
      <c r="L202" s="40"/>
      <c r="M202" s="222"/>
      <c r="N202" s="223"/>
      <c r="O202" s="72"/>
      <c r="P202" s="72"/>
      <c r="Q202" s="72"/>
      <c r="R202" s="72"/>
      <c r="S202" s="72"/>
      <c r="T202" s="73"/>
      <c r="U202" s="35"/>
      <c r="V202" s="35"/>
      <c r="W202" s="35"/>
      <c r="X202" s="35"/>
      <c r="Y202" s="35"/>
      <c r="Z202" s="35"/>
      <c r="AA202" s="35"/>
      <c r="AB202" s="35"/>
      <c r="AC202" s="35"/>
      <c r="AD202" s="35"/>
      <c r="AE202" s="35"/>
      <c r="AT202" s="18" t="s">
        <v>161</v>
      </c>
      <c r="AU202" s="18" t="s">
        <v>88</v>
      </c>
    </row>
    <row r="203" spans="1:47" s="2" customFormat="1" ht="19.5">
      <c r="A203" s="35"/>
      <c r="B203" s="36"/>
      <c r="C203" s="37"/>
      <c r="D203" s="220" t="s">
        <v>408</v>
      </c>
      <c r="E203" s="37"/>
      <c r="F203" s="230" t="s">
        <v>1337</v>
      </c>
      <c r="G203" s="37"/>
      <c r="H203" s="37"/>
      <c r="I203" s="123"/>
      <c r="J203" s="37"/>
      <c r="K203" s="37"/>
      <c r="L203" s="40"/>
      <c r="M203" s="222"/>
      <c r="N203" s="223"/>
      <c r="O203" s="72"/>
      <c r="P203" s="72"/>
      <c r="Q203" s="72"/>
      <c r="R203" s="72"/>
      <c r="S203" s="72"/>
      <c r="T203" s="73"/>
      <c r="U203" s="35"/>
      <c r="V203" s="35"/>
      <c r="W203" s="35"/>
      <c r="X203" s="35"/>
      <c r="Y203" s="35"/>
      <c r="Z203" s="35"/>
      <c r="AA203" s="35"/>
      <c r="AB203" s="35"/>
      <c r="AC203" s="35"/>
      <c r="AD203" s="35"/>
      <c r="AE203" s="35"/>
      <c r="AT203" s="18" t="s">
        <v>408</v>
      </c>
      <c r="AU203" s="18" t="s">
        <v>88</v>
      </c>
    </row>
    <row r="204" spans="2:51" s="13" customFormat="1" ht="11.25">
      <c r="B204" s="231"/>
      <c r="C204" s="232"/>
      <c r="D204" s="220" t="s">
        <v>410</v>
      </c>
      <c r="E204" s="233" t="s">
        <v>1</v>
      </c>
      <c r="F204" s="234" t="s">
        <v>1800</v>
      </c>
      <c r="G204" s="232"/>
      <c r="H204" s="235">
        <v>642.48</v>
      </c>
      <c r="I204" s="236"/>
      <c r="J204" s="232"/>
      <c r="K204" s="232"/>
      <c r="L204" s="237"/>
      <c r="M204" s="238"/>
      <c r="N204" s="239"/>
      <c r="O204" s="239"/>
      <c r="P204" s="239"/>
      <c r="Q204" s="239"/>
      <c r="R204" s="239"/>
      <c r="S204" s="239"/>
      <c r="T204" s="240"/>
      <c r="AT204" s="241" t="s">
        <v>410</v>
      </c>
      <c r="AU204" s="241" t="s">
        <v>88</v>
      </c>
      <c r="AV204" s="13" t="s">
        <v>88</v>
      </c>
      <c r="AW204" s="13" t="s">
        <v>34</v>
      </c>
      <c r="AX204" s="13" t="s">
        <v>86</v>
      </c>
      <c r="AY204" s="241" t="s">
        <v>154</v>
      </c>
    </row>
    <row r="205" spans="1:65" s="2" customFormat="1" ht="24" customHeight="1">
      <c r="A205" s="35"/>
      <c r="B205" s="36"/>
      <c r="C205" s="207" t="s">
        <v>234</v>
      </c>
      <c r="D205" s="207" t="s">
        <v>155</v>
      </c>
      <c r="E205" s="208" t="s">
        <v>510</v>
      </c>
      <c r="F205" s="209" t="s">
        <v>511</v>
      </c>
      <c r="G205" s="210" t="s">
        <v>471</v>
      </c>
      <c r="H205" s="211">
        <v>435.62</v>
      </c>
      <c r="I205" s="212"/>
      <c r="J205" s="213">
        <f>ROUND(I205*H205,2)</f>
        <v>0</v>
      </c>
      <c r="K205" s="209" t="s">
        <v>405</v>
      </c>
      <c r="L205" s="40"/>
      <c r="M205" s="214" t="s">
        <v>1</v>
      </c>
      <c r="N205" s="215" t="s">
        <v>43</v>
      </c>
      <c r="O205" s="72"/>
      <c r="P205" s="216">
        <f>O205*H205</f>
        <v>0</v>
      </c>
      <c r="Q205" s="216">
        <v>0.1837</v>
      </c>
      <c r="R205" s="216">
        <f>Q205*H205</f>
        <v>80.023394</v>
      </c>
      <c r="S205" s="216">
        <v>0</v>
      </c>
      <c r="T205" s="217">
        <f>S205*H205</f>
        <v>0</v>
      </c>
      <c r="U205" s="35"/>
      <c r="V205" s="35"/>
      <c r="W205" s="35"/>
      <c r="X205" s="35"/>
      <c r="Y205" s="35"/>
      <c r="Z205" s="35"/>
      <c r="AA205" s="35"/>
      <c r="AB205" s="35"/>
      <c r="AC205" s="35"/>
      <c r="AD205" s="35"/>
      <c r="AE205" s="35"/>
      <c r="AR205" s="218" t="s">
        <v>159</v>
      </c>
      <c r="AT205" s="218" t="s">
        <v>155</v>
      </c>
      <c r="AU205" s="218" t="s">
        <v>88</v>
      </c>
      <c r="AY205" s="18" t="s">
        <v>154</v>
      </c>
      <c r="BE205" s="219">
        <f>IF(N205="základní",J205,0)</f>
        <v>0</v>
      </c>
      <c r="BF205" s="219">
        <f>IF(N205="snížená",J205,0)</f>
        <v>0</v>
      </c>
      <c r="BG205" s="219">
        <f>IF(N205="zákl. přenesená",J205,0)</f>
        <v>0</v>
      </c>
      <c r="BH205" s="219">
        <f>IF(N205="sníž. přenesená",J205,0)</f>
        <v>0</v>
      </c>
      <c r="BI205" s="219">
        <f>IF(N205="nulová",J205,0)</f>
        <v>0</v>
      </c>
      <c r="BJ205" s="18" t="s">
        <v>86</v>
      </c>
      <c r="BK205" s="219">
        <f>ROUND(I205*H205,2)</f>
        <v>0</v>
      </c>
      <c r="BL205" s="18" t="s">
        <v>159</v>
      </c>
      <c r="BM205" s="218" t="s">
        <v>1801</v>
      </c>
    </row>
    <row r="206" spans="1:47" s="2" customFormat="1" ht="39">
      <c r="A206" s="35"/>
      <c r="B206" s="36"/>
      <c r="C206" s="37"/>
      <c r="D206" s="220" t="s">
        <v>161</v>
      </c>
      <c r="E206" s="37"/>
      <c r="F206" s="221" t="s">
        <v>513</v>
      </c>
      <c r="G206" s="37"/>
      <c r="H206" s="37"/>
      <c r="I206" s="123"/>
      <c r="J206" s="37"/>
      <c r="K206" s="37"/>
      <c r="L206" s="40"/>
      <c r="M206" s="222"/>
      <c r="N206" s="223"/>
      <c r="O206" s="72"/>
      <c r="P206" s="72"/>
      <c r="Q206" s="72"/>
      <c r="R206" s="72"/>
      <c r="S206" s="72"/>
      <c r="T206" s="73"/>
      <c r="U206" s="35"/>
      <c r="V206" s="35"/>
      <c r="W206" s="35"/>
      <c r="X206" s="35"/>
      <c r="Y206" s="35"/>
      <c r="Z206" s="35"/>
      <c r="AA206" s="35"/>
      <c r="AB206" s="35"/>
      <c r="AC206" s="35"/>
      <c r="AD206" s="35"/>
      <c r="AE206" s="35"/>
      <c r="AT206" s="18" t="s">
        <v>161</v>
      </c>
      <c r="AU206" s="18" t="s">
        <v>88</v>
      </c>
    </row>
    <row r="207" spans="1:47" s="2" customFormat="1" ht="156">
      <c r="A207" s="35"/>
      <c r="B207" s="36"/>
      <c r="C207" s="37"/>
      <c r="D207" s="220" t="s">
        <v>408</v>
      </c>
      <c r="E207" s="37"/>
      <c r="F207" s="230" t="s">
        <v>514</v>
      </c>
      <c r="G207" s="37"/>
      <c r="H207" s="37"/>
      <c r="I207" s="123"/>
      <c r="J207" s="37"/>
      <c r="K207" s="37"/>
      <c r="L207" s="40"/>
      <c r="M207" s="222"/>
      <c r="N207" s="223"/>
      <c r="O207" s="72"/>
      <c r="P207" s="72"/>
      <c r="Q207" s="72"/>
      <c r="R207" s="72"/>
      <c r="S207" s="72"/>
      <c r="T207" s="73"/>
      <c r="U207" s="35"/>
      <c r="V207" s="35"/>
      <c r="W207" s="35"/>
      <c r="X207" s="35"/>
      <c r="Y207" s="35"/>
      <c r="Z207" s="35"/>
      <c r="AA207" s="35"/>
      <c r="AB207" s="35"/>
      <c r="AC207" s="35"/>
      <c r="AD207" s="35"/>
      <c r="AE207" s="35"/>
      <c r="AT207" s="18" t="s">
        <v>408</v>
      </c>
      <c r="AU207" s="18" t="s">
        <v>88</v>
      </c>
    </row>
    <row r="208" spans="2:51" s="13" customFormat="1" ht="11.25">
      <c r="B208" s="231"/>
      <c r="C208" s="232"/>
      <c r="D208" s="220" t="s">
        <v>410</v>
      </c>
      <c r="E208" s="233" t="s">
        <v>1</v>
      </c>
      <c r="F208" s="234" t="s">
        <v>1802</v>
      </c>
      <c r="G208" s="232"/>
      <c r="H208" s="235">
        <v>435.62</v>
      </c>
      <c r="I208" s="236"/>
      <c r="J208" s="232"/>
      <c r="K208" s="232"/>
      <c r="L208" s="237"/>
      <c r="M208" s="238"/>
      <c r="N208" s="239"/>
      <c r="O208" s="239"/>
      <c r="P208" s="239"/>
      <c r="Q208" s="239"/>
      <c r="R208" s="239"/>
      <c r="S208" s="239"/>
      <c r="T208" s="240"/>
      <c r="AT208" s="241" t="s">
        <v>410</v>
      </c>
      <c r="AU208" s="241" t="s">
        <v>88</v>
      </c>
      <c r="AV208" s="13" t="s">
        <v>88</v>
      </c>
      <c r="AW208" s="13" t="s">
        <v>34</v>
      </c>
      <c r="AX208" s="13" t="s">
        <v>86</v>
      </c>
      <c r="AY208" s="241" t="s">
        <v>154</v>
      </c>
    </row>
    <row r="209" spans="1:65" s="2" customFormat="1" ht="16.5" customHeight="1">
      <c r="A209" s="35"/>
      <c r="B209" s="36"/>
      <c r="C209" s="254" t="s">
        <v>238</v>
      </c>
      <c r="D209" s="254" t="s">
        <v>179</v>
      </c>
      <c r="E209" s="255" t="s">
        <v>521</v>
      </c>
      <c r="F209" s="256" t="s">
        <v>522</v>
      </c>
      <c r="G209" s="257" t="s">
        <v>471</v>
      </c>
      <c r="H209" s="258">
        <v>439.976</v>
      </c>
      <c r="I209" s="259"/>
      <c r="J209" s="260">
        <f>ROUND(I209*H209,2)</f>
        <v>0</v>
      </c>
      <c r="K209" s="256" t="s">
        <v>405</v>
      </c>
      <c r="L209" s="261"/>
      <c r="M209" s="262" t="s">
        <v>1</v>
      </c>
      <c r="N209" s="263" t="s">
        <v>43</v>
      </c>
      <c r="O209" s="72"/>
      <c r="P209" s="216">
        <f>O209*H209</f>
        <v>0</v>
      </c>
      <c r="Q209" s="216">
        <v>0.222</v>
      </c>
      <c r="R209" s="216">
        <f>Q209*H209</f>
        <v>97.674672</v>
      </c>
      <c r="S209" s="216">
        <v>0</v>
      </c>
      <c r="T209" s="217">
        <f>S209*H209</f>
        <v>0</v>
      </c>
      <c r="U209" s="35"/>
      <c r="V209" s="35"/>
      <c r="W209" s="35"/>
      <c r="X209" s="35"/>
      <c r="Y209" s="35"/>
      <c r="Z209" s="35"/>
      <c r="AA209" s="35"/>
      <c r="AB209" s="35"/>
      <c r="AC209" s="35"/>
      <c r="AD209" s="35"/>
      <c r="AE209" s="35"/>
      <c r="AR209" s="218" t="s">
        <v>190</v>
      </c>
      <c r="AT209" s="218" t="s">
        <v>179</v>
      </c>
      <c r="AU209" s="218" t="s">
        <v>88</v>
      </c>
      <c r="AY209" s="18" t="s">
        <v>154</v>
      </c>
      <c r="BE209" s="219">
        <f>IF(N209="základní",J209,0)</f>
        <v>0</v>
      </c>
      <c r="BF209" s="219">
        <f>IF(N209="snížená",J209,0)</f>
        <v>0</v>
      </c>
      <c r="BG209" s="219">
        <f>IF(N209="zákl. přenesená",J209,0)</f>
        <v>0</v>
      </c>
      <c r="BH209" s="219">
        <f>IF(N209="sníž. přenesená",J209,0)</f>
        <v>0</v>
      </c>
      <c r="BI209" s="219">
        <f>IF(N209="nulová",J209,0)</f>
        <v>0</v>
      </c>
      <c r="BJ209" s="18" t="s">
        <v>86</v>
      </c>
      <c r="BK209" s="219">
        <f>ROUND(I209*H209,2)</f>
        <v>0</v>
      </c>
      <c r="BL209" s="18" t="s">
        <v>159</v>
      </c>
      <c r="BM209" s="218" t="s">
        <v>1803</v>
      </c>
    </row>
    <row r="210" spans="1:47" s="2" customFormat="1" ht="11.25">
      <c r="A210" s="35"/>
      <c r="B210" s="36"/>
      <c r="C210" s="37"/>
      <c r="D210" s="220" t="s">
        <v>161</v>
      </c>
      <c r="E210" s="37"/>
      <c r="F210" s="221" t="s">
        <v>1804</v>
      </c>
      <c r="G210" s="37"/>
      <c r="H210" s="37"/>
      <c r="I210" s="123"/>
      <c r="J210" s="37"/>
      <c r="K210" s="37"/>
      <c r="L210" s="40"/>
      <c r="M210" s="222"/>
      <c r="N210" s="223"/>
      <c r="O210" s="72"/>
      <c r="P210" s="72"/>
      <c r="Q210" s="72"/>
      <c r="R210" s="72"/>
      <c r="S210" s="72"/>
      <c r="T210" s="73"/>
      <c r="U210" s="35"/>
      <c r="V210" s="35"/>
      <c r="W210" s="35"/>
      <c r="X210" s="35"/>
      <c r="Y210" s="35"/>
      <c r="Z210" s="35"/>
      <c r="AA210" s="35"/>
      <c r="AB210" s="35"/>
      <c r="AC210" s="35"/>
      <c r="AD210" s="35"/>
      <c r="AE210" s="35"/>
      <c r="AT210" s="18" t="s">
        <v>161</v>
      </c>
      <c r="AU210" s="18" t="s">
        <v>88</v>
      </c>
    </row>
    <row r="211" spans="2:51" s="13" customFormat="1" ht="11.25">
      <c r="B211" s="231"/>
      <c r="C211" s="232"/>
      <c r="D211" s="220" t="s">
        <v>410</v>
      </c>
      <c r="E211" s="233" t="s">
        <v>1</v>
      </c>
      <c r="F211" s="234" t="s">
        <v>1805</v>
      </c>
      <c r="G211" s="232"/>
      <c r="H211" s="235">
        <v>435.62</v>
      </c>
      <c r="I211" s="236"/>
      <c r="J211" s="232"/>
      <c r="K211" s="232"/>
      <c r="L211" s="237"/>
      <c r="M211" s="238"/>
      <c r="N211" s="239"/>
      <c r="O211" s="239"/>
      <c r="P211" s="239"/>
      <c r="Q211" s="239"/>
      <c r="R211" s="239"/>
      <c r="S211" s="239"/>
      <c r="T211" s="240"/>
      <c r="AT211" s="241" t="s">
        <v>410</v>
      </c>
      <c r="AU211" s="241" t="s">
        <v>88</v>
      </c>
      <c r="AV211" s="13" t="s">
        <v>88</v>
      </c>
      <c r="AW211" s="13" t="s">
        <v>34</v>
      </c>
      <c r="AX211" s="13" t="s">
        <v>86</v>
      </c>
      <c r="AY211" s="241" t="s">
        <v>154</v>
      </c>
    </row>
    <row r="212" spans="2:51" s="13" customFormat="1" ht="11.25">
      <c r="B212" s="231"/>
      <c r="C212" s="232"/>
      <c r="D212" s="220" t="s">
        <v>410</v>
      </c>
      <c r="E212" s="232"/>
      <c r="F212" s="234" t="s">
        <v>1806</v>
      </c>
      <c r="G212" s="232"/>
      <c r="H212" s="235">
        <v>439.976</v>
      </c>
      <c r="I212" s="236"/>
      <c r="J212" s="232"/>
      <c r="K212" s="232"/>
      <c r="L212" s="237"/>
      <c r="M212" s="238"/>
      <c r="N212" s="239"/>
      <c r="O212" s="239"/>
      <c r="P212" s="239"/>
      <c r="Q212" s="239"/>
      <c r="R212" s="239"/>
      <c r="S212" s="239"/>
      <c r="T212" s="240"/>
      <c r="AT212" s="241" t="s">
        <v>410</v>
      </c>
      <c r="AU212" s="241" t="s">
        <v>88</v>
      </c>
      <c r="AV212" s="13" t="s">
        <v>88</v>
      </c>
      <c r="AW212" s="13" t="s">
        <v>4</v>
      </c>
      <c r="AX212" s="13" t="s">
        <v>86</v>
      </c>
      <c r="AY212" s="241" t="s">
        <v>154</v>
      </c>
    </row>
    <row r="213" spans="2:63" s="12" customFormat="1" ht="22.9" customHeight="1">
      <c r="B213" s="193"/>
      <c r="C213" s="194"/>
      <c r="D213" s="195" t="s">
        <v>77</v>
      </c>
      <c r="E213" s="224" t="s">
        <v>190</v>
      </c>
      <c r="F213" s="224" t="s">
        <v>597</v>
      </c>
      <c r="G213" s="194"/>
      <c r="H213" s="194"/>
      <c r="I213" s="197"/>
      <c r="J213" s="225">
        <f>BK213</f>
        <v>0</v>
      </c>
      <c r="K213" s="194"/>
      <c r="L213" s="199"/>
      <c r="M213" s="200"/>
      <c r="N213" s="201"/>
      <c r="O213" s="201"/>
      <c r="P213" s="202">
        <f>SUM(P214:P217)</f>
        <v>0</v>
      </c>
      <c r="Q213" s="201"/>
      <c r="R213" s="202">
        <f>SUM(R214:R217)</f>
        <v>1.2624</v>
      </c>
      <c r="S213" s="201"/>
      <c r="T213" s="203">
        <f>SUM(T214:T217)</f>
        <v>0</v>
      </c>
      <c r="AR213" s="204" t="s">
        <v>86</v>
      </c>
      <c r="AT213" s="205" t="s">
        <v>77</v>
      </c>
      <c r="AU213" s="205" t="s">
        <v>86</v>
      </c>
      <c r="AY213" s="204" t="s">
        <v>154</v>
      </c>
      <c r="BK213" s="206">
        <f>SUM(BK214:BK217)</f>
        <v>0</v>
      </c>
    </row>
    <row r="214" spans="1:65" s="2" customFormat="1" ht="24" customHeight="1">
      <c r="A214" s="35"/>
      <c r="B214" s="36"/>
      <c r="C214" s="207" t="s">
        <v>7</v>
      </c>
      <c r="D214" s="207" t="s">
        <v>155</v>
      </c>
      <c r="E214" s="208" t="s">
        <v>598</v>
      </c>
      <c r="F214" s="209" t="s">
        <v>599</v>
      </c>
      <c r="G214" s="210" t="s">
        <v>600</v>
      </c>
      <c r="H214" s="211">
        <v>3</v>
      </c>
      <c r="I214" s="212"/>
      <c r="J214" s="213">
        <f>ROUND(I214*H214,2)</f>
        <v>0</v>
      </c>
      <c r="K214" s="209" t="s">
        <v>405</v>
      </c>
      <c r="L214" s="40"/>
      <c r="M214" s="214" t="s">
        <v>1</v>
      </c>
      <c r="N214" s="215" t="s">
        <v>43</v>
      </c>
      <c r="O214" s="72"/>
      <c r="P214" s="216">
        <f>O214*H214</f>
        <v>0</v>
      </c>
      <c r="Q214" s="216">
        <v>0.4208</v>
      </c>
      <c r="R214" s="216">
        <f>Q214*H214</f>
        <v>1.2624</v>
      </c>
      <c r="S214" s="216">
        <v>0</v>
      </c>
      <c r="T214" s="217">
        <f>S214*H214</f>
        <v>0</v>
      </c>
      <c r="U214" s="35"/>
      <c r="V214" s="35"/>
      <c r="W214" s="35"/>
      <c r="X214" s="35"/>
      <c r="Y214" s="35"/>
      <c r="Z214" s="35"/>
      <c r="AA214" s="35"/>
      <c r="AB214" s="35"/>
      <c r="AC214" s="35"/>
      <c r="AD214" s="35"/>
      <c r="AE214" s="35"/>
      <c r="AR214" s="218" t="s">
        <v>159</v>
      </c>
      <c r="AT214" s="218" t="s">
        <v>155</v>
      </c>
      <c r="AU214" s="218" t="s">
        <v>88</v>
      </c>
      <c r="AY214" s="18" t="s">
        <v>154</v>
      </c>
      <c r="BE214" s="219">
        <f>IF(N214="základní",J214,0)</f>
        <v>0</v>
      </c>
      <c r="BF214" s="219">
        <f>IF(N214="snížená",J214,0)</f>
        <v>0</v>
      </c>
      <c r="BG214" s="219">
        <f>IF(N214="zákl. přenesená",J214,0)</f>
        <v>0</v>
      </c>
      <c r="BH214" s="219">
        <f>IF(N214="sníž. přenesená",J214,0)</f>
        <v>0</v>
      </c>
      <c r="BI214" s="219">
        <f>IF(N214="nulová",J214,0)</f>
        <v>0</v>
      </c>
      <c r="BJ214" s="18" t="s">
        <v>86</v>
      </c>
      <c r="BK214" s="219">
        <f>ROUND(I214*H214,2)</f>
        <v>0</v>
      </c>
      <c r="BL214" s="18" t="s">
        <v>159</v>
      </c>
      <c r="BM214" s="218" t="s">
        <v>1807</v>
      </c>
    </row>
    <row r="215" spans="1:47" s="2" customFormat="1" ht="19.5">
      <c r="A215" s="35"/>
      <c r="B215" s="36"/>
      <c r="C215" s="37"/>
      <c r="D215" s="220" t="s">
        <v>161</v>
      </c>
      <c r="E215" s="37"/>
      <c r="F215" s="221" t="s">
        <v>602</v>
      </c>
      <c r="G215" s="37"/>
      <c r="H215" s="37"/>
      <c r="I215" s="123"/>
      <c r="J215" s="37"/>
      <c r="K215" s="37"/>
      <c r="L215" s="40"/>
      <c r="M215" s="222"/>
      <c r="N215" s="223"/>
      <c r="O215" s="72"/>
      <c r="P215" s="72"/>
      <c r="Q215" s="72"/>
      <c r="R215" s="72"/>
      <c r="S215" s="72"/>
      <c r="T215" s="73"/>
      <c r="U215" s="35"/>
      <c r="V215" s="35"/>
      <c r="W215" s="35"/>
      <c r="X215" s="35"/>
      <c r="Y215" s="35"/>
      <c r="Z215" s="35"/>
      <c r="AA215" s="35"/>
      <c r="AB215" s="35"/>
      <c r="AC215" s="35"/>
      <c r="AD215" s="35"/>
      <c r="AE215" s="35"/>
      <c r="AT215" s="18" t="s">
        <v>161</v>
      </c>
      <c r="AU215" s="18" t="s">
        <v>88</v>
      </c>
    </row>
    <row r="216" spans="1:47" s="2" customFormat="1" ht="97.5">
      <c r="A216" s="35"/>
      <c r="B216" s="36"/>
      <c r="C216" s="37"/>
      <c r="D216" s="220" t="s">
        <v>408</v>
      </c>
      <c r="E216" s="37"/>
      <c r="F216" s="230" t="s">
        <v>603</v>
      </c>
      <c r="G216" s="37"/>
      <c r="H216" s="37"/>
      <c r="I216" s="123"/>
      <c r="J216" s="37"/>
      <c r="K216" s="37"/>
      <c r="L216" s="40"/>
      <c r="M216" s="222"/>
      <c r="N216" s="223"/>
      <c r="O216" s="72"/>
      <c r="P216" s="72"/>
      <c r="Q216" s="72"/>
      <c r="R216" s="72"/>
      <c r="S216" s="72"/>
      <c r="T216" s="73"/>
      <c r="U216" s="35"/>
      <c r="V216" s="35"/>
      <c r="W216" s="35"/>
      <c r="X216" s="35"/>
      <c r="Y216" s="35"/>
      <c r="Z216" s="35"/>
      <c r="AA216" s="35"/>
      <c r="AB216" s="35"/>
      <c r="AC216" s="35"/>
      <c r="AD216" s="35"/>
      <c r="AE216" s="35"/>
      <c r="AT216" s="18" t="s">
        <v>408</v>
      </c>
      <c r="AU216" s="18" t="s">
        <v>88</v>
      </c>
    </row>
    <row r="217" spans="2:51" s="13" customFormat="1" ht="11.25">
      <c r="B217" s="231"/>
      <c r="C217" s="232"/>
      <c r="D217" s="220" t="s">
        <v>410</v>
      </c>
      <c r="E217" s="233" t="s">
        <v>1</v>
      </c>
      <c r="F217" s="234" t="s">
        <v>169</v>
      </c>
      <c r="G217" s="232"/>
      <c r="H217" s="235">
        <v>3</v>
      </c>
      <c r="I217" s="236"/>
      <c r="J217" s="232"/>
      <c r="K217" s="232"/>
      <c r="L217" s="237"/>
      <c r="M217" s="238"/>
      <c r="N217" s="239"/>
      <c r="O217" s="239"/>
      <c r="P217" s="239"/>
      <c r="Q217" s="239"/>
      <c r="R217" s="239"/>
      <c r="S217" s="239"/>
      <c r="T217" s="240"/>
      <c r="AT217" s="241" t="s">
        <v>410</v>
      </c>
      <c r="AU217" s="241" t="s">
        <v>88</v>
      </c>
      <c r="AV217" s="13" t="s">
        <v>88</v>
      </c>
      <c r="AW217" s="13" t="s">
        <v>34</v>
      </c>
      <c r="AX217" s="13" t="s">
        <v>86</v>
      </c>
      <c r="AY217" s="241" t="s">
        <v>154</v>
      </c>
    </row>
    <row r="218" spans="2:63" s="12" customFormat="1" ht="22.9" customHeight="1">
      <c r="B218" s="193"/>
      <c r="C218" s="194"/>
      <c r="D218" s="195" t="s">
        <v>77</v>
      </c>
      <c r="E218" s="224" t="s">
        <v>194</v>
      </c>
      <c r="F218" s="224" t="s">
        <v>608</v>
      </c>
      <c r="G218" s="194"/>
      <c r="H218" s="194"/>
      <c r="I218" s="197"/>
      <c r="J218" s="225">
        <f>BK218</f>
        <v>0</v>
      </c>
      <c r="K218" s="194"/>
      <c r="L218" s="199"/>
      <c r="M218" s="200"/>
      <c r="N218" s="201"/>
      <c r="O218" s="201"/>
      <c r="P218" s="202">
        <f>P219+SUM(P220:P307)</f>
        <v>0</v>
      </c>
      <c r="Q218" s="201"/>
      <c r="R218" s="202">
        <f>R219+SUM(R220:R307)</f>
        <v>88.48290159999999</v>
      </c>
      <c r="S218" s="201"/>
      <c r="T218" s="203">
        <f>T219+SUM(T220:T307)</f>
        <v>171.6747168</v>
      </c>
      <c r="AR218" s="204" t="s">
        <v>86</v>
      </c>
      <c r="AT218" s="205" t="s">
        <v>77</v>
      </c>
      <c r="AU218" s="205" t="s">
        <v>86</v>
      </c>
      <c r="AY218" s="204" t="s">
        <v>154</v>
      </c>
      <c r="BK218" s="206">
        <f>BK219+SUM(BK220:BK307)</f>
        <v>0</v>
      </c>
    </row>
    <row r="219" spans="1:65" s="2" customFormat="1" ht="24" customHeight="1">
      <c r="A219" s="35"/>
      <c r="B219" s="36"/>
      <c r="C219" s="207" t="s">
        <v>245</v>
      </c>
      <c r="D219" s="207" t="s">
        <v>155</v>
      </c>
      <c r="E219" s="208" t="s">
        <v>609</v>
      </c>
      <c r="F219" s="209" t="s">
        <v>610</v>
      </c>
      <c r="G219" s="210" t="s">
        <v>600</v>
      </c>
      <c r="H219" s="211">
        <v>6</v>
      </c>
      <c r="I219" s="212"/>
      <c r="J219" s="213">
        <f>ROUND(I219*H219,2)</f>
        <v>0</v>
      </c>
      <c r="K219" s="209" t="s">
        <v>405</v>
      </c>
      <c r="L219" s="40"/>
      <c r="M219" s="214" t="s">
        <v>1</v>
      </c>
      <c r="N219" s="215" t="s">
        <v>43</v>
      </c>
      <c r="O219" s="72"/>
      <c r="P219" s="216">
        <f>O219*H219</f>
        <v>0</v>
      </c>
      <c r="Q219" s="216">
        <v>0.0007</v>
      </c>
      <c r="R219" s="216">
        <f>Q219*H219</f>
        <v>0.0042</v>
      </c>
      <c r="S219" s="216">
        <v>0</v>
      </c>
      <c r="T219" s="217">
        <f>S219*H219</f>
        <v>0</v>
      </c>
      <c r="U219" s="35"/>
      <c r="V219" s="35"/>
      <c r="W219" s="35"/>
      <c r="X219" s="35"/>
      <c r="Y219" s="35"/>
      <c r="Z219" s="35"/>
      <c r="AA219" s="35"/>
      <c r="AB219" s="35"/>
      <c r="AC219" s="35"/>
      <c r="AD219" s="35"/>
      <c r="AE219" s="35"/>
      <c r="AR219" s="218" t="s">
        <v>159</v>
      </c>
      <c r="AT219" s="218" t="s">
        <v>155</v>
      </c>
      <c r="AU219" s="218" t="s">
        <v>88</v>
      </c>
      <c r="AY219" s="18" t="s">
        <v>154</v>
      </c>
      <c r="BE219" s="219">
        <f>IF(N219="základní",J219,0)</f>
        <v>0</v>
      </c>
      <c r="BF219" s="219">
        <f>IF(N219="snížená",J219,0)</f>
        <v>0</v>
      </c>
      <c r="BG219" s="219">
        <f>IF(N219="zákl. přenesená",J219,0)</f>
        <v>0</v>
      </c>
      <c r="BH219" s="219">
        <f>IF(N219="sníž. přenesená",J219,0)</f>
        <v>0</v>
      </c>
      <c r="BI219" s="219">
        <f>IF(N219="nulová",J219,0)</f>
        <v>0</v>
      </c>
      <c r="BJ219" s="18" t="s">
        <v>86</v>
      </c>
      <c r="BK219" s="219">
        <f>ROUND(I219*H219,2)</f>
        <v>0</v>
      </c>
      <c r="BL219" s="18" t="s">
        <v>159</v>
      </c>
      <c r="BM219" s="218" t="s">
        <v>1808</v>
      </c>
    </row>
    <row r="220" spans="1:47" s="2" customFormat="1" ht="19.5">
      <c r="A220" s="35"/>
      <c r="B220" s="36"/>
      <c r="C220" s="37"/>
      <c r="D220" s="220" t="s">
        <v>161</v>
      </c>
      <c r="E220" s="37"/>
      <c r="F220" s="221" t="s">
        <v>612</v>
      </c>
      <c r="G220" s="37"/>
      <c r="H220" s="37"/>
      <c r="I220" s="123"/>
      <c r="J220" s="37"/>
      <c r="K220" s="37"/>
      <c r="L220" s="40"/>
      <c r="M220" s="222"/>
      <c r="N220" s="223"/>
      <c r="O220" s="72"/>
      <c r="P220" s="72"/>
      <c r="Q220" s="72"/>
      <c r="R220" s="72"/>
      <c r="S220" s="72"/>
      <c r="T220" s="73"/>
      <c r="U220" s="35"/>
      <c r="V220" s="35"/>
      <c r="W220" s="35"/>
      <c r="X220" s="35"/>
      <c r="Y220" s="35"/>
      <c r="Z220" s="35"/>
      <c r="AA220" s="35"/>
      <c r="AB220" s="35"/>
      <c r="AC220" s="35"/>
      <c r="AD220" s="35"/>
      <c r="AE220" s="35"/>
      <c r="AT220" s="18" t="s">
        <v>161</v>
      </c>
      <c r="AU220" s="18" t="s">
        <v>88</v>
      </c>
    </row>
    <row r="221" spans="1:47" s="2" customFormat="1" ht="146.25">
      <c r="A221" s="35"/>
      <c r="B221" s="36"/>
      <c r="C221" s="37"/>
      <c r="D221" s="220" t="s">
        <v>408</v>
      </c>
      <c r="E221" s="37"/>
      <c r="F221" s="230" t="s">
        <v>613</v>
      </c>
      <c r="G221" s="37"/>
      <c r="H221" s="37"/>
      <c r="I221" s="123"/>
      <c r="J221" s="37"/>
      <c r="K221" s="37"/>
      <c r="L221" s="40"/>
      <c r="M221" s="222"/>
      <c r="N221" s="223"/>
      <c r="O221" s="72"/>
      <c r="P221" s="72"/>
      <c r="Q221" s="72"/>
      <c r="R221" s="72"/>
      <c r="S221" s="72"/>
      <c r="T221" s="73"/>
      <c r="U221" s="35"/>
      <c r="V221" s="35"/>
      <c r="W221" s="35"/>
      <c r="X221" s="35"/>
      <c r="Y221" s="35"/>
      <c r="Z221" s="35"/>
      <c r="AA221" s="35"/>
      <c r="AB221" s="35"/>
      <c r="AC221" s="35"/>
      <c r="AD221" s="35"/>
      <c r="AE221" s="35"/>
      <c r="AT221" s="18" t="s">
        <v>408</v>
      </c>
      <c r="AU221" s="18" t="s">
        <v>88</v>
      </c>
    </row>
    <row r="222" spans="2:51" s="13" customFormat="1" ht="11.25">
      <c r="B222" s="231"/>
      <c r="C222" s="232"/>
      <c r="D222" s="220" t="s">
        <v>410</v>
      </c>
      <c r="E222" s="233" t="s">
        <v>1</v>
      </c>
      <c r="F222" s="234" t="s">
        <v>181</v>
      </c>
      <c r="G222" s="232"/>
      <c r="H222" s="235">
        <v>6</v>
      </c>
      <c r="I222" s="236"/>
      <c r="J222" s="232"/>
      <c r="K222" s="232"/>
      <c r="L222" s="237"/>
      <c r="M222" s="238"/>
      <c r="N222" s="239"/>
      <c r="O222" s="239"/>
      <c r="P222" s="239"/>
      <c r="Q222" s="239"/>
      <c r="R222" s="239"/>
      <c r="S222" s="239"/>
      <c r="T222" s="240"/>
      <c r="AT222" s="241" t="s">
        <v>410</v>
      </c>
      <c r="AU222" s="241" t="s">
        <v>88</v>
      </c>
      <c r="AV222" s="13" t="s">
        <v>88</v>
      </c>
      <c r="AW222" s="13" t="s">
        <v>34</v>
      </c>
      <c r="AX222" s="13" t="s">
        <v>86</v>
      </c>
      <c r="AY222" s="241" t="s">
        <v>154</v>
      </c>
    </row>
    <row r="223" spans="1:65" s="2" customFormat="1" ht="24" customHeight="1">
      <c r="A223" s="35"/>
      <c r="B223" s="36"/>
      <c r="C223" s="254" t="s">
        <v>249</v>
      </c>
      <c r="D223" s="254" t="s">
        <v>179</v>
      </c>
      <c r="E223" s="255" t="s">
        <v>1425</v>
      </c>
      <c r="F223" s="256" t="s">
        <v>1426</v>
      </c>
      <c r="G223" s="257" t="s">
        <v>600</v>
      </c>
      <c r="H223" s="258">
        <v>2</v>
      </c>
      <c r="I223" s="259"/>
      <c r="J223" s="260">
        <f>ROUND(I223*H223,2)</f>
        <v>0</v>
      </c>
      <c r="K223" s="256" t="s">
        <v>405</v>
      </c>
      <c r="L223" s="261"/>
      <c r="M223" s="262" t="s">
        <v>1</v>
      </c>
      <c r="N223" s="263" t="s">
        <v>43</v>
      </c>
      <c r="O223" s="72"/>
      <c r="P223" s="216">
        <f>O223*H223</f>
        <v>0</v>
      </c>
      <c r="Q223" s="216">
        <v>0.0026</v>
      </c>
      <c r="R223" s="216">
        <f>Q223*H223</f>
        <v>0.0052</v>
      </c>
      <c r="S223" s="216">
        <v>0</v>
      </c>
      <c r="T223" s="217">
        <f>S223*H223</f>
        <v>0</v>
      </c>
      <c r="U223" s="35"/>
      <c r="V223" s="35"/>
      <c r="W223" s="35"/>
      <c r="X223" s="35"/>
      <c r="Y223" s="35"/>
      <c r="Z223" s="35"/>
      <c r="AA223" s="35"/>
      <c r="AB223" s="35"/>
      <c r="AC223" s="35"/>
      <c r="AD223" s="35"/>
      <c r="AE223" s="35"/>
      <c r="AR223" s="218" t="s">
        <v>190</v>
      </c>
      <c r="AT223" s="218" t="s">
        <v>179</v>
      </c>
      <c r="AU223" s="218" t="s">
        <v>88</v>
      </c>
      <c r="AY223" s="18" t="s">
        <v>154</v>
      </c>
      <c r="BE223" s="219">
        <f>IF(N223="základní",J223,0)</f>
        <v>0</v>
      </c>
      <c r="BF223" s="219">
        <f>IF(N223="snížená",J223,0)</f>
        <v>0</v>
      </c>
      <c r="BG223" s="219">
        <f>IF(N223="zákl. přenesená",J223,0)</f>
        <v>0</v>
      </c>
      <c r="BH223" s="219">
        <f>IF(N223="sníž. přenesená",J223,0)</f>
        <v>0</v>
      </c>
      <c r="BI223" s="219">
        <f>IF(N223="nulová",J223,0)</f>
        <v>0</v>
      </c>
      <c r="BJ223" s="18" t="s">
        <v>86</v>
      </c>
      <c r="BK223" s="219">
        <f>ROUND(I223*H223,2)</f>
        <v>0</v>
      </c>
      <c r="BL223" s="18" t="s">
        <v>159</v>
      </c>
      <c r="BM223" s="218" t="s">
        <v>1809</v>
      </c>
    </row>
    <row r="224" spans="1:47" s="2" customFormat="1" ht="19.5">
      <c r="A224" s="35"/>
      <c r="B224" s="36"/>
      <c r="C224" s="37"/>
      <c r="D224" s="220" t="s">
        <v>161</v>
      </c>
      <c r="E224" s="37"/>
      <c r="F224" s="221" t="s">
        <v>1426</v>
      </c>
      <c r="G224" s="37"/>
      <c r="H224" s="37"/>
      <c r="I224" s="123"/>
      <c r="J224" s="37"/>
      <c r="K224" s="37"/>
      <c r="L224" s="40"/>
      <c r="M224" s="222"/>
      <c r="N224" s="223"/>
      <c r="O224" s="72"/>
      <c r="P224" s="72"/>
      <c r="Q224" s="72"/>
      <c r="R224" s="72"/>
      <c r="S224" s="72"/>
      <c r="T224" s="73"/>
      <c r="U224" s="35"/>
      <c r="V224" s="35"/>
      <c r="W224" s="35"/>
      <c r="X224" s="35"/>
      <c r="Y224" s="35"/>
      <c r="Z224" s="35"/>
      <c r="AA224" s="35"/>
      <c r="AB224" s="35"/>
      <c r="AC224" s="35"/>
      <c r="AD224" s="35"/>
      <c r="AE224" s="35"/>
      <c r="AT224" s="18" t="s">
        <v>161</v>
      </c>
      <c r="AU224" s="18" t="s">
        <v>88</v>
      </c>
    </row>
    <row r="225" spans="2:51" s="13" customFormat="1" ht="11.25">
      <c r="B225" s="231"/>
      <c r="C225" s="232"/>
      <c r="D225" s="220" t="s">
        <v>410</v>
      </c>
      <c r="E225" s="233" t="s">
        <v>1</v>
      </c>
      <c r="F225" s="234" t="s">
        <v>1810</v>
      </c>
      <c r="G225" s="232"/>
      <c r="H225" s="235">
        <v>2</v>
      </c>
      <c r="I225" s="236"/>
      <c r="J225" s="232"/>
      <c r="K225" s="232"/>
      <c r="L225" s="237"/>
      <c r="M225" s="238"/>
      <c r="N225" s="239"/>
      <c r="O225" s="239"/>
      <c r="P225" s="239"/>
      <c r="Q225" s="239"/>
      <c r="R225" s="239"/>
      <c r="S225" s="239"/>
      <c r="T225" s="240"/>
      <c r="AT225" s="241" t="s">
        <v>410</v>
      </c>
      <c r="AU225" s="241" t="s">
        <v>88</v>
      </c>
      <c r="AV225" s="13" t="s">
        <v>88</v>
      </c>
      <c r="AW225" s="13" t="s">
        <v>34</v>
      </c>
      <c r="AX225" s="13" t="s">
        <v>86</v>
      </c>
      <c r="AY225" s="241" t="s">
        <v>154</v>
      </c>
    </row>
    <row r="226" spans="1:65" s="2" customFormat="1" ht="24" customHeight="1">
      <c r="A226" s="35"/>
      <c r="B226" s="36"/>
      <c r="C226" s="254" t="s">
        <v>254</v>
      </c>
      <c r="D226" s="254" t="s">
        <v>179</v>
      </c>
      <c r="E226" s="255" t="s">
        <v>615</v>
      </c>
      <c r="F226" s="256" t="s">
        <v>616</v>
      </c>
      <c r="G226" s="257" t="s">
        <v>600</v>
      </c>
      <c r="H226" s="258">
        <v>1</v>
      </c>
      <c r="I226" s="259"/>
      <c r="J226" s="260">
        <f>ROUND(I226*H226,2)</f>
        <v>0</v>
      </c>
      <c r="K226" s="256" t="s">
        <v>405</v>
      </c>
      <c r="L226" s="261"/>
      <c r="M226" s="262" t="s">
        <v>1</v>
      </c>
      <c r="N226" s="263" t="s">
        <v>43</v>
      </c>
      <c r="O226" s="72"/>
      <c r="P226" s="216">
        <f>O226*H226</f>
        <v>0</v>
      </c>
      <c r="Q226" s="216">
        <v>0.0035</v>
      </c>
      <c r="R226" s="216">
        <f>Q226*H226</f>
        <v>0.0035</v>
      </c>
      <c r="S226" s="216">
        <v>0</v>
      </c>
      <c r="T226" s="217">
        <f>S226*H226</f>
        <v>0</v>
      </c>
      <c r="U226" s="35"/>
      <c r="V226" s="35"/>
      <c r="W226" s="35"/>
      <c r="X226" s="35"/>
      <c r="Y226" s="35"/>
      <c r="Z226" s="35"/>
      <c r="AA226" s="35"/>
      <c r="AB226" s="35"/>
      <c r="AC226" s="35"/>
      <c r="AD226" s="35"/>
      <c r="AE226" s="35"/>
      <c r="AR226" s="218" t="s">
        <v>190</v>
      </c>
      <c r="AT226" s="218" t="s">
        <v>179</v>
      </c>
      <c r="AU226" s="218" t="s">
        <v>88</v>
      </c>
      <c r="AY226" s="18" t="s">
        <v>154</v>
      </c>
      <c r="BE226" s="219">
        <f>IF(N226="základní",J226,0)</f>
        <v>0</v>
      </c>
      <c r="BF226" s="219">
        <f>IF(N226="snížená",J226,0)</f>
        <v>0</v>
      </c>
      <c r="BG226" s="219">
        <f>IF(N226="zákl. přenesená",J226,0)</f>
        <v>0</v>
      </c>
      <c r="BH226" s="219">
        <f>IF(N226="sníž. přenesená",J226,0)</f>
        <v>0</v>
      </c>
      <c r="BI226" s="219">
        <f>IF(N226="nulová",J226,0)</f>
        <v>0</v>
      </c>
      <c r="BJ226" s="18" t="s">
        <v>86</v>
      </c>
      <c r="BK226" s="219">
        <f>ROUND(I226*H226,2)</f>
        <v>0</v>
      </c>
      <c r="BL226" s="18" t="s">
        <v>159</v>
      </c>
      <c r="BM226" s="218" t="s">
        <v>1811</v>
      </c>
    </row>
    <row r="227" spans="1:47" s="2" customFormat="1" ht="11.25">
      <c r="A227" s="35"/>
      <c r="B227" s="36"/>
      <c r="C227" s="37"/>
      <c r="D227" s="220" t="s">
        <v>161</v>
      </c>
      <c r="E227" s="37"/>
      <c r="F227" s="221" t="s">
        <v>616</v>
      </c>
      <c r="G227" s="37"/>
      <c r="H227" s="37"/>
      <c r="I227" s="123"/>
      <c r="J227" s="37"/>
      <c r="K227" s="37"/>
      <c r="L227" s="40"/>
      <c r="M227" s="222"/>
      <c r="N227" s="223"/>
      <c r="O227" s="72"/>
      <c r="P227" s="72"/>
      <c r="Q227" s="72"/>
      <c r="R227" s="72"/>
      <c r="S227" s="72"/>
      <c r="T227" s="73"/>
      <c r="U227" s="35"/>
      <c r="V227" s="35"/>
      <c r="W227" s="35"/>
      <c r="X227" s="35"/>
      <c r="Y227" s="35"/>
      <c r="Z227" s="35"/>
      <c r="AA227" s="35"/>
      <c r="AB227" s="35"/>
      <c r="AC227" s="35"/>
      <c r="AD227" s="35"/>
      <c r="AE227" s="35"/>
      <c r="AT227" s="18" t="s">
        <v>161</v>
      </c>
      <c r="AU227" s="18" t="s">
        <v>88</v>
      </c>
    </row>
    <row r="228" spans="2:51" s="13" customFormat="1" ht="11.25">
      <c r="B228" s="231"/>
      <c r="C228" s="232"/>
      <c r="D228" s="220" t="s">
        <v>410</v>
      </c>
      <c r="E228" s="233" t="s">
        <v>1</v>
      </c>
      <c r="F228" s="234" t="s">
        <v>1812</v>
      </c>
      <c r="G228" s="232"/>
      <c r="H228" s="235">
        <v>1</v>
      </c>
      <c r="I228" s="236"/>
      <c r="J228" s="232"/>
      <c r="K228" s="232"/>
      <c r="L228" s="237"/>
      <c r="M228" s="238"/>
      <c r="N228" s="239"/>
      <c r="O228" s="239"/>
      <c r="P228" s="239"/>
      <c r="Q228" s="239"/>
      <c r="R228" s="239"/>
      <c r="S228" s="239"/>
      <c r="T228" s="240"/>
      <c r="AT228" s="241" t="s">
        <v>410</v>
      </c>
      <c r="AU228" s="241" t="s">
        <v>88</v>
      </c>
      <c r="AV228" s="13" t="s">
        <v>88</v>
      </c>
      <c r="AW228" s="13" t="s">
        <v>34</v>
      </c>
      <c r="AX228" s="13" t="s">
        <v>86</v>
      </c>
      <c r="AY228" s="241" t="s">
        <v>154</v>
      </c>
    </row>
    <row r="229" spans="1:65" s="2" customFormat="1" ht="16.5" customHeight="1">
      <c r="A229" s="35"/>
      <c r="B229" s="36"/>
      <c r="C229" s="254" t="s">
        <v>258</v>
      </c>
      <c r="D229" s="254" t="s">
        <v>179</v>
      </c>
      <c r="E229" s="255" t="s">
        <v>1813</v>
      </c>
      <c r="F229" s="256" t="s">
        <v>1814</v>
      </c>
      <c r="G229" s="257" t="s">
        <v>600</v>
      </c>
      <c r="H229" s="258">
        <v>1</v>
      </c>
      <c r="I229" s="259"/>
      <c r="J229" s="260">
        <f>ROUND(I229*H229,2)</f>
        <v>0</v>
      </c>
      <c r="K229" s="256" t="s">
        <v>405</v>
      </c>
      <c r="L229" s="261"/>
      <c r="M229" s="262" t="s">
        <v>1</v>
      </c>
      <c r="N229" s="263" t="s">
        <v>43</v>
      </c>
      <c r="O229" s="72"/>
      <c r="P229" s="216">
        <f>O229*H229</f>
        <v>0</v>
      </c>
      <c r="Q229" s="216">
        <v>0.004</v>
      </c>
      <c r="R229" s="216">
        <f>Q229*H229</f>
        <v>0.004</v>
      </c>
      <c r="S229" s="216">
        <v>0</v>
      </c>
      <c r="T229" s="217">
        <f>S229*H229</f>
        <v>0</v>
      </c>
      <c r="U229" s="35"/>
      <c r="V229" s="35"/>
      <c r="W229" s="35"/>
      <c r="X229" s="35"/>
      <c r="Y229" s="35"/>
      <c r="Z229" s="35"/>
      <c r="AA229" s="35"/>
      <c r="AB229" s="35"/>
      <c r="AC229" s="35"/>
      <c r="AD229" s="35"/>
      <c r="AE229" s="35"/>
      <c r="AR229" s="218" t="s">
        <v>190</v>
      </c>
      <c r="AT229" s="218" t="s">
        <v>179</v>
      </c>
      <c r="AU229" s="218" t="s">
        <v>88</v>
      </c>
      <c r="AY229" s="18" t="s">
        <v>154</v>
      </c>
      <c r="BE229" s="219">
        <f>IF(N229="základní",J229,0)</f>
        <v>0</v>
      </c>
      <c r="BF229" s="219">
        <f>IF(N229="snížená",J229,0)</f>
        <v>0</v>
      </c>
      <c r="BG229" s="219">
        <f>IF(N229="zákl. přenesená",J229,0)</f>
        <v>0</v>
      </c>
      <c r="BH229" s="219">
        <f>IF(N229="sníž. přenesená",J229,0)</f>
        <v>0</v>
      </c>
      <c r="BI229" s="219">
        <f>IF(N229="nulová",J229,0)</f>
        <v>0</v>
      </c>
      <c r="BJ229" s="18" t="s">
        <v>86</v>
      </c>
      <c r="BK229" s="219">
        <f>ROUND(I229*H229,2)</f>
        <v>0</v>
      </c>
      <c r="BL229" s="18" t="s">
        <v>159</v>
      </c>
      <c r="BM229" s="218" t="s">
        <v>1815</v>
      </c>
    </row>
    <row r="230" spans="1:47" s="2" customFormat="1" ht="11.25">
      <c r="A230" s="35"/>
      <c r="B230" s="36"/>
      <c r="C230" s="37"/>
      <c r="D230" s="220" t="s">
        <v>161</v>
      </c>
      <c r="E230" s="37"/>
      <c r="F230" s="221" t="s">
        <v>1814</v>
      </c>
      <c r="G230" s="37"/>
      <c r="H230" s="37"/>
      <c r="I230" s="123"/>
      <c r="J230" s="37"/>
      <c r="K230" s="37"/>
      <c r="L230" s="40"/>
      <c r="M230" s="222"/>
      <c r="N230" s="223"/>
      <c r="O230" s="72"/>
      <c r="P230" s="72"/>
      <c r="Q230" s="72"/>
      <c r="R230" s="72"/>
      <c r="S230" s="72"/>
      <c r="T230" s="73"/>
      <c r="U230" s="35"/>
      <c r="V230" s="35"/>
      <c r="W230" s="35"/>
      <c r="X230" s="35"/>
      <c r="Y230" s="35"/>
      <c r="Z230" s="35"/>
      <c r="AA230" s="35"/>
      <c r="AB230" s="35"/>
      <c r="AC230" s="35"/>
      <c r="AD230" s="35"/>
      <c r="AE230" s="35"/>
      <c r="AT230" s="18" t="s">
        <v>161</v>
      </c>
      <c r="AU230" s="18" t="s">
        <v>88</v>
      </c>
    </row>
    <row r="231" spans="2:51" s="13" customFormat="1" ht="11.25">
      <c r="B231" s="231"/>
      <c r="C231" s="232"/>
      <c r="D231" s="220" t="s">
        <v>410</v>
      </c>
      <c r="E231" s="233" t="s">
        <v>1</v>
      </c>
      <c r="F231" s="234" t="s">
        <v>1816</v>
      </c>
      <c r="G231" s="232"/>
      <c r="H231" s="235">
        <v>1</v>
      </c>
      <c r="I231" s="236"/>
      <c r="J231" s="232"/>
      <c r="K231" s="232"/>
      <c r="L231" s="237"/>
      <c r="M231" s="238"/>
      <c r="N231" s="239"/>
      <c r="O231" s="239"/>
      <c r="P231" s="239"/>
      <c r="Q231" s="239"/>
      <c r="R231" s="239"/>
      <c r="S231" s="239"/>
      <c r="T231" s="240"/>
      <c r="AT231" s="241" t="s">
        <v>410</v>
      </c>
      <c r="AU231" s="241" t="s">
        <v>88</v>
      </c>
      <c r="AV231" s="13" t="s">
        <v>88</v>
      </c>
      <c r="AW231" s="13" t="s">
        <v>34</v>
      </c>
      <c r="AX231" s="13" t="s">
        <v>86</v>
      </c>
      <c r="AY231" s="241" t="s">
        <v>154</v>
      </c>
    </row>
    <row r="232" spans="1:65" s="2" customFormat="1" ht="24" customHeight="1">
      <c r="A232" s="35"/>
      <c r="B232" s="36"/>
      <c r="C232" s="254" t="s">
        <v>262</v>
      </c>
      <c r="D232" s="254" t="s">
        <v>179</v>
      </c>
      <c r="E232" s="255" t="s">
        <v>1420</v>
      </c>
      <c r="F232" s="256" t="s">
        <v>1421</v>
      </c>
      <c r="G232" s="257" t="s">
        <v>600</v>
      </c>
      <c r="H232" s="258">
        <v>2</v>
      </c>
      <c r="I232" s="259"/>
      <c r="J232" s="260">
        <f>ROUND(I232*H232,2)</f>
        <v>0</v>
      </c>
      <c r="K232" s="256" t="s">
        <v>405</v>
      </c>
      <c r="L232" s="261"/>
      <c r="M232" s="262" t="s">
        <v>1</v>
      </c>
      <c r="N232" s="263" t="s">
        <v>43</v>
      </c>
      <c r="O232" s="72"/>
      <c r="P232" s="216">
        <f>O232*H232</f>
        <v>0</v>
      </c>
      <c r="Q232" s="216">
        <v>0.0013</v>
      </c>
      <c r="R232" s="216">
        <f>Q232*H232</f>
        <v>0.0026</v>
      </c>
      <c r="S232" s="216">
        <v>0</v>
      </c>
      <c r="T232" s="217">
        <f>S232*H232</f>
        <v>0</v>
      </c>
      <c r="U232" s="35"/>
      <c r="V232" s="35"/>
      <c r="W232" s="35"/>
      <c r="X232" s="35"/>
      <c r="Y232" s="35"/>
      <c r="Z232" s="35"/>
      <c r="AA232" s="35"/>
      <c r="AB232" s="35"/>
      <c r="AC232" s="35"/>
      <c r="AD232" s="35"/>
      <c r="AE232" s="35"/>
      <c r="AR232" s="218" t="s">
        <v>190</v>
      </c>
      <c r="AT232" s="218" t="s">
        <v>179</v>
      </c>
      <c r="AU232" s="218" t="s">
        <v>88</v>
      </c>
      <c r="AY232" s="18" t="s">
        <v>154</v>
      </c>
      <c r="BE232" s="219">
        <f>IF(N232="základní",J232,0)</f>
        <v>0</v>
      </c>
      <c r="BF232" s="219">
        <f>IF(N232="snížená",J232,0)</f>
        <v>0</v>
      </c>
      <c r="BG232" s="219">
        <f>IF(N232="zákl. přenesená",J232,0)</f>
        <v>0</v>
      </c>
      <c r="BH232" s="219">
        <f>IF(N232="sníž. přenesená",J232,0)</f>
        <v>0</v>
      </c>
      <c r="BI232" s="219">
        <f>IF(N232="nulová",J232,0)</f>
        <v>0</v>
      </c>
      <c r="BJ232" s="18" t="s">
        <v>86</v>
      </c>
      <c r="BK232" s="219">
        <f>ROUND(I232*H232,2)</f>
        <v>0</v>
      </c>
      <c r="BL232" s="18" t="s">
        <v>159</v>
      </c>
      <c r="BM232" s="218" t="s">
        <v>1817</v>
      </c>
    </row>
    <row r="233" spans="1:47" s="2" customFormat="1" ht="11.25">
      <c r="A233" s="35"/>
      <c r="B233" s="36"/>
      <c r="C233" s="37"/>
      <c r="D233" s="220" t="s">
        <v>161</v>
      </c>
      <c r="E233" s="37"/>
      <c r="F233" s="221" t="s">
        <v>1421</v>
      </c>
      <c r="G233" s="37"/>
      <c r="H233" s="37"/>
      <c r="I233" s="123"/>
      <c r="J233" s="37"/>
      <c r="K233" s="37"/>
      <c r="L233" s="40"/>
      <c r="M233" s="222"/>
      <c r="N233" s="223"/>
      <c r="O233" s="72"/>
      <c r="P233" s="72"/>
      <c r="Q233" s="72"/>
      <c r="R233" s="72"/>
      <c r="S233" s="72"/>
      <c r="T233" s="73"/>
      <c r="U233" s="35"/>
      <c r="V233" s="35"/>
      <c r="W233" s="35"/>
      <c r="X233" s="35"/>
      <c r="Y233" s="35"/>
      <c r="Z233" s="35"/>
      <c r="AA233" s="35"/>
      <c r="AB233" s="35"/>
      <c r="AC233" s="35"/>
      <c r="AD233" s="35"/>
      <c r="AE233" s="35"/>
      <c r="AT233" s="18" t="s">
        <v>161</v>
      </c>
      <c r="AU233" s="18" t="s">
        <v>88</v>
      </c>
    </row>
    <row r="234" spans="2:51" s="13" customFormat="1" ht="11.25">
      <c r="B234" s="231"/>
      <c r="C234" s="232"/>
      <c r="D234" s="220" t="s">
        <v>410</v>
      </c>
      <c r="E234" s="233" t="s">
        <v>1</v>
      </c>
      <c r="F234" s="234" t="s">
        <v>1818</v>
      </c>
      <c r="G234" s="232"/>
      <c r="H234" s="235">
        <v>2</v>
      </c>
      <c r="I234" s="236"/>
      <c r="J234" s="232"/>
      <c r="K234" s="232"/>
      <c r="L234" s="237"/>
      <c r="M234" s="238"/>
      <c r="N234" s="239"/>
      <c r="O234" s="239"/>
      <c r="P234" s="239"/>
      <c r="Q234" s="239"/>
      <c r="R234" s="239"/>
      <c r="S234" s="239"/>
      <c r="T234" s="240"/>
      <c r="AT234" s="241" t="s">
        <v>410</v>
      </c>
      <c r="AU234" s="241" t="s">
        <v>88</v>
      </c>
      <c r="AV234" s="13" t="s">
        <v>88</v>
      </c>
      <c r="AW234" s="13" t="s">
        <v>34</v>
      </c>
      <c r="AX234" s="13" t="s">
        <v>86</v>
      </c>
      <c r="AY234" s="241" t="s">
        <v>154</v>
      </c>
    </row>
    <row r="235" spans="1:65" s="2" customFormat="1" ht="24" customHeight="1">
      <c r="A235" s="35"/>
      <c r="B235" s="36"/>
      <c r="C235" s="207" t="s">
        <v>267</v>
      </c>
      <c r="D235" s="207" t="s">
        <v>155</v>
      </c>
      <c r="E235" s="208" t="s">
        <v>623</v>
      </c>
      <c r="F235" s="209" t="s">
        <v>624</v>
      </c>
      <c r="G235" s="210" t="s">
        <v>600</v>
      </c>
      <c r="H235" s="211">
        <v>5</v>
      </c>
      <c r="I235" s="212"/>
      <c r="J235" s="213">
        <f>ROUND(I235*H235,2)</f>
        <v>0</v>
      </c>
      <c r="K235" s="209" t="s">
        <v>405</v>
      </c>
      <c r="L235" s="40"/>
      <c r="M235" s="214" t="s">
        <v>1</v>
      </c>
      <c r="N235" s="215" t="s">
        <v>43</v>
      </c>
      <c r="O235" s="72"/>
      <c r="P235" s="216">
        <f>O235*H235</f>
        <v>0</v>
      </c>
      <c r="Q235" s="216">
        <v>0.11241</v>
      </c>
      <c r="R235" s="216">
        <f>Q235*H235</f>
        <v>0.5620499999999999</v>
      </c>
      <c r="S235" s="216">
        <v>0</v>
      </c>
      <c r="T235" s="217">
        <f>S235*H235</f>
        <v>0</v>
      </c>
      <c r="U235" s="35"/>
      <c r="V235" s="35"/>
      <c r="W235" s="35"/>
      <c r="X235" s="35"/>
      <c r="Y235" s="35"/>
      <c r="Z235" s="35"/>
      <c r="AA235" s="35"/>
      <c r="AB235" s="35"/>
      <c r="AC235" s="35"/>
      <c r="AD235" s="35"/>
      <c r="AE235" s="35"/>
      <c r="AR235" s="218" t="s">
        <v>159</v>
      </c>
      <c r="AT235" s="218" t="s">
        <v>155</v>
      </c>
      <c r="AU235" s="218" t="s">
        <v>88</v>
      </c>
      <c r="AY235" s="18" t="s">
        <v>154</v>
      </c>
      <c r="BE235" s="219">
        <f>IF(N235="základní",J235,0)</f>
        <v>0</v>
      </c>
      <c r="BF235" s="219">
        <f>IF(N235="snížená",J235,0)</f>
        <v>0</v>
      </c>
      <c r="BG235" s="219">
        <f>IF(N235="zákl. přenesená",J235,0)</f>
        <v>0</v>
      </c>
      <c r="BH235" s="219">
        <f>IF(N235="sníž. přenesená",J235,0)</f>
        <v>0</v>
      </c>
      <c r="BI235" s="219">
        <f>IF(N235="nulová",J235,0)</f>
        <v>0</v>
      </c>
      <c r="BJ235" s="18" t="s">
        <v>86</v>
      </c>
      <c r="BK235" s="219">
        <f>ROUND(I235*H235,2)</f>
        <v>0</v>
      </c>
      <c r="BL235" s="18" t="s">
        <v>159</v>
      </c>
      <c r="BM235" s="218" t="s">
        <v>1819</v>
      </c>
    </row>
    <row r="236" spans="1:47" s="2" customFormat="1" ht="19.5">
      <c r="A236" s="35"/>
      <c r="B236" s="36"/>
      <c r="C236" s="37"/>
      <c r="D236" s="220" t="s">
        <v>161</v>
      </c>
      <c r="E236" s="37"/>
      <c r="F236" s="221" t="s">
        <v>626</v>
      </c>
      <c r="G236" s="37"/>
      <c r="H236" s="37"/>
      <c r="I236" s="123"/>
      <c r="J236" s="37"/>
      <c r="K236" s="37"/>
      <c r="L236" s="40"/>
      <c r="M236" s="222"/>
      <c r="N236" s="223"/>
      <c r="O236" s="72"/>
      <c r="P236" s="72"/>
      <c r="Q236" s="72"/>
      <c r="R236" s="72"/>
      <c r="S236" s="72"/>
      <c r="T236" s="73"/>
      <c r="U236" s="35"/>
      <c r="V236" s="35"/>
      <c r="W236" s="35"/>
      <c r="X236" s="35"/>
      <c r="Y236" s="35"/>
      <c r="Z236" s="35"/>
      <c r="AA236" s="35"/>
      <c r="AB236" s="35"/>
      <c r="AC236" s="35"/>
      <c r="AD236" s="35"/>
      <c r="AE236" s="35"/>
      <c r="AT236" s="18" t="s">
        <v>161</v>
      </c>
      <c r="AU236" s="18" t="s">
        <v>88</v>
      </c>
    </row>
    <row r="237" spans="1:47" s="2" customFormat="1" ht="87.75">
      <c r="A237" s="35"/>
      <c r="B237" s="36"/>
      <c r="C237" s="37"/>
      <c r="D237" s="220" t="s">
        <v>408</v>
      </c>
      <c r="E237" s="37"/>
      <c r="F237" s="230" t="s">
        <v>627</v>
      </c>
      <c r="G237" s="37"/>
      <c r="H237" s="37"/>
      <c r="I237" s="123"/>
      <c r="J237" s="37"/>
      <c r="K237" s="37"/>
      <c r="L237" s="40"/>
      <c r="M237" s="222"/>
      <c r="N237" s="223"/>
      <c r="O237" s="72"/>
      <c r="P237" s="72"/>
      <c r="Q237" s="72"/>
      <c r="R237" s="72"/>
      <c r="S237" s="72"/>
      <c r="T237" s="73"/>
      <c r="U237" s="35"/>
      <c r="V237" s="35"/>
      <c r="W237" s="35"/>
      <c r="X237" s="35"/>
      <c r="Y237" s="35"/>
      <c r="Z237" s="35"/>
      <c r="AA237" s="35"/>
      <c r="AB237" s="35"/>
      <c r="AC237" s="35"/>
      <c r="AD237" s="35"/>
      <c r="AE237" s="35"/>
      <c r="AT237" s="18" t="s">
        <v>408</v>
      </c>
      <c r="AU237" s="18" t="s">
        <v>88</v>
      </c>
    </row>
    <row r="238" spans="2:51" s="13" customFormat="1" ht="11.25">
      <c r="B238" s="231"/>
      <c r="C238" s="232"/>
      <c r="D238" s="220" t="s">
        <v>410</v>
      </c>
      <c r="E238" s="233" t="s">
        <v>1</v>
      </c>
      <c r="F238" s="234" t="s">
        <v>176</v>
      </c>
      <c r="G238" s="232"/>
      <c r="H238" s="235">
        <v>5</v>
      </c>
      <c r="I238" s="236"/>
      <c r="J238" s="232"/>
      <c r="K238" s="232"/>
      <c r="L238" s="237"/>
      <c r="M238" s="238"/>
      <c r="N238" s="239"/>
      <c r="O238" s="239"/>
      <c r="P238" s="239"/>
      <c r="Q238" s="239"/>
      <c r="R238" s="239"/>
      <c r="S238" s="239"/>
      <c r="T238" s="240"/>
      <c r="AT238" s="241" t="s">
        <v>410</v>
      </c>
      <c r="AU238" s="241" t="s">
        <v>88</v>
      </c>
      <c r="AV238" s="13" t="s">
        <v>88</v>
      </c>
      <c r="AW238" s="13" t="s">
        <v>34</v>
      </c>
      <c r="AX238" s="13" t="s">
        <v>86</v>
      </c>
      <c r="AY238" s="241" t="s">
        <v>154</v>
      </c>
    </row>
    <row r="239" spans="1:65" s="2" customFormat="1" ht="16.5" customHeight="1">
      <c r="A239" s="35"/>
      <c r="B239" s="36"/>
      <c r="C239" s="254" t="s">
        <v>271</v>
      </c>
      <c r="D239" s="254" t="s">
        <v>179</v>
      </c>
      <c r="E239" s="255" t="s">
        <v>628</v>
      </c>
      <c r="F239" s="256" t="s">
        <v>629</v>
      </c>
      <c r="G239" s="257" t="s">
        <v>600</v>
      </c>
      <c r="H239" s="258">
        <v>5</v>
      </c>
      <c r="I239" s="259"/>
      <c r="J239" s="260">
        <f>ROUND(I239*H239,2)</f>
        <v>0</v>
      </c>
      <c r="K239" s="256" t="s">
        <v>405</v>
      </c>
      <c r="L239" s="261"/>
      <c r="M239" s="262" t="s">
        <v>1</v>
      </c>
      <c r="N239" s="263" t="s">
        <v>43</v>
      </c>
      <c r="O239" s="72"/>
      <c r="P239" s="216">
        <f>O239*H239</f>
        <v>0</v>
      </c>
      <c r="Q239" s="216">
        <v>0.0061</v>
      </c>
      <c r="R239" s="216">
        <f>Q239*H239</f>
        <v>0.030500000000000003</v>
      </c>
      <c r="S239" s="216">
        <v>0</v>
      </c>
      <c r="T239" s="217">
        <f>S239*H239</f>
        <v>0</v>
      </c>
      <c r="U239" s="35"/>
      <c r="V239" s="35"/>
      <c r="W239" s="35"/>
      <c r="X239" s="35"/>
      <c r="Y239" s="35"/>
      <c r="Z239" s="35"/>
      <c r="AA239" s="35"/>
      <c r="AB239" s="35"/>
      <c r="AC239" s="35"/>
      <c r="AD239" s="35"/>
      <c r="AE239" s="35"/>
      <c r="AR239" s="218" t="s">
        <v>190</v>
      </c>
      <c r="AT239" s="218" t="s">
        <v>179</v>
      </c>
      <c r="AU239" s="218" t="s">
        <v>88</v>
      </c>
      <c r="AY239" s="18" t="s">
        <v>154</v>
      </c>
      <c r="BE239" s="219">
        <f>IF(N239="základní",J239,0)</f>
        <v>0</v>
      </c>
      <c r="BF239" s="219">
        <f>IF(N239="snížená",J239,0)</f>
        <v>0</v>
      </c>
      <c r="BG239" s="219">
        <f>IF(N239="zákl. přenesená",J239,0)</f>
        <v>0</v>
      </c>
      <c r="BH239" s="219">
        <f>IF(N239="sníž. přenesená",J239,0)</f>
        <v>0</v>
      </c>
      <c r="BI239" s="219">
        <f>IF(N239="nulová",J239,0)</f>
        <v>0</v>
      </c>
      <c r="BJ239" s="18" t="s">
        <v>86</v>
      </c>
      <c r="BK239" s="219">
        <f>ROUND(I239*H239,2)</f>
        <v>0</v>
      </c>
      <c r="BL239" s="18" t="s">
        <v>159</v>
      </c>
      <c r="BM239" s="218" t="s">
        <v>1820</v>
      </c>
    </row>
    <row r="240" spans="1:47" s="2" customFormat="1" ht="11.25">
      <c r="A240" s="35"/>
      <c r="B240" s="36"/>
      <c r="C240" s="37"/>
      <c r="D240" s="220" t="s">
        <v>161</v>
      </c>
      <c r="E240" s="37"/>
      <c r="F240" s="221" t="s">
        <v>629</v>
      </c>
      <c r="G240" s="37"/>
      <c r="H240" s="37"/>
      <c r="I240" s="123"/>
      <c r="J240" s="37"/>
      <c r="K240" s="37"/>
      <c r="L240" s="40"/>
      <c r="M240" s="222"/>
      <c r="N240" s="223"/>
      <c r="O240" s="72"/>
      <c r="P240" s="72"/>
      <c r="Q240" s="72"/>
      <c r="R240" s="72"/>
      <c r="S240" s="72"/>
      <c r="T240" s="73"/>
      <c r="U240" s="35"/>
      <c r="V240" s="35"/>
      <c r="W240" s="35"/>
      <c r="X240" s="35"/>
      <c r="Y240" s="35"/>
      <c r="Z240" s="35"/>
      <c r="AA240" s="35"/>
      <c r="AB240" s="35"/>
      <c r="AC240" s="35"/>
      <c r="AD240" s="35"/>
      <c r="AE240" s="35"/>
      <c r="AT240" s="18" t="s">
        <v>161</v>
      </c>
      <c r="AU240" s="18" t="s">
        <v>88</v>
      </c>
    </row>
    <row r="241" spans="2:51" s="13" customFormat="1" ht="11.25">
      <c r="B241" s="231"/>
      <c r="C241" s="232"/>
      <c r="D241" s="220" t="s">
        <v>410</v>
      </c>
      <c r="E241" s="233" t="s">
        <v>1</v>
      </c>
      <c r="F241" s="234" t="s">
        <v>176</v>
      </c>
      <c r="G241" s="232"/>
      <c r="H241" s="235">
        <v>5</v>
      </c>
      <c r="I241" s="236"/>
      <c r="J241" s="232"/>
      <c r="K241" s="232"/>
      <c r="L241" s="237"/>
      <c r="M241" s="238"/>
      <c r="N241" s="239"/>
      <c r="O241" s="239"/>
      <c r="P241" s="239"/>
      <c r="Q241" s="239"/>
      <c r="R241" s="239"/>
      <c r="S241" s="239"/>
      <c r="T241" s="240"/>
      <c r="AT241" s="241" t="s">
        <v>410</v>
      </c>
      <c r="AU241" s="241" t="s">
        <v>88</v>
      </c>
      <c r="AV241" s="13" t="s">
        <v>88</v>
      </c>
      <c r="AW241" s="13" t="s">
        <v>34</v>
      </c>
      <c r="AX241" s="13" t="s">
        <v>86</v>
      </c>
      <c r="AY241" s="241" t="s">
        <v>154</v>
      </c>
    </row>
    <row r="242" spans="1:65" s="2" customFormat="1" ht="24" customHeight="1">
      <c r="A242" s="35"/>
      <c r="B242" s="36"/>
      <c r="C242" s="207" t="s">
        <v>275</v>
      </c>
      <c r="D242" s="207" t="s">
        <v>155</v>
      </c>
      <c r="E242" s="208" t="s">
        <v>1821</v>
      </c>
      <c r="F242" s="209" t="s">
        <v>1822</v>
      </c>
      <c r="G242" s="210" t="s">
        <v>639</v>
      </c>
      <c r="H242" s="211">
        <v>160.95</v>
      </c>
      <c r="I242" s="212"/>
      <c r="J242" s="213">
        <f>ROUND(I242*H242,2)</f>
        <v>0</v>
      </c>
      <c r="K242" s="209" t="s">
        <v>405</v>
      </c>
      <c r="L242" s="40"/>
      <c r="M242" s="214" t="s">
        <v>1</v>
      </c>
      <c r="N242" s="215" t="s">
        <v>43</v>
      </c>
      <c r="O242" s="72"/>
      <c r="P242" s="216">
        <f>O242*H242</f>
        <v>0</v>
      </c>
      <c r="Q242" s="216">
        <v>0.00033</v>
      </c>
      <c r="R242" s="216">
        <f>Q242*H242</f>
        <v>0.053113499999999994</v>
      </c>
      <c r="S242" s="216">
        <v>0</v>
      </c>
      <c r="T242" s="217">
        <f>S242*H242</f>
        <v>0</v>
      </c>
      <c r="U242" s="35"/>
      <c r="V242" s="35"/>
      <c r="W242" s="35"/>
      <c r="X242" s="35"/>
      <c r="Y242" s="35"/>
      <c r="Z242" s="35"/>
      <c r="AA242" s="35"/>
      <c r="AB242" s="35"/>
      <c r="AC242" s="35"/>
      <c r="AD242" s="35"/>
      <c r="AE242" s="35"/>
      <c r="AR242" s="218" t="s">
        <v>159</v>
      </c>
      <c r="AT242" s="218" t="s">
        <v>155</v>
      </c>
      <c r="AU242" s="218" t="s">
        <v>88</v>
      </c>
      <c r="AY242" s="18" t="s">
        <v>154</v>
      </c>
      <c r="BE242" s="219">
        <f>IF(N242="základní",J242,0)</f>
        <v>0</v>
      </c>
      <c r="BF242" s="219">
        <f>IF(N242="snížená",J242,0)</f>
        <v>0</v>
      </c>
      <c r="BG242" s="219">
        <f>IF(N242="zákl. přenesená",J242,0)</f>
        <v>0</v>
      </c>
      <c r="BH242" s="219">
        <f>IF(N242="sníž. přenesená",J242,0)</f>
        <v>0</v>
      </c>
      <c r="BI242" s="219">
        <f>IF(N242="nulová",J242,0)</f>
        <v>0</v>
      </c>
      <c r="BJ242" s="18" t="s">
        <v>86</v>
      </c>
      <c r="BK242" s="219">
        <f>ROUND(I242*H242,2)</f>
        <v>0</v>
      </c>
      <c r="BL242" s="18" t="s">
        <v>159</v>
      </c>
      <c r="BM242" s="218" t="s">
        <v>1823</v>
      </c>
    </row>
    <row r="243" spans="1:47" s="2" customFormat="1" ht="19.5">
      <c r="A243" s="35"/>
      <c r="B243" s="36"/>
      <c r="C243" s="37"/>
      <c r="D243" s="220" t="s">
        <v>161</v>
      </c>
      <c r="E243" s="37"/>
      <c r="F243" s="221" t="s">
        <v>1824</v>
      </c>
      <c r="G243" s="37"/>
      <c r="H243" s="37"/>
      <c r="I243" s="123"/>
      <c r="J243" s="37"/>
      <c r="K243" s="37"/>
      <c r="L243" s="40"/>
      <c r="M243" s="222"/>
      <c r="N243" s="223"/>
      <c r="O243" s="72"/>
      <c r="P243" s="72"/>
      <c r="Q243" s="72"/>
      <c r="R243" s="72"/>
      <c r="S243" s="72"/>
      <c r="T243" s="73"/>
      <c r="U243" s="35"/>
      <c r="V243" s="35"/>
      <c r="W243" s="35"/>
      <c r="X243" s="35"/>
      <c r="Y243" s="35"/>
      <c r="Z243" s="35"/>
      <c r="AA243" s="35"/>
      <c r="AB243" s="35"/>
      <c r="AC243" s="35"/>
      <c r="AD243" s="35"/>
      <c r="AE243" s="35"/>
      <c r="AT243" s="18" t="s">
        <v>161</v>
      </c>
      <c r="AU243" s="18" t="s">
        <v>88</v>
      </c>
    </row>
    <row r="244" spans="1:47" s="2" customFormat="1" ht="107.25">
      <c r="A244" s="35"/>
      <c r="B244" s="36"/>
      <c r="C244" s="37"/>
      <c r="D244" s="220" t="s">
        <v>408</v>
      </c>
      <c r="E244" s="37"/>
      <c r="F244" s="230" t="s">
        <v>635</v>
      </c>
      <c r="G244" s="37"/>
      <c r="H244" s="37"/>
      <c r="I244" s="123"/>
      <c r="J244" s="37"/>
      <c r="K244" s="37"/>
      <c r="L244" s="40"/>
      <c r="M244" s="222"/>
      <c r="N244" s="223"/>
      <c r="O244" s="72"/>
      <c r="P244" s="72"/>
      <c r="Q244" s="72"/>
      <c r="R244" s="72"/>
      <c r="S244" s="72"/>
      <c r="T244" s="73"/>
      <c r="U244" s="35"/>
      <c r="V244" s="35"/>
      <c r="W244" s="35"/>
      <c r="X244" s="35"/>
      <c r="Y244" s="35"/>
      <c r="Z244" s="35"/>
      <c r="AA244" s="35"/>
      <c r="AB244" s="35"/>
      <c r="AC244" s="35"/>
      <c r="AD244" s="35"/>
      <c r="AE244" s="35"/>
      <c r="AT244" s="18" t="s">
        <v>408</v>
      </c>
      <c r="AU244" s="18" t="s">
        <v>88</v>
      </c>
    </row>
    <row r="245" spans="2:51" s="13" customFormat="1" ht="11.25">
      <c r="B245" s="231"/>
      <c r="C245" s="232"/>
      <c r="D245" s="220" t="s">
        <v>410</v>
      </c>
      <c r="E245" s="233" t="s">
        <v>1</v>
      </c>
      <c r="F245" s="234" t="s">
        <v>1825</v>
      </c>
      <c r="G245" s="232"/>
      <c r="H245" s="235">
        <v>160.95</v>
      </c>
      <c r="I245" s="236"/>
      <c r="J245" s="232"/>
      <c r="K245" s="232"/>
      <c r="L245" s="237"/>
      <c r="M245" s="238"/>
      <c r="N245" s="239"/>
      <c r="O245" s="239"/>
      <c r="P245" s="239"/>
      <c r="Q245" s="239"/>
      <c r="R245" s="239"/>
      <c r="S245" s="239"/>
      <c r="T245" s="240"/>
      <c r="AT245" s="241" t="s">
        <v>410</v>
      </c>
      <c r="AU245" s="241" t="s">
        <v>88</v>
      </c>
      <c r="AV245" s="13" t="s">
        <v>88</v>
      </c>
      <c r="AW245" s="13" t="s">
        <v>34</v>
      </c>
      <c r="AX245" s="13" t="s">
        <v>86</v>
      </c>
      <c r="AY245" s="241" t="s">
        <v>154</v>
      </c>
    </row>
    <row r="246" spans="1:65" s="2" customFormat="1" ht="24" customHeight="1">
      <c r="A246" s="35"/>
      <c r="B246" s="36"/>
      <c r="C246" s="207" t="s">
        <v>279</v>
      </c>
      <c r="D246" s="207" t="s">
        <v>155</v>
      </c>
      <c r="E246" s="208" t="s">
        <v>1826</v>
      </c>
      <c r="F246" s="209" t="s">
        <v>1827</v>
      </c>
      <c r="G246" s="210" t="s">
        <v>639</v>
      </c>
      <c r="H246" s="211">
        <v>8.65</v>
      </c>
      <c r="I246" s="212"/>
      <c r="J246" s="213">
        <f>ROUND(I246*H246,2)</f>
        <v>0</v>
      </c>
      <c r="K246" s="209" t="s">
        <v>405</v>
      </c>
      <c r="L246" s="40"/>
      <c r="M246" s="214" t="s">
        <v>1</v>
      </c>
      <c r="N246" s="215" t="s">
        <v>43</v>
      </c>
      <c r="O246" s="72"/>
      <c r="P246" s="216">
        <f>O246*H246</f>
        <v>0</v>
      </c>
      <c r="Q246" s="216">
        <v>0.00065</v>
      </c>
      <c r="R246" s="216">
        <f>Q246*H246</f>
        <v>0.0056225</v>
      </c>
      <c r="S246" s="216">
        <v>0</v>
      </c>
      <c r="T246" s="217">
        <f>S246*H246</f>
        <v>0</v>
      </c>
      <c r="U246" s="35"/>
      <c r="V246" s="35"/>
      <c r="W246" s="35"/>
      <c r="X246" s="35"/>
      <c r="Y246" s="35"/>
      <c r="Z246" s="35"/>
      <c r="AA246" s="35"/>
      <c r="AB246" s="35"/>
      <c r="AC246" s="35"/>
      <c r="AD246" s="35"/>
      <c r="AE246" s="35"/>
      <c r="AR246" s="218" t="s">
        <v>159</v>
      </c>
      <c r="AT246" s="218" t="s">
        <v>155</v>
      </c>
      <c r="AU246" s="218" t="s">
        <v>88</v>
      </c>
      <c r="AY246" s="18" t="s">
        <v>154</v>
      </c>
      <c r="BE246" s="219">
        <f>IF(N246="základní",J246,0)</f>
        <v>0</v>
      </c>
      <c r="BF246" s="219">
        <f>IF(N246="snížená",J246,0)</f>
        <v>0</v>
      </c>
      <c r="BG246" s="219">
        <f>IF(N246="zákl. přenesená",J246,0)</f>
        <v>0</v>
      </c>
      <c r="BH246" s="219">
        <f>IF(N246="sníž. přenesená",J246,0)</f>
        <v>0</v>
      </c>
      <c r="BI246" s="219">
        <f>IF(N246="nulová",J246,0)</f>
        <v>0</v>
      </c>
      <c r="BJ246" s="18" t="s">
        <v>86</v>
      </c>
      <c r="BK246" s="219">
        <f>ROUND(I246*H246,2)</f>
        <v>0</v>
      </c>
      <c r="BL246" s="18" t="s">
        <v>159</v>
      </c>
      <c r="BM246" s="218" t="s">
        <v>1828</v>
      </c>
    </row>
    <row r="247" spans="1:47" s="2" customFormat="1" ht="19.5">
      <c r="A247" s="35"/>
      <c r="B247" s="36"/>
      <c r="C247" s="37"/>
      <c r="D247" s="220" t="s">
        <v>161</v>
      </c>
      <c r="E247" s="37"/>
      <c r="F247" s="221" t="s">
        <v>1829</v>
      </c>
      <c r="G247" s="37"/>
      <c r="H247" s="37"/>
      <c r="I247" s="123"/>
      <c r="J247" s="37"/>
      <c r="K247" s="37"/>
      <c r="L247" s="40"/>
      <c r="M247" s="222"/>
      <c r="N247" s="223"/>
      <c r="O247" s="72"/>
      <c r="P247" s="72"/>
      <c r="Q247" s="72"/>
      <c r="R247" s="72"/>
      <c r="S247" s="72"/>
      <c r="T247" s="73"/>
      <c r="U247" s="35"/>
      <c r="V247" s="35"/>
      <c r="W247" s="35"/>
      <c r="X247" s="35"/>
      <c r="Y247" s="35"/>
      <c r="Z247" s="35"/>
      <c r="AA247" s="35"/>
      <c r="AB247" s="35"/>
      <c r="AC247" s="35"/>
      <c r="AD247" s="35"/>
      <c r="AE247" s="35"/>
      <c r="AT247" s="18" t="s">
        <v>161</v>
      </c>
      <c r="AU247" s="18" t="s">
        <v>88</v>
      </c>
    </row>
    <row r="248" spans="1:47" s="2" customFormat="1" ht="107.25">
      <c r="A248" s="35"/>
      <c r="B248" s="36"/>
      <c r="C248" s="37"/>
      <c r="D248" s="220" t="s">
        <v>408</v>
      </c>
      <c r="E248" s="37"/>
      <c r="F248" s="230" t="s">
        <v>635</v>
      </c>
      <c r="G248" s="37"/>
      <c r="H248" s="37"/>
      <c r="I248" s="123"/>
      <c r="J248" s="37"/>
      <c r="K248" s="37"/>
      <c r="L248" s="40"/>
      <c r="M248" s="222"/>
      <c r="N248" s="223"/>
      <c r="O248" s="72"/>
      <c r="P248" s="72"/>
      <c r="Q248" s="72"/>
      <c r="R248" s="72"/>
      <c r="S248" s="72"/>
      <c r="T248" s="73"/>
      <c r="U248" s="35"/>
      <c r="V248" s="35"/>
      <c r="W248" s="35"/>
      <c r="X248" s="35"/>
      <c r="Y248" s="35"/>
      <c r="Z248" s="35"/>
      <c r="AA248" s="35"/>
      <c r="AB248" s="35"/>
      <c r="AC248" s="35"/>
      <c r="AD248" s="35"/>
      <c r="AE248" s="35"/>
      <c r="AT248" s="18" t="s">
        <v>408</v>
      </c>
      <c r="AU248" s="18" t="s">
        <v>88</v>
      </c>
    </row>
    <row r="249" spans="2:51" s="13" customFormat="1" ht="11.25">
      <c r="B249" s="231"/>
      <c r="C249" s="232"/>
      <c r="D249" s="220" t="s">
        <v>410</v>
      </c>
      <c r="E249" s="233" t="s">
        <v>1</v>
      </c>
      <c r="F249" s="234" t="s">
        <v>1830</v>
      </c>
      <c r="G249" s="232"/>
      <c r="H249" s="235">
        <v>8.65</v>
      </c>
      <c r="I249" s="236"/>
      <c r="J249" s="232"/>
      <c r="K249" s="232"/>
      <c r="L249" s="237"/>
      <c r="M249" s="238"/>
      <c r="N249" s="239"/>
      <c r="O249" s="239"/>
      <c r="P249" s="239"/>
      <c r="Q249" s="239"/>
      <c r="R249" s="239"/>
      <c r="S249" s="239"/>
      <c r="T249" s="240"/>
      <c r="AT249" s="241" t="s">
        <v>410</v>
      </c>
      <c r="AU249" s="241" t="s">
        <v>88</v>
      </c>
      <c r="AV249" s="13" t="s">
        <v>88</v>
      </c>
      <c r="AW249" s="13" t="s">
        <v>34</v>
      </c>
      <c r="AX249" s="13" t="s">
        <v>86</v>
      </c>
      <c r="AY249" s="241" t="s">
        <v>154</v>
      </c>
    </row>
    <row r="250" spans="1:65" s="2" customFormat="1" ht="24" customHeight="1">
      <c r="A250" s="35"/>
      <c r="B250" s="36"/>
      <c r="C250" s="207" t="s">
        <v>283</v>
      </c>
      <c r="D250" s="207" t="s">
        <v>155</v>
      </c>
      <c r="E250" s="208" t="s">
        <v>1831</v>
      </c>
      <c r="F250" s="209" t="s">
        <v>1832</v>
      </c>
      <c r="G250" s="210" t="s">
        <v>639</v>
      </c>
      <c r="H250" s="211">
        <v>9.44</v>
      </c>
      <c r="I250" s="212"/>
      <c r="J250" s="213">
        <f>ROUND(I250*H250,2)</f>
        <v>0</v>
      </c>
      <c r="K250" s="209" t="s">
        <v>405</v>
      </c>
      <c r="L250" s="40"/>
      <c r="M250" s="214" t="s">
        <v>1</v>
      </c>
      <c r="N250" s="215" t="s">
        <v>43</v>
      </c>
      <c r="O250" s="72"/>
      <c r="P250" s="216">
        <f>O250*H250</f>
        <v>0</v>
      </c>
      <c r="Q250" s="216">
        <v>0.00038</v>
      </c>
      <c r="R250" s="216">
        <f>Q250*H250</f>
        <v>0.0035872</v>
      </c>
      <c r="S250" s="216">
        <v>0</v>
      </c>
      <c r="T250" s="217">
        <f>S250*H250</f>
        <v>0</v>
      </c>
      <c r="U250" s="35"/>
      <c r="V250" s="35"/>
      <c r="W250" s="35"/>
      <c r="X250" s="35"/>
      <c r="Y250" s="35"/>
      <c r="Z250" s="35"/>
      <c r="AA250" s="35"/>
      <c r="AB250" s="35"/>
      <c r="AC250" s="35"/>
      <c r="AD250" s="35"/>
      <c r="AE250" s="35"/>
      <c r="AR250" s="218" t="s">
        <v>159</v>
      </c>
      <c r="AT250" s="218" t="s">
        <v>155</v>
      </c>
      <c r="AU250" s="218" t="s">
        <v>88</v>
      </c>
      <c r="AY250" s="18" t="s">
        <v>154</v>
      </c>
      <c r="BE250" s="219">
        <f>IF(N250="základní",J250,0)</f>
        <v>0</v>
      </c>
      <c r="BF250" s="219">
        <f>IF(N250="snížená",J250,0)</f>
        <v>0</v>
      </c>
      <c r="BG250" s="219">
        <f>IF(N250="zákl. přenesená",J250,0)</f>
        <v>0</v>
      </c>
      <c r="BH250" s="219">
        <f>IF(N250="sníž. přenesená",J250,0)</f>
        <v>0</v>
      </c>
      <c r="BI250" s="219">
        <f>IF(N250="nulová",J250,0)</f>
        <v>0</v>
      </c>
      <c r="BJ250" s="18" t="s">
        <v>86</v>
      </c>
      <c r="BK250" s="219">
        <f>ROUND(I250*H250,2)</f>
        <v>0</v>
      </c>
      <c r="BL250" s="18" t="s">
        <v>159</v>
      </c>
      <c r="BM250" s="218" t="s">
        <v>1833</v>
      </c>
    </row>
    <row r="251" spans="1:47" s="2" customFormat="1" ht="19.5">
      <c r="A251" s="35"/>
      <c r="B251" s="36"/>
      <c r="C251" s="37"/>
      <c r="D251" s="220" t="s">
        <v>161</v>
      </c>
      <c r="E251" s="37"/>
      <c r="F251" s="221" t="s">
        <v>1834</v>
      </c>
      <c r="G251" s="37"/>
      <c r="H251" s="37"/>
      <c r="I251" s="123"/>
      <c r="J251" s="37"/>
      <c r="K251" s="37"/>
      <c r="L251" s="40"/>
      <c r="M251" s="222"/>
      <c r="N251" s="223"/>
      <c r="O251" s="72"/>
      <c r="P251" s="72"/>
      <c r="Q251" s="72"/>
      <c r="R251" s="72"/>
      <c r="S251" s="72"/>
      <c r="T251" s="73"/>
      <c r="U251" s="35"/>
      <c r="V251" s="35"/>
      <c r="W251" s="35"/>
      <c r="X251" s="35"/>
      <c r="Y251" s="35"/>
      <c r="Z251" s="35"/>
      <c r="AA251" s="35"/>
      <c r="AB251" s="35"/>
      <c r="AC251" s="35"/>
      <c r="AD251" s="35"/>
      <c r="AE251" s="35"/>
      <c r="AT251" s="18" t="s">
        <v>161</v>
      </c>
      <c r="AU251" s="18" t="s">
        <v>88</v>
      </c>
    </row>
    <row r="252" spans="1:47" s="2" customFormat="1" ht="107.25">
      <c r="A252" s="35"/>
      <c r="B252" s="36"/>
      <c r="C252" s="37"/>
      <c r="D252" s="220" t="s">
        <v>408</v>
      </c>
      <c r="E252" s="37"/>
      <c r="F252" s="230" t="s">
        <v>635</v>
      </c>
      <c r="G252" s="37"/>
      <c r="H252" s="37"/>
      <c r="I252" s="123"/>
      <c r="J252" s="37"/>
      <c r="K252" s="37"/>
      <c r="L252" s="40"/>
      <c r="M252" s="222"/>
      <c r="N252" s="223"/>
      <c r="O252" s="72"/>
      <c r="P252" s="72"/>
      <c r="Q252" s="72"/>
      <c r="R252" s="72"/>
      <c r="S252" s="72"/>
      <c r="T252" s="73"/>
      <c r="U252" s="35"/>
      <c r="V252" s="35"/>
      <c r="W252" s="35"/>
      <c r="X252" s="35"/>
      <c r="Y252" s="35"/>
      <c r="Z252" s="35"/>
      <c r="AA252" s="35"/>
      <c r="AB252" s="35"/>
      <c r="AC252" s="35"/>
      <c r="AD252" s="35"/>
      <c r="AE252" s="35"/>
      <c r="AT252" s="18" t="s">
        <v>408</v>
      </c>
      <c r="AU252" s="18" t="s">
        <v>88</v>
      </c>
    </row>
    <row r="253" spans="2:51" s="13" customFormat="1" ht="11.25">
      <c r="B253" s="231"/>
      <c r="C253" s="232"/>
      <c r="D253" s="220" t="s">
        <v>410</v>
      </c>
      <c r="E253" s="233" t="s">
        <v>1</v>
      </c>
      <c r="F253" s="234" t="s">
        <v>1835</v>
      </c>
      <c r="G253" s="232"/>
      <c r="H253" s="235">
        <v>9.44</v>
      </c>
      <c r="I253" s="236"/>
      <c r="J253" s="232"/>
      <c r="K253" s="232"/>
      <c r="L253" s="237"/>
      <c r="M253" s="238"/>
      <c r="N253" s="239"/>
      <c r="O253" s="239"/>
      <c r="P253" s="239"/>
      <c r="Q253" s="239"/>
      <c r="R253" s="239"/>
      <c r="S253" s="239"/>
      <c r="T253" s="240"/>
      <c r="AT253" s="241" t="s">
        <v>410</v>
      </c>
      <c r="AU253" s="241" t="s">
        <v>88</v>
      </c>
      <c r="AV253" s="13" t="s">
        <v>88</v>
      </c>
      <c r="AW253" s="13" t="s">
        <v>34</v>
      </c>
      <c r="AX253" s="13" t="s">
        <v>86</v>
      </c>
      <c r="AY253" s="241" t="s">
        <v>154</v>
      </c>
    </row>
    <row r="254" spans="1:65" s="2" customFormat="1" ht="24" customHeight="1">
      <c r="A254" s="35"/>
      <c r="B254" s="36"/>
      <c r="C254" s="207" t="s">
        <v>287</v>
      </c>
      <c r="D254" s="207" t="s">
        <v>155</v>
      </c>
      <c r="E254" s="208" t="s">
        <v>631</v>
      </c>
      <c r="F254" s="209" t="s">
        <v>632</v>
      </c>
      <c r="G254" s="210" t="s">
        <v>471</v>
      </c>
      <c r="H254" s="211">
        <v>5.39</v>
      </c>
      <c r="I254" s="212"/>
      <c r="J254" s="213">
        <f>ROUND(I254*H254,2)</f>
        <v>0</v>
      </c>
      <c r="K254" s="209" t="s">
        <v>405</v>
      </c>
      <c r="L254" s="40"/>
      <c r="M254" s="214" t="s">
        <v>1</v>
      </c>
      <c r="N254" s="215" t="s">
        <v>43</v>
      </c>
      <c r="O254" s="72"/>
      <c r="P254" s="216">
        <f>O254*H254</f>
        <v>0</v>
      </c>
      <c r="Q254" s="216">
        <v>0.0026</v>
      </c>
      <c r="R254" s="216">
        <f>Q254*H254</f>
        <v>0.014013999999999999</v>
      </c>
      <c r="S254" s="216">
        <v>0</v>
      </c>
      <c r="T254" s="217">
        <f>S254*H254</f>
        <v>0</v>
      </c>
      <c r="U254" s="35"/>
      <c r="V254" s="35"/>
      <c r="W254" s="35"/>
      <c r="X254" s="35"/>
      <c r="Y254" s="35"/>
      <c r="Z254" s="35"/>
      <c r="AA254" s="35"/>
      <c r="AB254" s="35"/>
      <c r="AC254" s="35"/>
      <c r="AD254" s="35"/>
      <c r="AE254" s="35"/>
      <c r="AR254" s="218" t="s">
        <v>159</v>
      </c>
      <c r="AT254" s="218" t="s">
        <v>155</v>
      </c>
      <c r="AU254" s="218" t="s">
        <v>88</v>
      </c>
      <c r="AY254" s="18" t="s">
        <v>154</v>
      </c>
      <c r="BE254" s="219">
        <f>IF(N254="základní",J254,0)</f>
        <v>0</v>
      </c>
      <c r="BF254" s="219">
        <f>IF(N254="snížená",J254,0)</f>
        <v>0</v>
      </c>
      <c r="BG254" s="219">
        <f>IF(N254="zákl. přenesená",J254,0)</f>
        <v>0</v>
      </c>
      <c r="BH254" s="219">
        <f>IF(N254="sníž. přenesená",J254,0)</f>
        <v>0</v>
      </c>
      <c r="BI254" s="219">
        <f>IF(N254="nulová",J254,0)</f>
        <v>0</v>
      </c>
      <c r="BJ254" s="18" t="s">
        <v>86</v>
      </c>
      <c r="BK254" s="219">
        <f>ROUND(I254*H254,2)</f>
        <v>0</v>
      </c>
      <c r="BL254" s="18" t="s">
        <v>159</v>
      </c>
      <c r="BM254" s="218" t="s">
        <v>1836</v>
      </c>
    </row>
    <row r="255" spans="1:47" s="2" customFormat="1" ht="19.5">
      <c r="A255" s="35"/>
      <c r="B255" s="36"/>
      <c r="C255" s="37"/>
      <c r="D255" s="220" t="s">
        <v>161</v>
      </c>
      <c r="E255" s="37"/>
      <c r="F255" s="221" t="s">
        <v>634</v>
      </c>
      <c r="G255" s="37"/>
      <c r="H255" s="37"/>
      <c r="I255" s="123"/>
      <c r="J255" s="37"/>
      <c r="K255" s="37"/>
      <c r="L255" s="40"/>
      <c r="M255" s="222"/>
      <c r="N255" s="223"/>
      <c r="O255" s="72"/>
      <c r="P255" s="72"/>
      <c r="Q255" s="72"/>
      <c r="R255" s="72"/>
      <c r="S255" s="72"/>
      <c r="T255" s="73"/>
      <c r="U255" s="35"/>
      <c r="V255" s="35"/>
      <c r="W255" s="35"/>
      <c r="X255" s="35"/>
      <c r="Y255" s="35"/>
      <c r="Z255" s="35"/>
      <c r="AA255" s="35"/>
      <c r="AB255" s="35"/>
      <c r="AC255" s="35"/>
      <c r="AD255" s="35"/>
      <c r="AE255" s="35"/>
      <c r="AT255" s="18" t="s">
        <v>161</v>
      </c>
      <c r="AU255" s="18" t="s">
        <v>88</v>
      </c>
    </row>
    <row r="256" spans="1:47" s="2" customFormat="1" ht="107.25">
      <c r="A256" s="35"/>
      <c r="B256" s="36"/>
      <c r="C256" s="37"/>
      <c r="D256" s="220" t="s">
        <v>408</v>
      </c>
      <c r="E256" s="37"/>
      <c r="F256" s="230" t="s">
        <v>635</v>
      </c>
      <c r="G256" s="37"/>
      <c r="H256" s="37"/>
      <c r="I256" s="123"/>
      <c r="J256" s="37"/>
      <c r="K256" s="37"/>
      <c r="L256" s="40"/>
      <c r="M256" s="222"/>
      <c r="N256" s="223"/>
      <c r="O256" s="72"/>
      <c r="P256" s="72"/>
      <c r="Q256" s="72"/>
      <c r="R256" s="72"/>
      <c r="S256" s="72"/>
      <c r="T256" s="73"/>
      <c r="U256" s="35"/>
      <c r="V256" s="35"/>
      <c r="W256" s="35"/>
      <c r="X256" s="35"/>
      <c r="Y256" s="35"/>
      <c r="Z256" s="35"/>
      <c r="AA256" s="35"/>
      <c r="AB256" s="35"/>
      <c r="AC256" s="35"/>
      <c r="AD256" s="35"/>
      <c r="AE256" s="35"/>
      <c r="AT256" s="18" t="s">
        <v>408</v>
      </c>
      <c r="AU256" s="18" t="s">
        <v>88</v>
      </c>
    </row>
    <row r="257" spans="2:51" s="13" customFormat="1" ht="11.25">
      <c r="B257" s="231"/>
      <c r="C257" s="232"/>
      <c r="D257" s="220" t="s">
        <v>410</v>
      </c>
      <c r="E257" s="233" t="s">
        <v>1</v>
      </c>
      <c r="F257" s="234" t="s">
        <v>1837</v>
      </c>
      <c r="G257" s="232"/>
      <c r="H257" s="235">
        <v>2</v>
      </c>
      <c r="I257" s="236"/>
      <c r="J257" s="232"/>
      <c r="K257" s="232"/>
      <c r="L257" s="237"/>
      <c r="M257" s="238"/>
      <c r="N257" s="239"/>
      <c r="O257" s="239"/>
      <c r="P257" s="239"/>
      <c r="Q257" s="239"/>
      <c r="R257" s="239"/>
      <c r="S257" s="239"/>
      <c r="T257" s="240"/>
      <c r="AT257" s="241" t="s">
        <v>410</v>
      </c>
      <c r="AU257" s="241" t="s">
        <v>88</v>
      </c>
      <c r="AV257" s="13" t="s">
        <v>88</v>
      </c>
      <c r="AW257" s="13" t="s">
        <v>34</v>
      </c>
      <c r="AX257" s="13" t="s">
        <v>78</v>
      </c>
      <c r="AY257" s="241" t="s">
        <v>154</v>
      </c>
    </row>
    <row r="258" spans="2:51" s="13" customFormat="1" ht="11.25">
      <c r="B258" s="231"/>
      <c r="C258" s="232"/>
      <c r="D258" s="220" t="s">
        <v>410</v>
      </c>
      <c r="E258" s="233" t="s">
        <v>1</v>
      </c>
      <c r="F258" s="234" t="s">
        <v>1838</v>
      </c>
      <c r="G258" s="232"/>
      <c r="H258" s="235">
        <v>3.39</v>
      </c>
      <c r="I258" s="236"/>
      <c r="J258" s="232"/>
      <c r="K258" s="232"/>
      <c r="L258" s="237"/>
      <c r="M258" s="238"/>
      <c r="N258" s="239"/>
      <c r="O258" s="239"/>
      <c r="P258" s="239"/>
      <c r="Q258" s="239"/>
      <c r="R258" s="239"/>
      <c r="S258" s="239"/>
      <c r="T258" s="240"/>
      <c r="AT258" s="241" t="s">
        <v>410</v>
      </c>
      <c r="AU258" s="241" t="s">
        <v>88</v>
      </c>
      <c r="AV258" s="13" t="s">
        <v>88</v>
      </c>
      <c r="AW258" s="13" t="s">
        <v>34</v>
      </c>
      <c r="AX258" s="13" t="s">
        <v>78</v>
      </c>
      <c r="AY258" s="241" t="s">
        <v>154</v>
      </c>
    </row>
    <row r="259" spans="2:51" s="14" customFormat="1" ht="11.25">
      <c r="B259" s="242"/>
      <c r="C259" s="243"/>
      <c r="D259" s="220" t="s">
        <v>410</v>
      </c>
      <c r="E259" s="244" t="s">
        <v>1</v>
      </c>
      <c r="F259" s="245" t="s">
        <v>433</v>
      </c>
      <c r="G259" s="243"/>
      <c r="H259" s="246">
        <v>5.390000000000001</v>
      </c>
      <c r="I259" s="247"/>
      <c r="J259" s="243"/>
      <c r="K259" s="243"/>
      <c r="L259" s="248"/>
      <c r="M259" s="249"/>
      <c r="N259" s="250"/>
      <c r="O259" s="250"/>
      <c r="P259" s="250"/>
      <c r="Q259" s="250"/>
      <c r="R259" s="250"/>
      <c r="S259" s="250"/>
      <c r="T259" s="251"/>
      <c r="AT259" s="252" t="s">
        <v>410</v>
      </c>
      <c r="AU259" s="252" t="s">
        <v>88</v>
      </c>
      <c r="AV259" s="14" t="s">
        <v>159</v>
      </c>
      <c r="AW259" s="14" t="s">
        <v>34</v>
      </c>
      <c r="AX259" s="14" t="s">
        <v>86</v>
      </c>
      <c r="AY259" s="252" t="s">
        <v>154</v>
      </c>
    </row>
    <row r="260" spans="1:65" s="2" customFormat="1" ht="24" customHeight="1">
      <c r="A260" s="35"/>
      <c r="B260" s="36"/>
      <c r="C260" s="207" t="s">
        <v>291</v>
      </c>
      <c r="D260" s="207" t="s">
        <v>155</v>
      </c>
      <c r="E260" s="208" t="s">
        <v>637</v>
      </c>
      <c r="F260" s="209" t="s">
        <v>638</v>
      </c>
      <c r="G260" s="210" t="s">
        <v>639</v>
      </c>
      <c r="H260" s="211">
        <v>282.32</v>
      </c>
      <c r="I260" s="212"/>
      <c r="J260" s="213">
        <f>ROUND(I260*H260,2)</f>
        <v>0</v>
      </c>
      <c r="K260" s="209" t="s">
        <v>405</v>
      </c>
      <c r="L260" s="40"/>
      <c r="M260" s="214" t="s">
        <v>1</v>
      </c>
      <c r="N260" s="215" t="s">
        <v>43</v>
      </c>
      <c r="O260" s="72"/>
      <c r="P260" s="216">
        <f>O260*H260</f>
        <v>0</v>
      </c>
      <c r="Q260" s="216">
        <v>0.0719</v>
      </c>
      <c r="R260" s="216">
        <f>Q260*H260</f>
        <v>20.298808</v>
      </c>
      <c r="S260" s="216">
        <v>0</v>
      </c>
      <c r="T260" s="217">
        <f>S260*H260</f>
        <v>0</v>
      </c>
      <c r="U260" s="35"/>
      <c r="V260" s="35"/>
      <c r="W260" s="35"/>
      <c r="X260" s="35"/>
      <c r="Y260" s="35"/>
      <c r="Z260" s="35"/>
      <c r="AA260" s="35"/>
      <c r="AB260" s="35"/>
      <c r="AC260" s="35"/>
      <c r="AD260" s="35"/>
      <c r="AE260" s="35"/>
      <c r="AR260" s="218" t="s">
        <v>159</v>
      </c>
      <c r="AT260" s="218" t="s">
        <v>155</v>
      </c>
      <c r="AU260" s="218" t="s">
        <v>88</v>
      </c>
      <c r="AY260" s="18" t="s">
        <v>154</v>
      </c>
      <c r="BE260" s="219">
        <f>IF(N260="základní",J260,0)</f>
        <v>0</v>
      </c>
      <c r="BF260" s="219">
        <f>IF(N260="snížená",J260,0)</f>
        <v>0</v>
      </c>
      <c r="BG260" s="219">
        <f>IF(N260="zákl. přenesená",J260,0)</f>
        <v>0</v>
      </c>
      <c r="BH260" s="219">
        <f>IF(N260="sníž. přenesená",J260,0)</f>
        <v>0</v>
      </c>
      <c r="BI260" s="219">
        <f>IF(N260="nulová",J260,0)</f>
        <v>0</v>
      </c>
      <c r="BJ260" s="18" t="s">
        <v>86</v>
      </c>
      <c r="BK260" s="219">
        <f>ROUND(I260*H260,2)</f>
        <v>0</v>
      </c>
      <c r="BL260" s="18" t="s">
        <v>159</v>
      </c>
      <c r="BM260" s="218" t="s">
        <v>1839</v>
      </c>
    </row>
    <row r="261" spans="1:47" s="2" customFormat="1" ht="39">
      <c r="A261" s="35"/>
      <c r="B261" s="36"/>
      <c r="C261" s="37"/>
      <c r="D261" s="220" t="s">
        <v>161</v>
      </c>
      <c r="E261" s="37"/>
      <c r="F261" s="221" t="s">
        <v>641</v>
      </c>
      <c r="G261" s="37"/>
      <c r="H261" s="37"/>
      <c r="I261" s="123"/>
      <c r="J261" s="37"/>
      <c r="K261" s="37"/>
      <c r="L261" s="40"/>
      <c r="M261" s="222"/>
      <c r="N261" s="223"/>
      <c r="O261" s="72"/>
      <c r="P261" s="72"/>
      <c r="Q261" s="72"/>
      <c r="R261" s="72"/>
      <c r="S261" s="72"/>
      <c r="T261" s="73"/>
      <c r="U261" s="35"/>
      <c r="V261" s="35"/>
      <c r="W261" s="35"/>
      <c r="X261" s="35"/>
      <c r="Y261" s="35"/>
      <c r="Z261" s="35"/>
      <c r="AA261" s="35"/>
      <c r="AB261" s="35"/>
      <c r="AC261" s="35"/>
      <c r="AD261" s="35"/>
      <c r="AE261" s="35"/>
      <c r="AT261" s="18" t="s">
        <v>161</v>
      </c>
      <c r="AU261" s="18" t="s">
        <v>88</v>
      </c>
    </row>
    <row r="262" spans="1:47" s="2" customFormat="1" ht="126.75">
      <c r="A262" s="35"/>
      <c r="B262" s="36"/>
      <c r="C262" s="37"/>
      <c r="D262" s="220" t="s">
        <v>408</v>
      </c>
      <c r="E262" s="37"/>
      <c r="F262" s="230" t="s">
        <v>642</v>
      </c>
      <c r="G262" s="37"/>
      <c r="H262" s="37"/>
      <c r="I262" s="123"/>
      <c r="J262" s="37"/>
      <c r="K262" s="37"/>
      <c r="L262" s="40"/>
      <c r="M262" s="222"/>
      <c r="N262" s="223"/>
      <c r="O262" s="72"/>
      <c r="P262" s="72"/>
      <c r="Q262" s="72"/>
      <c r="R262" s="72"/>
      <c r="S262" s="72"/>
      <c r="T262" s="73"/>
      <c r="U262" s="35"/>
      <c r="V262" s="35"/>
      <c r="W262" s="35"/>
      <c r="X262" s="35"/>
      <c r="Y262" s="35"/>
      <c r="Z262" s="35"/>
      <c r="AA262" s="35"/>
      <c r="AB262" s="35"/>
      <c r="AC262" s="35"/>
      <c r="AD262" s="35"/>
      <c r="AE262" s="35"/>
      <c r="AT262" s="18" t="s">
        <v>408</v>
      </c>
      <c r="AU262" s="18" t="s">
        <v>88</v>
      </c>
    </row>
    <row r="263" spans="2:51" s="15" customFormat="1" ht="11.25">
      <c r="B263" s="264"/>
      <c r="C263" s="265"/>
      <c r="D263" s="220" t="s">
        <v>410</v>
      </c>
      <c r="E263" s="266" t="s">
        <v>1</v>
      </c>
      <c r="F263" s="267" t="s">
        <v>1840</v>
      </c>
      <c r="G263" s="265"/>
      <c r="H263" s="266" t="s">
        <v>1</v>
      </c>
      <c r="I263" s="268"/>
      <c r="J263" s="265"/>
      <c r="K263" s="265"/>
      <c r="L263" s="269"/>
      <c r="M263" s="270"/>
      <c r="N263" s="271"/>
      <c r="O263" s="271"/>
      <c r="P263" s="271"/>
      <c r="Q263" s="271"/>
      <c r="R263" s="271"/>
      <c r="S263" s="271"/>
      <c r="T263" s="272"/>
      <c r="AT263" s="273" t="s">
        <v>410</v>
      </c>
      <c r="AU263" s="273" t="s">
        <v>88</v>
      </c>
      <c r="AV263" s="15" t="s">
        <v>86</v>
      </c>
      <c r="AW263" s="15" t="s">
        <v>34</v>
      </c>
      <c r="AX263" s="15" t="s">
        <v>78</v>
      </c>
      <c r="AY263" s="273" t="s">
        <v>154</v>
      </c>
    </row>
    <row r="264" spans="2:51" s="13" customFormat="1" ht="11.25">
      <c r="B264" s="231"/>
      <c r="C264" s="232"/>
      <c r="D264" s="220" t="s">
        <v>410</v>
      </c>
      <c r="E264" s="233" t="s">
        <v>1</v>
      </c>
      <c r="F264" s="234" t="s">
        <v>1841</v>
      </c>
      <c r="G264" s="232"/>
      <c r="H264" s="235">
        <v>282.32</v>
      </c>
      <c r="I264" s="236"/>
      <c r="J264" s="232"/>
      <c r="K264" s="232"/>
      <c r="L264" s="237"/>
      <c r="M264" s="238"/>
      <c r="N264" s="239"/>
      <c r="O264" s="239"/>
      <c r="P264" s="239"/>
      <c r="Q264" s="239"/>
      <c r="R264" s="239"/>
      <c r="S264" s="239"/>
      <c r="T264" s="240"/>
      <c r="AT264" s="241" t="s">
        <v>410</v>
      </c>
      <c r="AU264" s="241" t="s">
        <v>88</v>
      </c>
      <c r="AV264" s="13" t="s">
        <v>88</v>
      </c>
      <c r="AW264" s="13" t="s">
        <v>34</v>
      </c>
      <c r="AX264" s="13" t="s">
        <v>78</v>
      </c>
      <c r="AY264" s="241" t="s">
        <v>154</v>
      </c>
    </row>
    <row r="265" spans="2:51" s="14" customFormat="1" ht="11.25">
      <c r="B265" s="242"/>
      <c r="C265" s="243"/>
      <c r="D265" s="220" t="s">
        <v>410</v>
      </c>
      <c r="E265" s="244" t="s">
        <v>1</v>
      </c>
      <c r="F265" s="245" t="s">
        <v>433</v>
      </c>
      <c r="G265" s="243"/>
      <c r="H265" s="246">
        <v>282.32</v>
      </c>
      <c r="I265" s="247"/>
      <c r="J265" s="243"/>
      <c r="K265" s="243"/>
      <c r="L265" s="248"/>
      <c r="M265" s="249"/>
      <c r="N265" s="250"/>
      <c r="O265" s="250"/>
      <c r="P265" s="250"/>
      <c r="Q265" s="250"/>
      <c r="R265" s="250"/>
      <c r="S265" s="250"/>
      <c r="T265" s="251"/>
      <c r="AT265" s="252" t="s">
        <v>410</v>
      </c>
      <c r="AU265" s="252" t="s">
        <v>88</v>
      </c>
      <c r="AV265" s="14" t="s">
        <v>159</v>
      </c>
      <c r="AW265" s="14" t="s">
        <v>34</v>
      </c>
      <c r="AX265" s="14" t="s">
        <v>86</v>
      </c>
      <c r="AY265" s="252" t="s">
        <v>154</v>
      </c>
    </row>
    <row r="266" spans="1:65" s="2" customFormat="1" ht="16.5" customHeight="1">
      <c r="A266" s="35"/>
      <c r="B266" s="36"/>
      <c r="C266" s="254" t="s">
        <v>295</v>
      </c>
      <c r="D266" s="254" t="s">
        <v>179</v>
      </c>
      <c r="E266" s="255" t="s">
        <v>1842</v>
      </c>
      <c r="F266" s="256" t="s">
        <v>1804</v>
      </c>
      <c r="G266" s="257" t="s">
        <v>464</v>
      </c>
      <c r="H266" s="258">
        <v>7.755</v>
      </c>
      <c r="I266" s="259"/>
      <c r="J266" s="260">
        <f>ROUND(I266*H266,2)</f>
        <v>0</v>
      </c>
      <c r="K266" s="256" t="s">
        <v>1334</v>
      </c>
      <c r="L266" s="261"/>
      <c r="M266" s="262" t="s">
        <v>1</v>
      </c>
      <c r="N266" s="263" t="s">
        <v>43</v>
      </c>
      <c r="O266" s="72"/>
      <c r="P266" s="216">
        <f>O266*H266</f>
        <v>0</v>
      </c>
      <c r="Q266" s="216">
        <v>1</v>
      </c>
      <c r="R266" s="216">
        <f>Q266*H266</f>
        <v>7.755</v>
      </c>
      <c r="S266" s="216">
        <v>0</v>
      </c>
      <c r="T266" s="217">
        <f>S266*H266</f>
        <v>0</v>
      </c>
      <c r="U266" s="35"/>
      <c r="V266" s="35"/>
      <c r="W266" s="35"/>
      <c r="X266" s="35"/>
      <c r="Y266" s="35"/>
      <c r="Z266" s="35"/>
      <c r="AA266" s="35"/>
      <c r="AB266" s="35"/>
      <c r="AC266" s="35"/>
      <c r="AD266" s="35"/>
      <c r="AE266" s="35"/>
      <c r="AR266" s="218" t="s">
        <v>190</v>
      </c>
      <c r="AT266" s="218" t="s">
        <v>179</v>
      </c>
      <c r="AU266" s="218" t="s">
        <v>88</v>
      </c>
      <c r="AY266" s="18" t="s">
        <v>154</v>
      </c>
      <c r="BE266" s="219">
        <f>IF(N266="základní",J266,0)</f>
        <v>0</v>
      </c>
      <c r="BF266" s="219">
        <f>IF(N266="snížená",J266,0)</f>
        <v>0</v>
      </c>
      <c r="BG266" s="219">
        <f>IF(N266="zákl. přenesená",J266,0)</f>
        <v>0</v>
      </c>
      <c r="BH266" s="219">
        <f>IF(N266="sníž. přenesená",J266,0)</f>
        <v>0</v>
      </c>
      <c r="BI266" s="219">
        <f>IF(N266="nulová",J266,0)</f>
        <v>0</v>
      </c>
      <c r="BJ266" s="18" t="s">
        <v>86</v>
      </c>
      <c r="BK266" s="219">
        <f>ROUND(I266*H266,2)</f>
        <v>0</v>
      </c>
      <c r="BL266" s="18" t="s">
        <v>159</v>
      </c>
      <c r="BM266" s="218" t="s">
        <v>1843</v>
      </c>
    </row>
    <row r="267" spans="1:47" s="2" customFormat="1" ht="11.25">
      <c r="A267" s="35"/>
      <c r="B267" s="36"/>
      <c r="C267" s="37"/>
      <c r="D267" s="220" t="s">
        <v>161</v>
      </c>
      <c r="E267" s="37"/>
      <c r="F267" s="221" t="s">
        <v>1804</v>
      </c>
      <c r="G267" s="37"/>
      <c r="H267" s="37"/>
      <c r="I267" s="123"/>
      <c r="J267" s="37"/>
      <c r="K267" s="37"/>
      <c r="L267" s="40"/>
      <c r="M267" s="222"/>
      <c r="N267" s="223"/>
      <c r="O267" s="72"/>
      <c r="P267" s="72"/>
      <c r="Q267" s="72"/>
      <c r="R267" s="72"/>
      <c r="S267" s="72"/>
      <c r="T267" s="73"/>
      <c r="U267" s="35"/>
      <c r="V267" s="35"/>
      <c r="W267" s="35"/>
      <c r="X267" s="35"/>
      <c r="Y267" s="35"/>
      <c r="Z267" s="35"/>
      <c r="AA267" s="35"/>
      <c r="AB267" s="35"/>
      <c r="AC267" s="35"/>
      <c r="AD267" s="35"/>
      <c r="AE267" s="35"/>
      <c r="AT267" s="18" t="s">
        <v>161</v>
      </c>
      <c r="AU267" s="18" t="s">
        <v>88</v>
      </c>
    </row>
    <row r="268" spans="2:51" s="13" customFormat="1" ht="11.25">
      <c r="B268" s="231"/>
      <c r="C268" s="232"/>
      <c r="D268" s="220" t="s">
        <v>410</v>
      </c>
      <c r="E268" s="233" t="s">
        <v>1</v>
      </c>
      <c r="F268" s="234" t="s">
        <v>1844</v>
      </c>
      <c r="G268" s="232"/>
      <c r="H268" s="235">
        <v>7.529</v>
      </c>
      <c r="I268" s="236"/>
      <c r="J268" s="232"/>
      <c r="K268" s="232"/>
      <c r="L268" s="237"/>
      <c r="M268" s="238"/>
      <c r="N268" s="239"/>
      <c r="O268" s="239"/>
      <c r="P268" s="239"/>
      <c r="Q268" s="239"/>
      <c r="R268" s="239"/>
      <c r="S268" s="239"/>
      <c r="T268" s="240"/>
      <c r="AT268" s="241" t="s">
        <v>410</v>
      </c>
      <c r="AU268" s="241" t="s">
        <v>88</v>
      </c>
      <c r="AV268" s="13" t="s">
        <v>88</v>
      </c>
      <c r="AW268" s="13" t="s">
        <v>34</v>
      </c>
      <c r="AX268" s="13" t="s">
        <v>86</v>
      </c>
      <c r="AY268" s="241" t="s">
        <v>154</v>
      </c>
    </row>
    <row r="269" spans="2:51" s="13" customFormat="1" ht="11.25">
      <c r="B269" s="231"/>
      <c r="C269" s="232"/>
      <c r="D269" s="220" t="s">
        <v>410</v>
      </c>
      <c r="E269" s="232"/>
      <c r="F269" s="234" t="s">
        <v>1845</v>
      </c>
      <c r="G269" s="232"/>
      <c r="H269" s="235">
        <v>7.755</v>
      </c>
      <c r="I269" s="236"/>
      <c r="J269" s="232"/>
      <c r="K269" s="232"/>
      <c r="L269" s="237"/>
      <c r="M269" s="238"/>
      <c r="N269" s="239"/>
      <c r="O269" s="239"/>
      <c r="P269" s="239"/>
      <c r="Q269" s="239"/>
      <c r="R269" s="239"/>
      <c r="S269" s="239"/>
      <c r="T269" s="240"/>
      <c r="AT269" s="241" t="s">
        <v>410</v>
      </c>
      <c r="AU269" s="241" t="s">
        <v>88</v>
      </c>
      <c r="AV269" s="13" t="s">
        <v>88</v>
      </c>
      <c r="AW269" s="13" t="s">
        <v>4</v>
      </c>
      <c r="AX269" s="13" t="s">
        <v>86</v>
      </c>
      <c r="AY269" s="241" t="s">
        <v>154</v>
      </c>
    </row>
    <row r="270" spans="1:65" s="2" customFormat="1" ht="24" customHeight="1">
      <c r="A270" s="35"/>
      <c r="B270" s="36"/>
      <c r="C270" s="207" t="s">
        <v>299</v>
      </c>
      <c r="D270" s="207" t="s">
        <v>155</v>
      </c>
      <c r="E270" s="208" t="s">
        <v>682</v>
      </c>
      <c r="F270" s="209" t="s">
        <v>683</v>
      </c>
      <c r="G270" s="210" t="s">
        <v>639</v>
      </c>
      <c r="H270" s="211">
        <v>243.86</v>
      </c>
      <c r="I270" s="212"/>
      <c r="J270" s="213">
        <f>ROUND(I270*H270,2)</f>
        <v>0</v>
      </c>
      <c r="K270" s="209" t="s">
        <v>405</v>
      </c>
      <c r="L270" s="40"/>
      <c r="M270" s="214" t="s">
        <v>1</v>
      </c>
      <c r="N270" s="215" t="s">
        <v>43</v>
      </c>
      <c r="O270" s="72"/>
      <c r="P270" s="216">
        <f>O270*H270</f>
        <v>0</v>
      </c>
      <c r="Q270" s="216">
        <v>0.14067</v>
      </c>
      <c r="R270" s="216">
        <f>Q270*H270</f>
        <v>34.3037862</v>
      </c>
      <c r="S270" s="216">
        <v>0</v>
      </c>
      <c r="T270" s="217">
        <f>S270*H270</f>
        <v>0</v>
      </c>
      <c r="U270" s="35"/>
      <c r="V270" s="35"/>
      <c r="W270" s="35"/>
      <c r="X270" s="35"/>
      <c r="Y270" s="35"/>
      <c r="Z270" s="35"/>
      <c r="AA270" s="35"/>
      <c r="AB270" s="35"/>
      <c r="AC270" s="35"/>
      <c r="AD270" s="35"/>
      <c r="AE270" s="35"/>
      <c r="AR270" s="218" t="s">
        <v>159</v>
      </c>
      <c r="AT270" s="218" t="s">
        <v>155</v>
      </c>
      <c r="AU270" s="218" t="s">
        <v>88</v>
      </c>
      <c r="AY270" s="18" t="s">
        <v>154</v>
      </c>
      <c r="BE270" s="219">
        <f>IF(N270="základní",J270,0)</f>
        <v>0</v>
      </c>
      <c r="BF270" s="219">
        <f>IF(N270="snížená",J270,0)</f>
        <v>0</v>
      </c>
      <c r="BG270" s="219">
        <f>IF(N270="zákl. přenesená",J270,0)</f>
        <v>0</v>
      </c>
      <c r="BH270" s="219">
        <f>IF(N270="sníž. přenesená",J270,0)</f>
        <v>0</v>
      </c>
      <c r="BI270" s="219">
        <f>IF(N270="nulová",J270,0)</f>
        <v>0</v>
      </c>
      <c r="BJ270" s="18" t="s">
        <v>86</v>
      </c>
      <c r="BK270" s="219">
        <f>ROUND(I270*H270,2)</f>
        <v>0</v>
      </c>
      <c r="BL270" s="18" t="s">
        <v>159</v>
      </c>
      <c r="BM270" s="218" t="s">
        <v>1846</v>
      </c>
    </row>
    <row r="271" spans="1:47" s="2" customFormat="1" ht="29.25">
      <c r="A271" s="35"/>
      <c r="B271" s="36"/>
      <c r="C271" s="37"/>
      <c r="D271" s="220" t="s">
        <v>161</v>
      </c>
      <c r="E271" s="37"/>
      <c r="F271" s="221" t="s">
        <v>685</v>
      </c>
      <c r="G271" s="37"/>
      <c r="H271" s="37"/>
      <c r="I271" s="123"/>
      <c r="J271" s="37"/>
      <c r="K271" s="37"/>
      <c r="L271" s="40"/>
      <c r="M271" s="222"/>
      <c r="N271" s="223"/>
      <c r="O271" s="72"/>
      <c r="P271" s="72"/>
      <c r="Q271" s="72"/>
      <c r="R271" s="72"/>
      <c r="S271" s="72"/>
      <c r="T271" s="73"/>
      <c r="U271" s="35"/>
      <c r="V271" s="35"/>
      <c r="W271" s="35"/>
      <c r="X271" s="35"/>
      <c r="Y271" s="35"/>
      <c r="Z271" s="35"/>
      <c r="AA271" s="35"/>
      <c r="AB271" s="35"/>
      <c r="AC271" s="35"/>
      <c r="AD271" s="35"/>
      <c r="AE271" s="35"/>
      <c r="AT271" s="18" t="s">
        <v>161</v>
      </c>
      <c r="AU271" s="18" t="s">
        <v>88</v>
      </c>
    </row>
    <row r="272" spans="1:47" s="2" customFormat="1" ht="107.25">
      <c r="A272" s="35"/>
      <c r="B272" s="36"/>
      <c r="C272" s="37"/>
      <c r="D272" s="220" t="s">
        <v>408</v>
      </c>
      <c r="E272" s="37"/>
      <c r="F272" s="230" t="s">
        <v>686</v>
      </c>
      <c r="G272" s="37"/>
      <c r="H272" s="37"/>
      <c r="I272" s="123"/>
      <c r="J272" s="37"/>
      <c r="K272" s="37"/>
      <c r="L272" s="40"/>
      <c r="M272" s="222"/>
      <c r="N272" s="223"/>
      <c r="O272" s="72"/>
      <c r="P272" s="72"/>
      <c r="Q272" s="72"/>
      <c r="R272" s="72"/>
      <c r="S272" s="72"/>
      <c r="T272" s="73"/>
      <c r="U272" s="35"/>
      <c r="V272" s="35"/>
      <c r="W272" s="35"/>
      <c r="X272" s="35"/>
      <c r="Y272" s="35"/>
      <c r="Z272" s="35"/>
      <c r="AA272" s="35"/>
      <c r="AB272" s="35"/>
      <c r="AC272" s="35"/>
      <c r="AD272" s="35"/>
      <c r="AE272" s="35"/>
      <c r="AT272" s="18" t="s">
        <v>408</v>
      </c>
      <c r="AU272" s="18" t="s">
        <v>88</v>
      </c>
    </row>
    <row r="273" spans="2:51" s="13" customFormat="1" ht="33.75">
      <c r="B273" s="231"/>
      <c r="C273" s="232"/>
      <c r="D273" s="220" t="s">
        <v>410</v>
      </c>
      <c r="E273" s="233" t="s">
        <v>1</v>
      </c>
      <c r="F273" s="234" t="s">
        <v>1847</v>
      </c>
      <c r="G273" s="232"/>
      <c r="H273" s="235">
        <v>226.24</v>
      </c>
      <c r="I273" s="236"/>
      <c r="J273" s="232"/>
      <c r="K273" s="232"/>
      <c r="L273" s="237"/>
      <c r="M273" s="238"/>
      <c r="N273" s="239"/>
      <c r="O273" s="239"/>
      <c r="P273" s="239"/>
      <c r="Q273" s="239"/>
      <c r="R273" s="239"/>
      <c r="S273" s="239"/>
      <c r="T273" s="240"/>
      <c r="AT273" s="241" t="s">
        <v>410</v>
      </c>
      <c r="AU273" s="241" t="s">
        <v>88</v>
      </c>
      <c r="AV273" s="13" t="s">
        <v>88</v>
      </c>
      <c r="AW273" s="13" t="s">
        <v>34</v>
      </c>
      <c r="AX273" s="13" t="s">
        <v>78</v>
      </c>
      <c r="AY273" s="241" t="s">
        <v>154</v>
      </c>
    </row>
    <row r="274" spans="2:51" s="13" customFormat="1" ht="11.25">
      <c r="B274" s="231"/>
      <c r="C274" s="232"/>
      <c r="D274" s="220" t="s">
        <v>410</v>
      </c>
      <c r="E274" s="233" t="s">
        <v>1</v>
      </c>
      <c r="F274" s="234" t="s">
        <v>1848</v>
      </c>
      <c r="G274" s="232"/>
      <c r="H274" s="235">
        <v>8.64</v>
      </c>
      <c r="I274" s="236"/>
      <c r="J274" s="232"/>
      <c r="K274" s="232"/>
      <c r="L274" s="237"/>
      <c r="M274" s="238"/>
      <c r="N274" s="239"/>
      <c r="O274" s="239"/>
      <c r="P274" s="239"/>
      <c r="Q274" s="239"/>
      <c r="R274" s="239"/>
      <c r="S274" s="239"/>
      <c r="T274" s="240"/>
      <c r="AT274" s="241" t="s">
        <v>410</v>
      </c>
      <c r="AU274" s="241" t="s">
        <v>88</v>
      </c>
      <c r="AV274" s="13" t="s">
        <v>88</v>
      </c>
      <c r="AW274" s="13" t="s">
        <v>34</v>
      </c>
      <c r="AX274" s="13" t="s">
        <v>78</v>
      </c>
      <c r="AY274" s="241" t="s">
        <v>154</v>
      </c>
    </row>
    <row r="275" spans="2:51" s="13" customFormat="1" ht="11.25">
      <c r="B275" s="231"/>
      <c r="C275" s="232"/>
      <c r="D275" s="220" t="s">
        <v>410</v>
      </c>
      <c r="E275" s="233" t="s">
        <v>1</v>
      </c>
      <c r="F275" s="234" t="s">
        <v>1849</v>
      </c>
      <c r="G275" s="232"/>
      <c r="H275" s="235">
        <v>1.41</v>
      </c>
      <c r="I275" s="236"/>
      <c r="J275" s="232"/>
      <c r="K275" s="232"/>
      <c r="L275" s="237"/>
      <c r="M275" s="238"/>
      <c r="N275" s="239"/>
      <c r="O275" s="239"/>
      <c r="P275" s="239"/>
      <c r="Q275" s="239"/>
      <c r="R275" s="239"/>
      <c r="S275" s="239"/>
      <c r="T275" s="240"/>
      <c r="AT275" s="241" t="s">
        <v>410</v>
      </c>
      <c r="AU275" s="241" t="s">
        <v>88</v>
      </c>
      <c r="AV275" s="13" t="s">
        <v>88</v>
      </c>
      <c r="AW275" s="13" t="s">
        <v>34</v>
      </c>
      <c r="AX275" s="13" t="s">
        <v>78</v>
      </c>
      <c r="AY275" s="241" t="s">
        <v>154</v>
      </c>
    </row>
    <row r="276" spans="2:51" s="13" customFormat="1" ht="11.25">
      <c r="B276" s="231"/>
      <c r="C276" s="232"/>
      <c r="D276" s="220" t="s">
        <v>410</v>
      </c>
      <c r="E276" s="233" t="s">
        <v>1</v>
      </c>
      <c r="F276" s="234" t="s">
        <v>1850</v>
      </c>
      <c r="G276" s="232"/>
      <c r="H276" s="235">
        <v>3.14</v>
      </c>
      <c r="I276" s="236"/>
      <c r="J276" s="232"/>
      <c r="K276" s="232"/>
      <c r="L276" s="237"/>
      <c r="M276" s="238"/>
      <c r="N276" s="239"/>
      <c r="O276" s="239"/>
      <c r="P276" s="239"/>
      <c r="Q276" s="239"/>
      <c r="R276" s="239"/>
      <c r="S276" s="239"/>
      <c r="T276" s="240"/>
      <c r="AT276" s="241" t="s">
        <v>410</v>
      </c>
      <c r="AU276" s="241" t="s">
        <v>88</v>
      </c>
      <c r="AV276" s="13" t="s">
        <v>88</v>
      </c>
      <c r="AW276" s="13" t="s">
        <v>34</v>
      </c>
      <c r="AX276" s="13" t="s">
        <v>78</v>
      </c>
      <c r="AY276" s="241" t="s">
        <v>154</v>
      </c>
    </row>
    <row r="277" spans="2:51" s="13" customFormat="1" ht="11.25">
      <c r="B277" s="231"/>
      <c r="C277" s="232"/>
      <c r="D277" s="220" t="s">
        <v>410</v>
      </c>
      <c r="E277" s="233" t="s">
        <v>1</v>
      </c>
      <c r="F277" s="234" t="s">
        <v>1851</v>
      </c>
      <c r="G277" s="232"/>
      <c r="H277" s="235">
        <v>4.43</v>
      </c>
      <c r="I277" s="236"/>
      <c r="J277" s="232"/>
      <c r="K277" s="232"/>
      <c r="L277" s="237"/>
      <c r="M277" s="238"/>
      <c r="N277" s="239"/>
      <c r="O277" s="239"/>
      <c r="P277" s="239"/>
      <c r="Q277" s="239"/>
      <c r="R277" s="239"/>
      <c r="S277" s="239"/>
      <c r="T277" s="240"/>
      <c r="AT277" s="241" t="s">
        <v>410</v>
      </c>
      <c r="AU277" s="241" t="s">
        <v>88</v>
      </c>
      <c r="AV277" s="13" t="s">
        <v>88</v>
      </c>
      <c r="AW277" s="13" t="s">
        <v>34</v>
      </c>
      <c r="AX277" s="13" t="s">
        <v>78</v>
      </c>
      <c r="AY277" s="241" t="s">
        <v>154</v>
      </c>
    </row>
    <row r="278" spans="2:51" s="14" customFormat="1" ht="11.25">
      <c r="B278" s="242"/>
      <c r="C278" s="243"/>
      <c r="D278" s="220" t="s">
        <v>410</v>
      </c>
      <c r="E278" s="244" t="s">
        <v>1</v>
      </c>
      <c r="F278" s="245" t="s">
        <v>433</v>
      </c>
      <c r="G278" s="243"/>
      <c r="H278" s="246">
        <v>243.85999999999999</v>
      </c>
      <c r="I278" s="247"/>
      <c r="J278" s="243"/>
      <c r="K278" s="243"/>
      <c r="L278" s="248"/>
      <c r="M278" s="249"/>
      <c r="N278" s="250"/>
      <c r="O278" s="250"/>
      <c r="P278" s="250"/>
      <c r="Q278" s="250"/>
      <c r="R278" s="250"/>
      <c r="S278" s="250"/>
      <c r="T278" s="251"/>
      <c r="AT278" s="252" t="s">
        <v>410</v>
      </c>
      <c r="AU278" s="252" t="s">
        <v>88</v>
      </c>
      <c r="AV278" s="14" t="s">
        <v>159</v>
      </c>
      <c r="AW278" s="14" t="s">
        <v>34</v>
      </c>
      <c r="AX278" s="14" t="s">
        <v>86</v>
      </c>
      <c r="AY278" s="252" t="s">
        <v>154</v>
      </c>
    </row>
    <row r="279" spans="1:65" s="2" customFormat="1" ht="16.5" customHeight="1">
      <c r="A279" s="35"/>
      <c r="B279" s="36"/>
      <c r="C279" s="254" t="s">
        <v>303</v>
      </c>
      <c r="D279" s="254" t="s">
        <v>179</v>
      </c>
      <c r="E279" s="255" t="s">
        <v>693</v>
      </c>
      <c r="F279" s="256" t="s">
        <v>694</v>
      </c>
      <c r="G279" s="257" t="s">
        <v>639</v>
      </c>
      <c r="H279" s="258">
        <v>228.502</v>
      </c>
      <c r="I279" s="259"/>
      <c r="J279" s="260">
        <f>ROUND(I279*H279,2)</f>
        <v>0</v>
      </c>
      <c r="K279" s="256" t="s">
        <v>405</v>
      </c>
      <c r="L279" s="261"/>
      <c r="M279" s="262" t="s">
        <v>1</v>
      </c>
      <c r="N279" s="263" t="s">
        <v>43</v>
      </c>
      <c r="O279" s="72"/>
      <c r="P279" s="216">
        <f>O279*H279</f>
        <v>0</v>
      </c>
      <c r="Q279" s="216">
        <v>0.104</v>
      </c>
      <c r="R279" s="216">
        <f>Q279*H279</f>
        <v>23.764208</v>
      </c>
      <c r="S279" s="216">
        <v>0</v>
      </c>
      <c r="T279" s="217">
        <f>S279*H279</f>
        <v>0</v>
      </c>
      <c r="U279" s="35"/>
      <c r="V279" s="35"/>
      <c r="W279" s="35"/>
      <c r="X279" s="35"/>
      <c r="Y279" s="35"/>
      <c r="Z279" s="35"/>
      <c r="AA279" s="35"/>
      <c r="AB279" s="35"/>
      <c r="AC279" s="35"/>
      <c r="AD279" s="35"/>
      <c r="AE279" s="35"/>
      <c r="AR279" s="218" t="s">
        <v>190</v>
      </c>
      <c r="AT279" s="218" t="s">
        <v>179</v>
      </c>
      <c r="AU279" s="218" t="s">
        <v>88</v>
      </c>
      <c r="AY279" s="18" t="s">
        <v>154</v>
      </c>
      <c r="BE279" s="219">
        <f>IF(N279="základní",J279,0)</f>
        <v>0</v>
      </c>
      <c r="BF279" s="219">
        <f>IF(N279="snížená",J279,0)</f>
        <v>0</v>
      </c>
      <c r="BG279" s="219">
        <f>IF(N279="zákl. přenesená",J279,0)</f>
        <v>0</v>
      </c>
      <c r="BH279" s="219">
        <f>IF(N279="sníž. přenesená",J279,0)</f>
        <v>0</v>
      </c>
      <c r="BI279" s="219">
        <f>IF(N279="nulová",J279,0)</f>
        <v>0</v>
      </c>
      <c r="BJ279" s="18" t="s">
        <v>86</v>
      </c>
      <c r="BK279" s="219">
        <f>ROUND(I279*H279,2)</f>
        <v>0</v>
      </c>
      <c r="BL279" s="18" t="s">
        <v>159</v>
      </c>
      <c r="BM279" s="218" t="s">
        <v>1852</v>
      </c>
    </row>
    <row r="280" spans="1:47" s="2" customFormat="1" ht="11.25">
      <c r="A280" s="35"/>
      <c r="B280" s="36"/>
      <c r="C280" s="37"/>
      <c r="D280" s="220" t="s">
        <v>161</v>
      </c>
      <c r="E280" s="37"/>
      <c r="F280" s="221" t="s">
        <v>694</v>
      </c>
      <c r="G280" s="37"/>
      <c r="H280" s="37"/>
      <c r="I280" s="123"/>
      <c r="J280" s="37"/>
      <c r="K280" s="37"/>
      <c r="L280" s="40"/>
      <c r="M280" s="222"/>
      <c r="N280" s="223"/>
      <c r="O280" s="72"/>
      <c r="P280" s="72"/>
      <c r="Q280" s="72"/>
      <c r="R280" s="72"/>
      <c r="S280" s="72"/>
      <c r="T280" s="73"/>
      <c r="U280" s="35"/>
      <c r="V280" s="35"/>
      <c r="W280" s="35"/>
      <c r="X280" s="35"/>
      <c r="Y280" s="35"/>
      <c r="Z280" s="35"/>
      <c r="AA280" s="35"/>
      <c r="AB280" s="35"/>
      <c r="AC280" s="35"/>
      <c r="AD280" s="35"/>
      <c r="AE280" s="35"/>
      <c r="AT280" s="18" t="s">
        <v>161</v>
      </c>
      <c r="AU280" s="18" t="s">
        <v>88</v>
      </c>
    </row>
    <row r="281" spans="2:51" s="13" customFormat="1" ht="11.25">
      <c r="B281" s="231"/>
      <c r="C281" s="232"/>
      <c r="D281" s="220" t="s">
        <v>410</v>
      </c>
      <c r="E281" s="233" t="s">
        <v>1</v>
      </c>
      <c r="F281" s="234" t="s">
        <v>1853</v>
      </c>
      <c r="G281" s="232"/>
      <c r="H281" s="235">
        <v>226.24</v>
      </c>
      <c r="I281" s="236"/>
      <c r="J281" s="232"/>
      <c r="K281" s="232"/>
      <c r="L281" s="237"/>
      <c r="M281" s="238"/>
      <c r="N281" s="239"/>
      <c r="O281" s="239"/>
      <c r="P281" s="239"/>
      <c r="Q281" s="239"/>
      <c r="R281" s="239"/>
      <c r="S281" s="239"/>
      <c r="T281" s="240"/>
      <c r="AT281" s="241" t="s">
        <v>410</v>
      </c>
      <c r="AU281" s="241" t="s">
        <v>88</v>
      </c>
      <c r="AV281" s="13" t="s">
        <v>88</v>
      </c>
      <c r="AW281" s="13" t="s">
        <v>34</v>
      </c>
      <c r="AX281" s="13" t="s">
        <v>78</v>
      </c>
      <c r="AY281" s="241" t="s">
        <v>154</v>
      </c>
    </row>
    <row r="282" spans="2:51" s="14" customFormat="1" ht="11.25">
      <c r="B282" s="242"/>
      <c r="C282" s="243"/>
      <c r="D282" s="220" t="s">
        <v>410</v>
      </c>
      <c r="E282" s="244" t="s">
        <v>1</v>
      </c>
      <c r="F282" s="245" t="s">
        <v>433</v>
      </c>
      <c r="G282" s="243"/>
      <c r="H282" s="246">
        <v>226.24</v>
      </c>
      <c r="I282" s="247"/>
      <c r="J282" s="243"/>
      <c r="K282" s="243"/>
      <c r="L282" s="248"/>
      <c r="M282" s="249"/>
      <c r="N282" s="250"/>
      <c r="O282" s="250"/>
      <c r="P282" s="250"/>
      <c r="Q282" s="250"/>
      <c r="R282" s="250"/>
      <c r="S282" s="250"/>
      <c r="T282" s="251"/>
      <c r="AT282" s="252" t="s">
        <v>410</v>
      </c>
      <c r="AU282" s="252" t="s">
        <v>88</v>
      </c>
      <c r="AV282" s="14" t="s">
        <v>159</v>
      </c>
      <c r="AW282" s="14" t="s">
        <v>34</v>
      </c>
      <c r="AX282" s="14" t="s">
        <v>86</v>
      </c>
      <c r="AY282" s="252" t="s">
        <v>154</v>
      </c>
    </row>
    <row r="283" spans="2:51" s="13" customFormat="1" ht="11.25">
      <c r="B283" s="231"/>
      <c r="C283" s="232"/>
      <c r="D283" s="220" t="s">
        <v>410</v>
      </c>
      <c r="E283" s="232"/>
      <c r="F283" s="234" t="s">
        <v>1854</v>
      </c>
      <c r="G283" s="232"/>
      <c r="H283" s="235">
        <v>228.502</v>
      </c>
      <c r="I283" s="236"/>
      <c r="J283" s="232"/>
      <c r="K283" s="232"/>
      <c r="L283" s="237"/>
      <c r="M283" s="238"/>
      <c r="N283" s="239"/>
      <c r="O283" s="239"/>
      <c r="P283" s="239"/>
      <c r="Q283" s="239"/>
      <c r="R283" s="239"/>
      <c r="S283" s="239"/>
      <c r="T283" s="240"/>
      <c r="AT283" s="241" t="s">
        <v>410</v>
      </c>
      <c r="AU283" s="241" t="s">
        <v>88</v>
      </c>
      <c r="AV283" s="13" t="s">
        <v>88</v>
      </c>
      <c r="AW283" s="13" t="s">
        <v>4</v>
      </c>
      <c r="AX283" s="13" t="s">
        <v>86</v>
      </c>
      <c r="AY283" s="241" t="s">
        <v>154</v>
      </c>
    </row>
    <row r="284" spans="1:65" s="2" customFormat="1" ht="16.5" customHeight="1">
      <c r="A284" s="35"/>
      <c r="B284" s="36"/>
      <c r="C284" s="254" t="s">
        <v>307</v>
      </c>
      <c r="D284" s="254" t="s">
        <v>179</v>
      </c>
      <c r="E284" s="255" t="s">
        <v>701</v>
      </c>
      <c r="F284" s="256" t="s">
        <v>702</v>
      </c>
      <c r="G284" s="257" t="s">
        <v>639</v>
      </c>
      <c r="H284" s="258">
        <v>10.151</v>
      </c>
      <c r="I284" s="259"/>
      <c r="J284" s="260">
        <f>ROUND(I284*H284,2)</f>
        <v>0</v>
      </c>
      <c r="K284" s="256" t="s">
        <v>1</v>
      </c>
      <c r="L284" s="261"/>
      <c r="M284" s="262" t="s">
        <v>1</v>
      </c>
      <c r="N284" s="263" t="s">
        <v>43</v>
      </c>
      <c r="O284" s="72"/>
      <c r="P284" s="216">
        <f>O284*H284</f>
        <v>0</v>
      </c>
      <c r="Q284" s="216">
        <v>0.09375</v>
      </c>
      <c r="R284" s="216">
        <f>Q284*H284</f>
        <v>0.95165625</v>
      </c>
      <c r="S284" s="216">
        <v>0</v>
      </c>
      <c r="T284" s="217">
        <f>S284*H284</f>
        <v>0</v>
      </c>
      <c r="U284" s="35"/>
      <c r="V284" s="35"/>
      <c r="W284" s="35"/>
      <c r="X284" s="35"/>
      <c r="Y284" s="35"/>
      <c r="Z284" s="35"/>
      <c r="AA284" s="35"/>
      <c r="AB284" s="35"/>
      <c r="AC284" s="35"/>
      <c r="AD284" s="35"/>
      <c r="AE284" s="35"/>
      <c r="AR284" s="218" t="s">
        <v>190</v>
      </c>
      <c r="AT284" s="218" t="s">
        <v>179</v>
      </c>
      <c r="AU284" s="218" t="s">
        <v>88</v>
      </c>
      <c r="AY284" s="18" t="s">
        <v>154</v>
      </c>
      <c r="BE284" s="219">
        <f>IF(N284="základní",J284,0)</f>
        <v>0</v>
      </c>
      <c r="BF284" s="219">
        <f>IF(N284="snížená",J284,0)</f>
        <v>0</v>
      </c>
      <c r="BG284" s="219">
        <f>IF(N284="zákl. přenesená",J284,0)</f>
        <v>0</v>
      </c>
      <c r="BH284" s="219">
        <f>IF(N284="sníž. přenesená",J284,0)</f>
        <v>0</v>
      </c>
      <c r="BI284" s="219">
        <f>IF(N284="nulová",J284,0)</f>
        <v>0</v>
      </c>
      <c r="BJ284" s="18" t="s">
        <v>86</v>
      </c>
      <c r="BK284" s="219">
        <f>ROUND(I284*H284,2)</f>
        <v>0</v>
      </c>
      <c r="BL284" s="18" t="s">
        <v>159</v>
      </c>
      <c r="BM284" s="218" t="s">
        <v>1855</v>
      </c>
    </row>
    <row r="285" spans="1:47" s="2" customFormat="1" ht="11.25">
      <c r="A285" s="35"/>
      <c r="B285" s="36"/>
      <c r="C285" s="37"/>
      <c r="D285" s="220" t="s">
        <v>161</v>
      </c>
      <c r="E285" s="37"/>
      <c r="F285" s="221" t="s">
        <v>702</v>
      </c>
      <c r="G285" s="37"/>
      <c r="H285" s="37"/>
      <c r="I285" s="123"/>
      <c r="J285" s="37"/>
      <c r="K285" s="37"/>
      <c r="L285" s="40"/>
      <c r="M285" s="222"/>
      <c r="N285" s="223"/>
      <c r="O285" s="72"/>
      <c r="P285" s="72"/>
      <c r="Q285" s="72"/>
      <c r="R285" s="72"/>
      <c r="S285" s="72"/>
      <c r="T285" s="73"/>
      <c r="U285" s="35"/>
      <c r="V285" s="35"/>
      <c r="W285" s="35"/>
      <c r="X285" s="35"/>
      <c r="Y285" s="35"/>
      <c r="Z285" s="35"/>
      <c r="AA285" s="35"/>
      <c r="AB285" s="35"/>
      <c r="AC285" s="35"/>
      <c r="AD285" s="35"/>
      <c r="AE285" s="35"/>
      <c r="AT285" s="18" t="s">
        <v>161</v>
      </c>
      <c r="AU285" s="18" t="s">
        <v>88</v>
      </c>
    </row>
    <row r="286" spans="2:51" s="13" customFormat="1" ht="11.25">
      <c r="B286" s="231"/>
      <c r="C286" s="232"/>
      <c r="D286" s="220" t="s">
        <v>410</v>
      </c>
      <c r="E286" s="233" t="s">
        <v>1</v>
      </c>
      <c r="F286" s="234" t="s">
        <v>1849</v>
      </c>
      <c r="G286" s="232"/>
      <c r="H286" s="235">
        <v>1.41</v>
      </c>
      <c r="I286" s="236"/>
      <c r="J286" s="232"/>
      <c r="K286" s="232"/>
      <c r="L286" s="237"/>
      <c r="M286" s="238"/>
      <c r="N286" s="239"/>
      <c r="O286" s="239"/>
      <c r="P286" s="239"/>
      <c r="Q286" s="239"/>
      <c r="R286" s="239"/>
      <c r="S286" s="239"/>
      <c r="T286" s="240"/>
      <c r="AT286" s="241" t="s">
        <v>410</v>
      </c>
      <c r="AU286" s="241" t="s">
        <v>88</v>
      </c>
      <c r="AV286" s="13" t="s">
        <v>88</v>
      </c>
      <c r="AW286" s="13" t="s">
        <v>34</v>
      </c>
      <c r="AX286" s="13" t="s">
        <v>78</v>
      </c>
      <c r="AY286" s="241" t="s">
        <v>154</v>
      </c>
    </row>
    <row r="287" spans="2:51" s="13" customFormat="1" ht="11.25">
      <c r="B287" s="231"/>
      <c r="C287" s="232"/>
      <c r="D287" s="220" t="s">
        <v>410</v>
      </c>
      <c r="E287" s="233" t="s">
        <v>1</v>
      </c>
      <c r="F287" s="234" t="s">
        <v>1848</v>
      </c>
      <c r="G287" s="232"/>
      <c r="H287" s="235">
        <v>8.64</v>
      </c>
      <c r="I287" s="236"/>
      <c r="J287" s="232"/>
      <c r="K287" s="232"/>
      <c r="L287" s="237"/>
      <c r="M287" s="238"/>
      <c r="N287" s="239"/>
      <c r="O287" s="239"/>
      <c r="P287" s="239"/>
      <c r="Q287" s="239"/>
      <c r="R287" s="239"/>
      <c r="S287" s="239"/>
      <c r="T287" s="240"/>
      <c r="AT287" s="241" t="s">
        <v>410</v>
      </c>
      <c r="AU287" s="241" t="s">
        <v>88</v>
      </c>
      <c r="AV287" s="13" t="s">
        <v>88</v>
      </c>
      <c r="AW287" s="13" t="s">
        <v>34</v>
      </c>
      <c r="AX287" s="13" t="s">
        <v>78</v>
      </c>
      <c r="AY287" s="241" t="s">
        <v>154</v>
      </c>
    </row>
    <row r="288" spans="2:51" s="14" customFormat="1" ht="11.25">
      <c r="B288" s="242"/>
      <c r="C288" s="243"/>
      <c r="D288" s="220" t="s">
        <v>410</v>
      </c>
      <c r="E288" s="244" t="s">
        <v>1</v>
      </c>
      <c r="F288" s="245" t="s">
        <v>433</v>
      </c>
      <c r="G288" s="243"/>
      <c r="H288" s="246">
        <v>10.05</v>
      </c>
      <c r="I288" s="247"/>
      <c r="J288" s="243"/>
      <c r="K288" s="243"/>
      <c r="L288" s="248"/>
      <c r="M288" s="249"/>
      <c r="N288" s="250"/>
      <c r="O288" s="250"/>
      <c r="P288" s="250"/>
      <c r="Q288" s="250"/>
      <c r="R288" s="250"/>
      <c r="S288" s="250"/>
      <c r="T288" s="251"/>
      <c r="AT288" s="252" t="s">
        <v>410</v>
      </c>
      <c r="AU288" s="252" t="s">
        <v>88</v>
      </c>
      <c r="AV288" s="14" t="s">
        <v>159</v>
      </c>
      <c r="AW288" s="14" t="s">
        <v>34</v>
      </c>
      <c r="AX288" s="14" t="s">
        <v>86</v>
      </c>
      <c r="AY288" s="252" t="s">
        <v>154</v>
      </c>
    </row>
    <row r="289" spans="2:51" s="13" customFormat="1" ht="11.25">
      <c r="B289" s="231"/>
      <c r="C289" s="232"/>
      <c r="D289" s="220" t="s">
        <v>410</v>
      </c>
      <c r="E289" s="232"/>
      <c r="F289" s="234" t="s">
        <v>1856</v>
      </c>
      <c r="G289" s="232"/>
      <c r="H289" s="235">
        <v>10.151</v>
      </c>
      <c r="I289" s="236"/>
      <c r="J289" s="232"/>
      <c r="K289" s="232"/>
      <c r="L289" s="237"/>
      <c r="M289" s="238"/>
      <c r="N289" s="239"/>
      <c r="O289" s="239"/>
      <c r="P289" s="239"/>
      <c r="Q289" s="239"/>
      <c r="R289" s="239"/>
      <c r="S289" s="239"/>
      <c r="T289" s="240"/>
      <c r="AT289" s="241" t="s">
        <v>410</v>
      </c>
      <c r="AU289" s="241" t="s">
        <v>88</v>
      </c>
      <c r="AV289" s="13" t="s">
        <v>88</v>
      </c>
      <c r="AW289" s="13" t="s">
        <v>4</v>
      </c>
      <c r="AX289" s="13" t="s">
        <v>86</v>
      </c>
      <c r="AY289" s="241" t="s">
        <v>154</v>
      </c>
    </row>
    <row r="290" spans="1:65" s="2" customFormat="1" ht="16.5" customHeight="1">
      <c r="A290" s="35"/>
      <c r="B290" s="36"/>
      <c r="C290" s="254" t="s">
        <v>311</v>
      </c>
      <c r="D290" s="254" t="s">
        <v>179</v>
      </c>
      <c r="E290" s="255" t="s">
        <v>706</v>
      </c>
      <c r="F290" s="256" t="s">
        <v>707</v>
      </c>
      <c r="G290" s="257" t="s">
        <v>639</v>
      </c>
      <c r="H290" s="258">
        <v>3.171</v>
      </c>
      <c r="I290" s="259"/>
      <c r="J290" s="260">
        <f>ROUND(I290*H290,2)</f>
        <v>0</v>
      </c>
      <c r="K290" s="256" t="s">
        <v>1</v>
      </c>
      <c r="L290" s="261"/>
      <c r="M290" s="262" t="s">
        <v>1</v>
      </c>
      <c r="N290" s="263" t="s">
        <v>43</v>
      </c>
      <c r="O290" s="72"/>
      <c r="P290" s="216">
        <f>O290*H290</f>
        <v>0</v>
      </c>
      <c r="Q290" s="216">
        <v>0.09375</v>
      </c>
      <c r="R290" s="216">
        <f>Q290*H290</f>
        <v>0.29728125</v>
      </c>
      <c r="S290" s="216">
        <v>0</v>
      </c>
      <c r="T290" s="217">
        <f>S290*H290</f>
        <v>0</v>
      </c>
      <c r="U290" s="35"/>
      <c r="V290" s="35"/>
      <c r="W290" s="35"/>
      <c r="X290" s="35"/>
      <c r="Y290" s="35"/>
      <c r="Z290" s="35"/>
      <c r="AA290" s="35"/>
      <c r="AB290" s="35"/>
      <c r="AC290" s="35"/>
      <c r="AD290" s="35"/>
      <c r="AE290" s="35"/>
      <c r="AR290" s="218" t="s">
        <v>190</v>
      </c>
      <c r="AT290" s="218" t="s">
        <v>179</v>
      </c>
      <c r="AU290" s="218" t="s">
        <v>88</v>
      </c>
      <c r="AY290" s="18" t="s">
        <v>154</v>
      </c>
      <c r="BE290" s="219">
        <f>IF(N290="základní",J290,0)</f>
        <v>0</v>
      </c>
      <c r="BF290" s="219">
        <f>IF(N290="snížená",J290,0)</f>
        <v>0</v>
      </c>
      <c r="BG290" s="219">
        <f>IF(N290="zákl. přenesená",J290,0)</f>
        <v>0</v>
      </c>
      <c r="BH290" s="219">
        <f>IF(N290="sníž. přenesená",J290,0)</f>
        <v>0</v>
      </c>
      <c r="BI290" s="219">
        <f>IF(N290="nulová",J290,0)</f>
        <v>0</v>
      </c>
      <c r="BJ290" s="18" t="s">
        <v>86</v>
      </c>
      <c r="BK290" s="219">
        <f>ROUND(I290*H290,2)</f>
        <v>0</v>
      </c>
      <c r="BL290" s="18" t="s">
        <v>159</v>
      </c>
      <c r="BM290" s="218" t="s">
        <v>1857</v>
      </c>
    </row>
    <row r="291" spans="1:47" s="2" customFormat="1" ht="11.25">
      <c r="A291" s="35"/>
      <c r="B291" s="36"/>
      <c r="C291" s="37"/>
      <c r="D291" s="220" t="s">
        <v>161</v>
      </c>
      <c r="E291" s="37"/>
      <c r="F291" s="221" t="s">
        <v>709</v>
      </c>
      <c r="G291" s="37"/>
      <c r="H291" s="37"/>
      <c r="I291" s="123"/>
      <c r="J291" s="37"/>
      <c r="K291" s="37"/>
      <c r="L291" s="40"/>
      <c r="M291" s="222"/>
      <c r="N291" s="223"/>
      <c r="O291" s="72"/>
      <c r="P291" s="72"/>
      <c r="Q291" s="72"/>
      <c r="R291" s="72"/>
      <c r="S291" s="72"/>
      <c r="T291" s="73"/>
      <c r="U291" s="35"/>
      <c r="V291" s="35"/>
      <c r="W291" s="35"/>
      <c r="X291" s="35"/>
      <c r="Y291" s="35"/>
      <c r="Z291" s="35"/>
      <c r="AA291" s="35"/>
      <c r="AB291" s="35"/>
      <c r="AC291" s="35"/>
      <c r="AD291" s="35"/>
      <c r="AE291" s="35"/>
      <c r="AT291" s="18" t="s">
        <v>161</v>
      </c>
      <c r="AU291" s="18" t="s">
        <v>88</v>
      </c>
    </row>
    <row r="292" spans="2:51" s="13" customFormat="1" ht="11.25">
      <c r="B292" s="231"/>
      <c r="C292" s="232"/>
      <c r="D292" s="220" t="s">
        <v>410</v>
      </c>
      <c r="E292" s="233" t="s">
        <v>1</v>
      </c>
      <c r="F292" s="234" t="s">
        <v>1850</v>
      </c>
      <c r="G292" s="232"/>
      <c r="H292" s="235">
        <v>3.14</v>
      </c>
      <c r="I292" s="236"/>
      <c r="J292" s="232"/>
      <c r="K292" s="232"/>
      <c r="L292" s="237"/>
      <c r="M292" s="238"/>
      <c r="N292" s="239"/>
      <c r="O292" s="239"/>
      <c r="P292" s="239"/>
      <c r="Q292" s="239"/>
      <c r="R292" s="239"/>
      <c r="S292" s="239"/>
      <c r="T292" s="240"/>
      <c r="AT292" s="241" t="s">
        <v>410</v>
      </c>
      <c r="AU292" s="241" t="s">
        <v>88</v>
      </c>
      <c r="AV292" s="13" t="s">
        <v>88</v>
      </c>
      <c r="AW292" s="13" t="s">
        <v>34</v>
      </c>
      <c r="AX292" s="13" t="s">
        <v>78</v>
      </c>
      <c r="AY292" s="241" t="s">
        <v>154</v>
      </c>
    </row>
    <row r="293" spans="2:51" s="14" customFormat="1" ht="11.25">
      <c r="B293" s="242"/>
      <c r="C293" s="243"/>
      <c r="D293" s="220" t="s">
        <v>410</v>
      </c>
      <c r="E293" s="244" t="s">
        <v>1</v>
      </c>
      <c r="F293" s="245" t="s">
        <v>433</v>
      </c>
      <c r="G293" s="243"/>
      <c r="H293" s="246">
        <v>3.14</v>
      </c>
      <c r="I293" s="247"/>
      <c r="J293" s="243"/>
      <c r="K293" s="243"/>
      <c r="L293" s="248"/>
      <c r="M293" s="249"/>
      <c r="N293" s="250"/>
      <c r="O293" s="250"/>
      <c r="P293" s="250"/>
      <c r="Q293" s="250"/>
      <c r="R293" s="250"/>
      <c r="S293" s="250"/>
      <c r="T293" s="251"/>
      <c r="AT293" s="252" t="s">
        <v>410</v>
      </c>
      <c r="AU293" s="252" t="s">
        <v>88</v>
      </c>
      <c r="AV293" s="14" t="s">
        <v>159</v>
      </c>
      <c r="AW293" s="14" t="s">
        <v>34</v>
      </c>
      <c r="AX293" s="14" t="s">
        <v>86</v>
      </c>
      <c r="AY293" s="252" t="s">
        <v>154</v>
      </c>
    </row>
    <row r="294" spans="2:51" s="13" customFormat="1" ht="11.25">
      <c r="B294" s="231"/>
      <c r="C294" s="232"/>
      <c r="D294" s="220" t="s">
        <v>410</v>
      </c>
      <c r="E294" s="232"/>
      <c r="F294" s="234" t="s">
        <v>705</v>
      </c>
      <c r="G294" s="232"/>
      <c r="H294" s="235">
        <v>3.171</v>
      </c>
      <c r="I294" s="236"/>
      <c r="J294" s="232"/>
      <c r="K294" s="232"/>
      <c r="L294" s="237"/>
      <c r="M294" s="238"/>
      <c r="N294" s="239"/>
      <c r="O294" s="239"/>
      <c r="P294" s="239"/>
      <c r="Q294" s="239"/>
      <c r="R294" s="239"/>
      <c r="S294" s="239"/>
      <c r="T294" s="240"/>
      <c r="AT294" s="241" t="s">
        <v>410</v>
      </c>
      <c r="AU294" s="241" t="s">
        <v>88</v>
      </c>
      <c r="AV294" s="13" t="s">
        <v>88</v>
      </c>
      <c r="AW294" s="13" t="s">
        <v>4</v>
      </c>
      <c r="AX294" s="13" t="s">
        <v>86</v>
      </c>
      <c r="AY294" s="241" t="s">
        <v>154</v>
      </c>
    </row>
    <row r="295" spans="1:65" s="2" customFormat="1" ht="16.5" customHeight="1">
      <c r="A295" s="35"/>
      <c r="B295" s="36"/>
      <c r="C295" s="254" t="s">
        <v>316</v>
      </c>
      <c r="D295" s="254" t="s">
        <v>179</v>
      </c>
      <c r="E295" s="255" t="s">
        <v>714</v>
      </c>
      <c r="F295" s="256" t="s">
        <v>715</v>
      </c>
      <c r="G295" s="257" t="s">
        <v>639</v>
      </c>
      <c r="H295" s="258">
        <v>4.474</v>
      </c>
      <c r="I295" s="259"/>
      <c r="J295" s="260">
        <f>ROUND(I295*H295,2)</f>
        <v>0</v>
      </c>
      <c r="K295" s="256" t="s">
        <v>1</v>
      </c>
      <c r="L295" s="261"/>
      <c r="M295" s="262" t="s">
        <v>1</v>
      </c>
      <c r="N295" s="263" t="s">
        <v>43</v>
      </c>
      <c r="O295" s="72"/>
      <c r="P295" s="216">
        <f>O295*H295</f>
        <v>0</v>
      </c>
      <c r="Q295" s="216">
        <v>0.09375</v>
      </c>
      <c r="R295" s="216">
        <f>Q295*H295</f>
        <v>0.4194375</v>
      </c>
      <c r="S295" s="216">
        <v>0</v>
      </c>
      <c r="T295" s="217">
        <f>S295*H295</f>
        <v>0</v>
      </c>
      <c r="U295" s="35"/>
      <c r="V295" s="35"/>
      <c r="W295" s="35"/>
      <c r="X295" s="35"/>
      <c r="Y295" s="35"/>
      <c r="Z295" s="35"/>
      <c r="AA295" s="35"/>
      <c r="AB295" s="35"/>
      <c r="AC295" s="35"/>
      <c r="AD295" s="35"/>
      <c r="AE295" s="35"/>
      <c r="AR295" s="218" t="s">
        <v>190</v>
      </c>
      <c r="AT295" s="218" t="s">
        <v>179</v>
      </c>
      <c r="AU295" s="218" t="s">
        <v>88</v>
      </c>
      <c r="AY295" s="18" t="s">
        <v>154</v>
      </c>
      <c r="BE295" s="219">
        <f>IF(N295="základní",J295,0)</f>
        <v>0</v>
      </c>
      <c r="BF295" s="219">
        <f>IF(N295="snížená",J295,0)</f>
        <v>0</v>
      </c>
      <c r="BG295" s="219">
        <f>IF(N295="zákl. přenesená",J295,0)</f>
        <v>0</v>
      </c>
      <c r="BH295" s="219">
        <f>IF(N295="sníž. přenesená",J295,0)</f>
        <v>0</v>
      </c>
      <c r="BI295" s="219">
        <f>IF(N295="nulová",J295,0)</f>
        <v>0</v>
      </c>
      <c r="BJ295" s="18" t="s">
        <v>86</v>
      </c>
      <c r="BK295" s="219">
        <f>ROUND(I295*H295,2)</f>
        <v>0</v>
      </c>
      <c r="BL295" s="18" t="s">
        <v>159</v>
      </c>
      <c r="BM295" s="218" t="s">
        <v>1858</v>
      </c>
    </row>
    <row r="296" spans="1:47" s="2" customFormat="1" ht="11.25">
      <c r="A296" s="35"/>
      <c r="B296" s="36"/>
      <c r="C296" s="37"/>
      <c r="D296" s="220" t="s">
        <v>161</v>
      </c>
      <c r="E296" s="37"/>
      <c r="F296" s="221" t="s">
        <v>717</v>
      </c>
      <c r="G296" s="37"/>
      <c r="H296" s="37"/>
      <c r="I296" s="123"/>
      <c r="J296" s="37"/>
      <c r="K296" s="37"/>
      <c r="L296" s="40"/>
      <c r="M296" s="222"/>
      <c r="N296" s="223"/>
      <c r="O296" s="72"/>
      <c r="P296" s="72"/>
      <c r="Q296" s="72"/>
      <c r="R296" s="72"/>
      <c r="S296" s="72"/>
      <c r="T296" s="73"/>
      <c r="U296" s="35"/>
      <c r="V296" s="35"/>
      <c r="W296" s="35"/>
      <c r="X296" s="35"/>
      <c r="Y296" s="35"/>
      <c r="Z296" s="35"/>
      <c r="AA296" s="35"/>
      <c r="AB296" s="35"/>
      <c r="AC296" s="35"/>
      <c r="AD296" s="35"/>
      <c r="AE296" s="35"/>
      <c r="AT296" s="18" t="s">
        <v>161</v>
      </c>
      <c r="AU296" s="18" t="s">
        <v>88</v>
      </c>
    </row>
    <row r="297" spans="2:51" s="13" customFormat="1" ht="11.25">
      <c r="B297" s="231"/>
      <c r="C297" s="232"/>
      <c r="D297" s="220" t="s">
        <v>410</v>
      </c>
      <c r="E297" s="233" t="s">
        <v>1</v>
      </c>
      <c r="F297" s="234" t="s">
        <v>1851</v>
      </c>
      <c r="G297" s="232"/>
      <c r="H297" s="235">
        <v>4.43</v>
      </c>
      <c r="I297" s="236"/>
      <c r="J297" s="232"/>
      <c r="K297" s="232"/>
      <c r="L297" s="237"/>
      <c r="M297" s="238"/>
      <c r="N297" s="239"/>
      <c r="O297" s="239"/>
      <c r="P297" s="239"/>
      <c r="Q297" s="239"/>
      <c r="R297" s="239"/>
      <c r="S297" s="239"/>
      <c r="T297" s="240"/>
      <c r="AT297" s="241" t="s">
        <v>410</v>
      </c>
      <c r="AU297" s="241" t="s">
        <v>88</v>
      </c>
      <c r="AV297" s="13" t="s">
        <v>88</v>
      </c>
      <c r="AW297" s="13" t="s">
        <v>34</v>
      </c>
      <c r="AX297" s="13" t="s">
        <v>86</v>
      </c>
      <c r="AY297" s="241" t="s">
        <v>154</v>
      </c>
    </row>
    <row r="298" spans="2:51" s="13" customFormat="1" ht="11.25">
      <c r="B298" s="231"/>
      <c r="C298" s="232"/>
      <c r="D298" s="220" t="s">
        <v>410</v>
      </c>
      <c r="E298" s="232"/>
      <c r="F298" s="234" t="s">
        <v>1859</v>
      </c>
      <c r="G298" s="232"/>
      <c r="H298" s="235">
        <v>4.474</v>
      </c>
      <c r="I298" s="236"/>
      <c r="J298" s="232"/>
      <c r="K298" s="232"/>
      <c r="L298" s="237"/>
      <c r="M298" s="238"/>
      <c r="N298" s="239"/>
      <c r="O298" s="239"/>
      <c r="P298" s="239"/>
      <c r="Q298" s="239"/>
      <c r="R298" s="239"/>
      <c r="S298" s="239"/>
      <c r="T298" s="240"/>
      <c r="AT298" s="241" t="s">
        <v>410</v>
      </c>
      <c r="AU298" s="241" t="s">
        <v>88</v>
      </c>
      <c r="AV298" s="13" t="s">
        <v>88</v>
      </c>
      <c r="AW298" s="13" t="s">
        <v>4</v>
      </c>
      <c r="AX298" s="13" t="s">
        <v>86</v>
      </c>
      <c r="AY298" s="241" t="s">
        <v>154</v>
      </c>
    </row>
    <row r="299" spans="1:65" s="2" customFormat="1" ht="24" customHeight="1">
      <c r="A299" s="35"/>
      <c r="B299" s="36"/>
      <c r="C299" s="207" t="s">
        <v>321</v>
      </c>
      <c r="D299" s="207" t="s">
        <v>155</v>
      </c>
      <c r="E299" s="208" t="s">
        <v>1534</v>
      </c>
      <c r="F299" s="209" t="s">
        <v>1535</v>
      </c>
      <c r="G299" s="210" t="s">
        <v>639</v>
      </c>
      <c r="H299" s="211">
        <v>15.49</v>
      </c>
      <c r="I299" s="212"/>
      <c r="J299" s="213">
        <f>ROUND(I299*H299,2)</f>
        <v>0</v>
      </c>
      <c r="K299" s="209" t="s">
        <v>1</v>
      </c>
      <c r="L299" s="40"/>
      <c r="M299" s="214" t="s">
        <v>1</v>
      </c>
      <c r="N299" s="215" t="s">
        <v>43</v>
      </c>
      <c r="O299" s="72"/>
      <c r="P299" s="216">
        <f>O299*H299</f>
        <v>0</v>
      </c>
      <c r="Q299" s="216">
        <v>0.00028</v>
      </c>
      <c r="R299" s="216">
        <f>Q299*H299</f>
        <v>0.004337199999999999</v>
      </c>
      <c r="S299" s="216">
        <v>0</v>
      </c>
      <c r="T299" s="217">
        <f>S299*H299</f>
        <v>0</v>
      </c>
      <c r="U299" s="35"/>
      <c r="V299" s="35"/>
      <c r="W299" s="35"/>
      <c r="X299" s="35"/>
      <c r="Y299" s="35"/>
      <c r="Z299" s="35"/>
      <c r="AA299" s="35"/>
      <c r="AB299" s="35"/>
      <c r="AC299" s="35"/>
      <c r="AD299" s="35"/>
      <c r="AE299" s="35"/>
      <c r="AR299" s="218" t="s">
        <v>159</v>
      </c>
      <c r="AT299" s="218" t="s">
        <v>155</v>
      </c>
      <c r="AU299" s="218" t="s">
        <v>88</v>
      </c>
      <c r="AY299" s="18" t="s">
        <v>154</v>
      </c>
      <c r="BE299" s="219">
        <f>IF(N299="základní",J299,0)</f>
        <v>0</v>
      </c>
      <c r="BF299" s="219">
        <f>IF(N299="snížená",J299,0)</f>
        <v>0</v>
      </c>
      <c r="BG299" s="219">
        <f>IF(N299="zákl. přenesená",J299,0)</f>
        <v>0</v>
      </c>
      <c r="BH299" s="219">
        <f>IF(N299="sníž. přenesená",J299,0)</f>
        <v>0</v>
      </c>
      <c r="BI299" s="219">
        <f>IF(N299="nulová",J299,0)</f>
        <v>0</v>
      </c>
      <c r="BJ299" s="18" t="s">
        <v>86</v>
      </c>
      <c r="BK299" s="219">
        <f>ROUND(I299*H299,2)</f>
        <v>0</v>
      </c>
      <c r="BL299" s="18" t="s">
        <v>159</v>
      </c>
      <c r="BM299" s="218" t="s">
        <v>1860</v>
      </c>
    </row>
    <row r="300" spans="1:47" s="2" customFormat="1" ht="11.25">
      <c r="A300" s="35"/>
      <c r="B300" s="36"/>
      <c r="C300" s="37"/>
      <c r="D300" s="220" t="s">
        <v>161</v>
      </c>
      <c r="E300" s="37"/>
      <c r="F300" s="221" t="s">
        <v>1535</v>
      </c>
      <c r="G300" s="37"/>
      <c r="H300" s="37"/>
      <c r="I300" s="123"/>
      <c r="J300" s="37"/>
      <c r="K300" s="37"/>
      <c r="L300" s="40"/>
      <c r="M300" s="222"/>
      <c r="N300" s="223"/>
      <c r="O300" s="72"/>
      <c r="P300" s="72"/>
      <c r="Q300" s="72"/>
      <c r="R300" s="72"/>
      <c r="S300" s="72"/>
      <c r="T300" s="73"/>
      <c r="U300" s="35"/>
      <c r="V300" s="35"/>
      <c r="W300" s="35"/>
      <c r="X300" s="35"/>
      <c r="Y300" s="35"/>
      <c r="Z300" s="35"/>
      <c r="AA300" s="35"/>
      <c r="AB300" s="35"/>
      <c r="AC300" s="35"/>
      <c r="AD300" s="35"/>
      <c r="AE300" s="35"/>
      <c r="AT300" s="18" t="s">
        <v>161</v>
      </c>
      <c r="AU300" s="18" t="s">
        <v>88</v>
      </c>
    </row>
    <row r="301" spans="1:47" s="2" customFormat="1" ht="68.25">
      <c r="A301" s="35"/>
      <c r="B301" s="36"/>
      <c r="C301" s="37"/>
      <c r="D301" s="220" t="s">
        <v>442</v>
      </c>
      <c r="E301" s="37"/>
      <c r="F301" s="230" t="s">
        <v>1537</v>
      </c>
      <c r="G301" s="37"/>
      <c r="H301" s="37"/>
      <c r="I301" s="123"/>
      <c r="J301" s="37"/>
      <c r="K301" s="37"/>
      <c r="L301" s="40"/>
      <c r="M301" s="222"/>
      <c r="N301" s="223"/>
      <c r="O301" s="72"/>
      <c r="P301" s="72"/>
      <c r="Q301" s="72"/>
      <c r="R301" s="72"/>
      <c r="S301" s="72"/>
      <c r="T301" s="73"/>
      <c r="U301" s="35"/>
      <c r="V301" s="35"/>
      <c r="W301" s="35"/>
      <c r="X301" s="35"/>
      <c r="Y301" s="35"/>
      <c r="Z301" s="35"/>
      <c r="AA301" s="35"/>
      <c r="AB301" s="35"/>
      <c r="AC301" s="35"/>
      <c r="AD301" s="35"/>
      <c r="AE301" s="35"/>
      <c r="AT301" s="18" t="s">
        <v>442</v>
      </c>
      <c r="AU301" s="18" t="s">
        <v>88</v>
      </c>
    </row>
    <row r="302" spans="2:51" s="13" customFormat="1" ht="11.25">
      <c r="B302" s="231"/>
      <c r="C302" s="232"/>
      <c r="D302" s="220" t="s">
        <v>410</v>
      </c>
      <c r="E302" s="233" t="s">
        <v>1</v>
      </c>
      <c r="F302" s="234" t="s">
        <v>1861</v>
      </c>
      <c r="G302" s="232"/>
      <c r="H302" s="235">
        <v>15.49</v>
      </c>
      <c r="I302" s="236"/>
      <c r="J302" s="232"/>
      <c r="K302" s="232"/>
      <c r="L302" s="237"/>
      <c r="M302" s="238"/>
      <c r="N302" s="239"/>
      <c r="O302" s="239"/>
      <c r="P302" s="239"/>
      <c r="Q302" s="239"/>
      <c r="R302" s="239"/>
      <c r="S302" s="239"/>
      <c r="T302" s="240"/>
      <c r="AT302" s="241" t="s">
        <v>410</v>
      </c>
      <c r="AU302" s="241" t="s">
        <v>88</v>
      </c>
      <c r="AV302" s="13" t="s">
        <v>88</v>
      </c>
      <c r="AW302" s="13" t="s">
        <v>34</v>
      </c>
      <c r="AX302" s="13" t="s">
        <v>78</v>
      </c>
      <c r="AY302" s="241" t="s">
        <v>154</v>
      </c>
    </row>
    <row r="303" spans="1:65" s="2" customFormat="1" ht="16.5" customHeight="1">
      <c r="A303" s="35"/>
      <c r="B303" s="36"/>
      <c r="C303" s="207" t="s">
        <v>326</v>
      </c>
      <c r="D303" s="207" t="s">
        <v>155</v>
      </c>
      <c r="E303" s="208" t="s">
        <v>1540</v>
      </c>
      <c r="F303" s="209" t="s">
        <v>1541</v>
      </c>
      <c r="G303" s="210" t="s">
        <v>639</v>
      </c>
      <c r="H303" s="211">
        <v>16.77</v>
      </c>
      <c r="I303" s="212"/>
      <c r="J303" s="213">
        <f>ROUND(I303*H303,2)</f>
        <v>0</v>
      </c>
      <c r="K303" s="209" t="s">
        <v>405</v>
      </c>
      <c r="L303" s="40"/>
      <c r="M303" s="214" t="s">
        <v>1</v>
      </c>
      <c r="N303" s="215" t="s">
        <v>43</v>
      </c>
      <c r="O303" s="72"/>
      <c r="P303" s="216">
        <f>O303*H303</f>
        <v>0</v>
      </c>
      <c r="Q303" s="216">
        <v>0</v>
      </c>
      <c r="R303" s="216">
        <f>Q303*H303</f>
        <v>0</v>
      </c>
      <c r="S303" s="216">
        <v>0</v>
      </c>
      <c r="T303" s="217">
        <f>S303*H303</f>
        <v>0</v>
      </c>
      <c r="U303" s="35"/>
      <c r="V303" s="35"/>
      <c r="W303" s="35"/>
      <c r="X303" s="35"/>
      <c r="Y303" s="35"/>
      <c r="Z303" s="35"/>
      <c r="AA303" s="35"/>
      <c r="AB303" s="35"/>
      <c r="AC303" s="35"/>
      <c r="AD303" s="35"/>
      <c r="AE303" s="35"/>
      <c r="AR303" s="218" t="s">
        <v>159</v>
      </c>
      <c r="AT303" s="218" t="s">
        <v>155</v>
      </c>
      <c r="AU303" s="218" t="s">
        <v>88</v>
      </c>
      <c r="AY303" s="18" t="s">
        <v>154</v>
      </c>
      <c r="BE303" s="219">
        <f>IF(N303="základní",J303,0)</f>
        <v>0</v>
      </c>
      <c r="BF303" s="219">
        <f>IF(N303="snížená",J303,0)</f>
        <v>0</v>
      </c>
      <c r="BG303" s="219">
        <f>IF(N303="zákl. přenesená",J303,0)</f>
        <v>0</v>
      </c>
      <c r="BH303" s="219">
        <f>IF(N303="sníž. přenesená",J303,0)</f>
        <v>0</v>
      </c>
      <c r="BI303" s="219">
        <f>IF(N303="nulová",J303,0)</f>
        <v>0</v>
      </c>
      <c r="BJ303" s="18" t="s">
        <v>86</v>
      </c>
      <c r="BK303" s="219">
        <f>ROUND(I303*H303,2)</f>
        <v>0</v>
      </c>
      <c r="BL303" s="18" t="s">
        <v>159</v>
      </c>
      <c r="BM303" s="218" t="s">
        <v>1862</v>
      </c>
    </row>
    <row r="304" spans="1:47" s="2" customFormat="1" ht="19.5">
      <c r="A304" s="35"/>
      <c r="B304" s="36"/>
      <c r="C304" s="37"/>
      <c r="D304" s="220" t="s">
        <v>161</v>
      </c>
      <c r="E304" s="37"/>
      <c r="F304" s="221" t="s">
        <v>1543</v>
      </c>
      <c r="G304" s="37"/>
      <c r="H304" s="37"/>
      <c r="I304" s="123"/>
      <c r="J304" s="37"/>
      <c r="K304" s="37"/>
      <c r="L304" s="40"/>
      <c r="M304" s="222"/>
      <c r="N304" s="223"/>
      <c r="O304" s="72"/>
      <c r="P304" s="72"/>
      <c r="Q304" s="72"/>
      <c r="R304" s="72"/>
      <c r="S304" s="72"/>
      <c r="T304" s="73"/>
      <c r="U304" s="35"/>
      <c r="V304" s="35"/>
      <c r="W304" s="35"/>
      <c r="X304" s="35"/>
      <c r="Y304" s="35"/>
      <c r="Z304" s="35"/>
      <c r="AA304" s="35"/>
      <c r="AB304" s="35"/>
      <c r="AC304" s="35"/>
      <c r="AD304" s="35"/>
      <c r="AE304" s="35"/>
      <c r="AT304" s="18" t="s">
        <v>161</v>
      </c>
      <c r="AU304" s="18" t="s">
        <v>88</v>
      </c>
    </row>
    <row r="305" spans="1:47" s="2" customFormat="1" ht="19.5">
      <c r="A305" s="35"/>
      <c r="B305" s="36"/>
      <c r="C305" s="37"/>
      <c r="D305" s="220" t="s">
        <v>408</v>
      </c>
      <c r="E305" s="37"/>
      <c r="F305" s="230" t="s">
        <v>1544</v>
      </c>
      <c r="G305" s="37"/>
      <c r="H305" s="37"/>
      <c r="I305" s="123"/>
      <c r="J305" s="37"/>
      <c r="K305" s="37"/>
      <c r="L305" s="40"/>
      <c r="M305" s="222"/>
      <c r="N305" s="223"/>
      <c r="O305" s="72"/>
      <c r="P305" s="72"/>
      <c r="Q305" s="72"/>
      <c r="R305" s="72"/>
      <c r="S305" s="72"/>
      <c r="T305" s="73"/>
      <c r="U305" s="35"/>
      <c r="V305" s="35"/>
      <c r="W305" s="35"/>
      <c r="X305" s="35"/>
      <c r="Y305" s="35"/>
      <c r="Z305" s="35"/>
      <c r="AA305" s="35"/>
      <c r="AB305" s="35"/>
      <c r="AC305" s="35"/>
      <c r="AD305" s="35"/>
      <c r="AE305" s="35"/>
      <c r="AT305" s="18" t="s">
        <v>408</v>
      </c>
      <c r="AU305" s="18" t="s">
        <v>88</v>
      </c>
    </row>
    <row r="306" spans="2:51" s="13" customFormat="1" ht="11.25">
      <c r="B306" s="231"/>
      <c r="C306" s="232"/>
      <c r="D306" s="220" t="s">
        <v>410</v>
      </c>
      <c r="E306" s="233" t="s">
        <v>1</v>
      </c>
      <c r="F306" s="234" t="s">
        <v>1863</v>
      </c>
      <c r="G306" s="232"/>
      <c r="H306" s="235">
        <v>16.77</v>
      </c>
      <c r="I306" s="236"/>
      <c r="J306" s="232"/>
      <c r="K306" s="232"/>
      <c r="L306" s="237"/>
      <c r="M306" s="238"/>
      <c r="N306" s="239"/>
      <c r="O306" s="239"/>
      <c r="P306" s="239"/>
      <c r="Q306" s="239"/>
      <c r="R306" s="239"/>
      <c r="S306" s="239"/>
      <c r="T306" s="240"/>
      <c r="AT306" s="241" t="s">
        <v>410</v>
      </c>
      <c r="AU306" s="241" t="s">
        <v>88</v>
      </c>
      <c r="AV306" s="13" t="s">
        <v>88</v>
      </c>
      <c r="AW306" s="13" t="s">
        <v>34</v>
      </c>
      <c r="AX306" s="13" t="s">
        <v>86</v>
      </c>
      <c r="AY306" s="241" t="s">
        <v>154</v>
      </c>
    </row>
    <row r="307" spans="2:63" s="12" customFormat="1" ht="20.85" customHeight="1">
      <c r="B307" s="193"/>
      <c r="C307" s="194"/>
      <c r="D307" s="195" t="s">
        <v>77</v>
      </c>
      <c r="E307" s="224" t="s">
        <v>738</v>
      </c>
      <c r="F307" s="224" t="s">
        <v>739</v>
      </c>
      <c r="G307" s="194"/>
      <c r="H307" s="194"/>
      <c r="I307" s="197"/>
      <c r="J307" s="225">
        <f>BK307</f>
        <v>0</v>
      </c>
      <c r="K307" s="194"/>
      <c r="L307" s="199"/>
      <c r="M307" s="200"/>
      <c r="N307" s="201"/>
      <c r="O307" s="201"/>
      <c r="P307" s="202">
        <f>SUM(P308:P323)</f>
        <v>0</v>
      </c>
      <c r="Q307" s="201"/>
      <c r="R307" s="202">
        <f>SUM(R308:R323)</f>
        <v>0</v>
      </c>
      <c r="S307" s="201"/>
      <c r="T307" s="203">
        <f>SUM(T308:T323)</f>
        <v>171.6747168</v>
      </c>
      <c r="AR307" s="204" t="s">
        <v>86</v>
      </c>
      <c r="AT307" s="205" t="s">
        <v>77</v>
      </c>
      <c r="AU307" s="205" t="s">
        <v>88</v>
      </c>
      <c r="AY307" s="204" t="s">
        <v>154</v>
      </c>
      <c r="BK307" s="206">
        <f>SUM(BK308:BK323)</f>
        <v>0</v>
      </c>
    </row>
    <row r="308" spans="1:65" s="2" customFormat="1" ht="24" customHeight="1">
      <c r="A308" s="35"/>
      <c r="B308" s="36"/>
      <c r="C308" s="207" t="s">
        <v>330</v>
      </c>
      <c r="D308" s="207" t="s">
        <v>155</v>
      </c>
      <c r="E308" s="208" t="s">
        <v>1864</v>
      </c>
      <c r="F308" s="209" t="s">
        <v>1865</v>
      </c>
      <c r="G308" s="210" t="s">
        <v>471</v>
      </c>
      <c r="H308" s="211">
        <v>767.67</v>
      </c>
      <c r="I308" s="212"/>
      <c r="J308" s="213">
        <f>ROUND(I308*H308,2)</f>
        <v>0</v>
      </c>
      <c r="K308" s="209" t="s">
        <v>405</v>
      </c>
      <c r="L308" s="40"/>
      <c r="M308" s="214" t="s">
        <v>1</v>
      </c>
      <c r="N308" s="215" t="s">
        <v>43</v>
      </c>
      <c r="O308" s="72"/>
      <c r="P308" s="216">
        <f>O308*H308</f>
        <v>0</v>
      </c>
      <c r="Q308" s="216">
        <v>0</v>
      </c>
      <c r="R308" s="216">
        <f>Q308*H308</f>
        <v>0</v>
      </c>
      <c r="S308" s="216">
        <v>0.22</v>
      </c>
      <c r="T308" s="217">
        <f>S308*H308</f>
        <v>168.88739999999999</v>
      </c>
      <c r="U308" s="35"/>
      <c r="V308" s="35"/>
      <c r="W308" s="35"/>
      <c r="X308" s="35"/>
      <c r="Y308" s="35"/>
      <c r="Z308" s="35"/>
      <c r="AA308" s="35"/>
      <c r="AB308" s="35"/>
      <c r="AC308" s="35"/>
      <c r="AD308" s="35"/>
      <c r="AE308" s="35"/>
      <c r="AR308" s="218" t="s">
        <v>159</v>
      </c>
      <c r="AT308" s="218" t="s">
        <v>155</v>
      </c>
      <c r="AU308" s="218" t="s">
        <v>169</v>
      </c>
      <c r="AY308" s="18" t="s">
        <v>154</v>
      </c>
      <c r="BE308" s="219">
        <f>IF(N308="základní",J308,0)</f>
        <v>0</v>
      </c>
      <c r="BF308" s="219">
        <f>IF(N308="snížená",J308,0)</f>
        <v>0</v>
      </c>
      <c r="BG308" s="219">
        <f>IF(N308="zákl. přenesená",J308,0)</f>
        <v>0</v>
      </c>
      <c r="BH308" s="219">
        <f>IF(N308="sníž. přenesená",J308,0)</f>
        <v>0</v>
      </c>
      <c r="BI308" s="219">
        <f>IF(N308="nulová",J308,0)</f>
        <v>0</v>
      </c>
      <c r="BJ308" s="18" t="s">
        <v>86</v>
      </c>
      <c r="BK308" s="219">
        <f>ROUND(I308*H308,2)</f>
        <v>0</v>
      </c>
      <c r="BL308" s="18" t="s">
        <v>159</v>
      </c>
      <c r="BM308" s="218" t="s">
        <v>1866</v>
      </c>
    </row>
    <row r="309" spans="1:47" s="2" customFormat="1" ht="39">
      <c r="A309" s="35"/>
      <c r="B309" s="36"/>
      <c r="C309" s="37"/>
      <c r="D309" s="220" t="s">
        <v>161</v>
      </c>
      <c r="E309" s="37"/>
      <c r="F309" s="221" t="s">
        <v>1867</v>
      </c>
      <c r="G309" s="37"/>
      <c r="H309" s="37"/>
      <c r="I309" s="123"/>
      <c r="J309" s="37"/>
      <c r="K309" s="37"/>
      <c r="L309" s="40"/>
      <c r="M309" s="222"/>
      <c r="N309" s="223"/>
      <c r="O309" s="72"/>
      <c r="P309" s="72"/>
      <c r="Q309" s="72"/>
      <c r="R309" s="72"/>
      <c r="S309" s="72"/>
      <c r="T309" s="73"/>
      <c r="U309" s="35"/>
      <c r="V309" s="35"/>
      <c r="W309" s="35"/>
      <c r="X309" s="35"/>
      <c r="Y309" s="35"/>
      <c r="Z309" s="35"/>
      <c r="AA309" s="35"/>
      <c r="AB309" s="35"/>
      <c r="AC309" s="35"/>
      <c r="AD309" s="35"/>
      <c r="AE309" s="35"/>
      <c r="AT309" s="18" t="s">
        <v>161</v>
      </c>
      <c r="AU309" s="18" t="s">
        <v>169</v>
      </c>
    </row>
    <row r="310" spans="1:47" s="2" customFormat="1" ht="253.5">
      <c r="A310" s="35"/>
      <c r="B310" s="36"/>
      <c r="C310" s="37"/>
      <c r="D310" s="220" t="s">
        <v>408</v>
      </c>
      <c r="E310" s="37"/>
      <c r="F310" s="230" t="s">
        <v>1611</v>
      </c>
      <c r="G310" s="37"/>
      <c r="H310" s="37"/>
      <c r="I310" s="123"/>
      <c r="J310" s="37"/>
      <c r="K310" s="37"/>
      <c r="L310" s="40"/>
      <c r="M310" s="222"/>
      <c r="N310" s="223"/>
      <c r="O310" s="72"/>
      <c r="P310" s="72"/>
      <c r="Q310" s="72"/>
      <c r="R310" s="72"/>
      <c r="S310" s="72"/>
      <c r="T310" s="73"/>
      <c r="U310" s="35"/>
      <c r="V310" s="35"/>
      <c r="W310" s="35"/>
      <c r="X310" s="35"/>
      <c r="Y310" s="35"/>
      <c r="Z310" s="35"/>
      <c r="AA310" s="35"/>
      <c r="AB310" s="35"/>
      <c r="AC310" s="35"/>
      <c r="AD310" s="35"/>
      <c r="AE310" s="35"/>
      <c r="AT310" s="18" t="s">
        <v>408</v>
      </c>
      <c r="AU310" s="18" t="s">
        <v>169</v>
      </c>
    </row>
    <row r="311" spans="2:51" s="13" customFormat="1" ht="11.25">
      <c r="B311" s="231"/>
      <c r="C311" s="232"/>
      <c r="D311" s="220" t="s">
        <v>410</v>
      </c>
      <c r="E311" s="233" t="s">
        <v>1</v>
      </c>
      <c r="F311" s="234" t="s">
        <v>1868</v>
      </c>
      <c r="G311" s="232"/>
      <c r="H311" s="235">
        <v>767.67</v>
      </c>
      <c r="I311" s="236"/>
      <c r="J311" s="232"/>
      <c r="K311" s="232"/>
      <c r="L311" s="237"/>
      <c r="M311" s="238"/>
      <c r="N311" s="239"/>
      <c r="O311" s="239"/>
      <c r="P311" s="239"/>
      <c r="Q311" s="239"/>
      <c r="R311" s="239"/>
      <c r="S311" s="239"/>
      <c r="T311" s="240"/>
      <c r="AT311" s="241" t="s">
        <v>410</v>
      </c>
      <c r="AU311" s="241" t="s">
        <v>169</v>
      </c>
      <c r="AV311" s="13" t="s">
        <v>88</v>
      </c>
      <c r="AW311" s="13" t="s">
        <v>34</v>
      </c>
      <c r="AX311" s="13" t="s">
        <v>86</v>
      </c>
      <c r="AY311" s="241" t="s">
        <v>154</v>
      </c>
    </row>
    <row r="312" spans="1:65" s="2" customFormat="1" ht="16.5" customHeight="1">
      <c r="A312" s="35"/>
      <c r="B312" s="36"/>
      <c r="C312" s="207" t="s">
        <v>334</v>
      </c>
      <c r="D312" s="207" t="s">
        <v>155</v>
      </c>
      <c r="E312" s="208" t="s">
        <v>798</v>
      </c>
      <c r="F312" s="209" t="s">
        <v>799</v>
      </c>
      <c r="G312" s="210" t="s">
        <v>404</v>
      </c>
      <c r="H312" s="211">
        <v>1.29</v>
      </c>
      <c r="I312" s="212"/>
      <c r="J312" s="213">
        <f>ROUND(I312*H312,2)</f>
        <v>0</v>
      </c>
      <c r="K312" s="209" t="s">
        <v>405</v>
      </c>
      <c r="L312" s="40"/>
      <c r="M312" s="214" t="s">
        <v>1</v>
      </c>
      <c r="N312" s="215" t="s">
        <v>43</v>
      </c>
      <c r="O312" s="72"/>
      <c r="P312" s="216">
        <f>O312*H312</f>
        <v>0</v>
      </c>
      <c r="Q312" s="216">
        <v>0</v>
      </c>
      <c r="R312" s="216">
        <f>Q312*H312</f>
        <v>0</v>
      </c>
      <c r="S312" s="216">
        <v>2</v>
      </c>
      <c r="T312" s="217">
        <f>S312*H312</f>
        <v>2.58</v>
      </c>
      <c r="U312" s="35"/>
      <c r="V312" s="35"/>
      <c r="W312" s="35"/>
      <c r="X312" s="35"/>
      <c r="Y312" s="35"/>
      <c r="Z312" s="35"/>
      <c r="AA312" s="35"/>
      <c r="AB312" s="35"/>
      <c r="AC312" s="35"/>
      <c r="AD312" s="35"/>
      <c r="AE312" s="35"/>
      <c r="AR312" s="218" t="s">
        <v>159</v>
      </c>
      <c r="AT312" s="218" t="s">
        <v>155</v>
      </c>
      <c r="AU312" s="218" t="s">
        <v>169</v>
      </c>
      <c r="AY312" s="18" t="s">
        <v>154</v>
      </c>
      <c r="BE312" s="219">
        <f>IF(N312="základní",J312,0)</f>
        <v>0</v>
      </c>
      <c r="BF312" s="219">
        <f>IF(N312="snížená",J312,0)</f>
        <v>0</v>
      </c>
      <c r="BG312" s="219">
        <f>IF(N312="zákl. přenesená",J312,0)</f>
        <v>0</v>
      </c>
      <c r="BH312" s="219">
        <f>IF(N312="sníž. přenesená",J312,0)</f>
        <v>0</v>
      </c>
      <c r="BI312" s="219">
        <f>IF(N312="nulová",J312,0)</f>
        <v>0</v>
      </c>
      <c r="BJ312" s="18" t="s">
        <v>86</v>
      </c>
      <c r="BK312" s="219">
        <f>ROUND(I312*H312,2)</f>
        <v>0</v>
      </c>
      <c r="BL312" s="18" t="s">
        <v>159</v>
      </c>
      <c r="BM312" s="218" t="s">
        <v>1869</v>
      </c>
    </row>
    <row r="313" spans="1:47" s="2" customFormat="1" ht="11.25">
      <c r="A313" s="35"/>
      <c r="B313" s="36"/>
      <c r="C313" s="37"/>
      <c r="D313" s="220" t="s">
        <v>161</v>
      </c>
      <c r="E313" s="37"/>
      <c r="F313" s="221" t="s">
        <v>801</v>
      </c>
      <c r="G313" s="37"/>
      <c r="H313" s="37"/>
      <c r="I313" s="123"/>
      <c r="J313" s="37"/>
      <c r="K313" s="37"/>
      <c r="L313" s="40"/>
      <c r="M313" s="222"/>
      <c r="N313" s="223"/>
      <c r="O313" s="72"/>
      <c r="P313" s="72"/>
      <c r="Q313" s="72"/>
      <c r="R313" s="72"/>
      <c r="S313" s="72"/>
      <c r="T313" s="73"/>
      <c r="U313" s="35"/>
      <c r="V313" s="35"/>
      <c r="W313" s="35"/>
      <c r="X313" s="35"/>
      <c r="Y313" s="35"/>
      <c r="Z313" s="35"/>
      <c r="AA313" s="35"/>
      <c r="AB313" s="35"/>
      <c r="AC313" s="35"/>
      <c r="AD313" s="35"/>
      <c r="AE313" s="35"/>
      <c r="AT313" s="18" t="s">
        <v>161</v>
      </c>
      <c r="AU313" s="18" t="s">
        <v>169</v>
      </c>
    </row>
    <row r="314" spans="2:51" s="13" customFormat="1" ht="11.25">
      <c r="B314" s="231"/>
      <c r="C314" s="232"/>
      <c r="D314" s="220" t="s">
        <v>410</v>
      </c>
      <c r="E314" s="233" t="s">
        <v>1</v>
      </c>
      <c r="F314" s="234" t="s">
        <v>1870</v>
      </c>
      <c r="G314" s="232"/>
      <c r="H314" s="235">
        <v>1.29</v>
      </c>
      <c r="I314" s="236"/>
      <c r="J314" s="232"/>
      <c r="K314" s="232"/>
      <c r="L314" s="237"/>
      <c r="M314" s="238"/>
      <c r="N314" s="239"/>
      <c r="O314" s="239"/>
      <c r="P314" s="239"/>
      <c r="Q314" s="239"/>
      <c r="R314" s="239"/>
      <c r="S314" s="239"/>
      <c r="T314" s="240"/>
      <c r="AT314" s="241" t="s">
        <v>410</v>
      </c>
      <c r="AU314" s="241" t="s">
        <v>169</v>
      </c>
      <c r="AV314" s="13" t="s">
        <v>88</v>
      </c>
      <c r="AW314" s="13" t="s">
        <v>34</v>
      </c>
      <c r="AX314" s="13" t="s">
        <v>78</v>
      </c>
      <c r="AY314" s="241" t="s">
        <v>154</v>
      </c>
    </row>
    <row r="315" spans="2:51" s="14" customFormat="1" ht="11.25">
      <c r="B315" s="242"/>
      <c r="C315" s="243"/>
      <c r="D315" s="220" t="s">
        <v>410</v>
      </c>
      <c r="E315" s="244" t="s">
        <v>1</v>
      </c>
      <c r="F315" s="245" t="s">
        <v>433</v>
      </c>
      <c r="G315" s="243"/>
      <c r="H315" s="246">
        <v>1.29</v>
      </c>
      <c r="I315" s="247"/>
      <c r="J315" s="243"/>
      <c r="K315" s="243"/>
      <c r="L315" s="248"/>
      <c r="M315" s="249"/>
      <c r="N315" s="250"/>
      <c r="O315" s="250"/>
      <c r="P315" s="250"/>
      <c r="Q315" s="250"/>
      <c r="R315" s="250"/>
      <c r="S315" s="250"/>
      <c r="T315" s="251"/>
      <c r="AT315" s="252" t="s">
        <v>410</v>
      </c>
      <c r="AU315" s="252" t="s">
        <v>169</v>
      </c>
      <c r="AV315" s="14" t="s">
        <v>159</v>
      </c>
      <c r="AW315" s="14" t="s">
        <v>34</v>
      </c>
      <c r="AX315" s="14" t="s">
        <v>86</v>
      </c>
      <c r="AY315" s="252" t="s">
        <v>154</v>
      </c>
    </row>
    <row r="316" spans="1:65" s="2" customFormat="1" ht="24" customHeight="1">
      <c r="A316" s="35"/>
      <c r="B316" s="36"/>
      <c r="C316" s="207" t="s">
        <v>338</v>
      </c>
      <c r="D316" s="207" t="s">
        <v>155</v>
      </c>
      <c r="E316" s="208" t="s">
        <v>805</v>
      </c>
      <c r="F316" s="209" t="s">
        <v>806</v>
      </c>
      <c r="G316" s="210" t="s">
        <v>600</v>
      </c>
      <c r="H316" s="211">
        <v>3</v>
      </c>
      <c r="I316" s="212"/>
      <c r="J316" s="213">
        <f>ROUND(I316*H316,2)</f>
        <v>0</v>
      </c>
      <c r="K316" s="209" t="s">
        <v>405</v>
      </c>
      <c r="L316" s="40"/>
      <c r="M316" s="214" t="s">
        <v>1</v>
      </c>
      <c r="N316" s="215" t="s">
        <v>43</v>
      </c>
      <c r="O316" s="72"/>
      <c r="P316" s="216">
        <f>O316*H316</f>
        <v>0</v>
      </c>
      <c r="Q316" s="216">
        <v>0</v>
      </c>
      <c r="R316" s="216">
        <f>Q316*H316</f>
        <v>0</v>
      </c>
      <c r="S316" s="216">
        <v>0.0657</v>
      </c>
      <c r="T316" s="217">
        <f>S316*H316</f>
        <v>0.1971</v>
      </c>
      <c r="U316" s="35"/>
      <c r="V316" s="35"/>
      <c r="W316" s="35"/>
      <c r="X316" s="35"/>
      <c r="Y316" s="35"/>
      <c r="Z316" s="35"/>
      <c r="AA316" s="35"/>
      <c r="AB316" s="35"/>
      <c r="AC316" s="35"/>
      <c r="AD316" s="35"/>
      <c r="AE316" s="35"/>
      <c r="AR316" s="218" t="s">
        <v>159</v>
      </c>
      <c r="AT316" s="218" t="s">
        <v>155</v>
      </c>
      <c r="AU316" s="218" t="s">
        <v>169</v>
      </c>
      <c r="AY316" s="18" t="s">
        <v>154</v>
      </c>
      <c r="BE316" s="219">
        <f>IF(N316="základní",J316,0)</f>
        <v>0</v>
      </c>
      <c r="BF316" s="219">
        <f>IF(N316="snížená",J316,0)</f>
        <v>0</v>
      </c>
      <c r="BG316" s="219">
        <f>IF(N316="zákl. přenesená",J316,0)</f>
        <v>0</v>
      </c>
      <c r="BH316" s="219">
        <f>IF(N316="sníž. přenesená",J316,0)</f>
        <v>0</v>
      </c>
      <c r="BI316" s="219">
        <f>IF(N316="nulová",J316,0)</f>
        <v>0</v>
      </c>
      <c r="BJ316" s="18" t="s">
        <v>86</v>
      </c>
      <c r="BK316" s="219">
        <f>ROUND(I316*H316,2)</f>
        <v>0</v>
      </c>
      <c r="BL316" s="18" t="s">
        <v>159</v>
      </c>
      <c r="BM316" s="218" t="s">
        <v>1871</v>
      </c>
    </row>
    <row r="317" spans="1:47" s="2" customFormat="1" ht="19.5">
      <c r="A317" s="35"/>
      <c r="B317" s="36"/>
      <c r="C317" s="37"/>
      <c r="D317" s="220" t="s">
        <v>161</v>
      </c>
      <c r="E317" s="37"/>
      <c r="F317" s="221" t="s">
        <v>808</v>
      </c>
      <c r="G317" s="37"/>
      <c r="H317" s="37"/>
      <c r="I317" s="123"/>
      <c r="J317" s="37"/>
      <c r="K317" s="37"/>
      <c r="L317" s="40"/>
      <c r="M317" s="222"/>
      <c r="N317" s="223"/>
      <c r="O317" s="72"/>
      <c r="P317" s="72"/>
      <c r="Q317" s="72"/>
      <c r="R317" s="72"/>
      <c r="S317" s="72"/>
      <c r="T317" s="73"/>
      <c r="U317" s="35"/>
      <c r="V317" s="35"/>
      <c r="W317" s="35"/>
      <c r="X317" s="35"/>
      <c r="Y317" s="35"/>
      <c r="Z317" s="35"/>
      <c r="AA317" s="35"/>
      <c r="AB317" s="35"/>
      <c r="AC317" s="35"/>
      <c r="AD317" s="35"/>
      <c r="AE317" s="35"/>
      <c r="AT317" s="18" t="s">
        <v>161</v>
      </c>
      <c r="AU317" s="18" t="s">
        <v>169</v>
      </c>
    </row>
    <row r="318" spans="1:47" s="2" customFormat="1" ht="29.25">
      <c r="A318" s="35"/>
      <c r="B318" s="36"/>
      <c r="C318" s="37"/>
      <c r="D318" s="220" t="s">
        <v>408</v>
      </c>
      <c r="E318" s="37"/>
      <c r="F318" s="230" t="s">
        <v>809</v>
      </c>
      <c r="G318" s="37"/>
      <c r="H318" s="37"/>
      <c r="I318" s="123"/>
      <c r="J318" s="37"/>
      <c r="K318" s="37"/>
      <c r="L318" s="40"/>
      <c r="M318" s="222"/>
      <c r="N318" s="223"/>
      <c r="O318" s="72"/>
      <c r="P318" s="72"/>
      <c r="Q318" s="72"/>
      <c r="R318" s="72"/>
      <c r="S318" s="72"/>
      <c r="T318" s="73"/>
      <c r="U318" s="35"/>
      <c r="V318" s="35"/>
      <c r="W318" s="35"/>
      <c r="X318" s="35"/>
      <c r="Y318" s="35"/>
      <c r="Z318" s="35"/>
      <c r="AA318" s="35"/>
      <c r="AB318" s="35"/>
      <c r="AC318" s="35"/>
      <c r="AD318" s="35"/>
      <c r="AE318" s="35"/>
      <c r="AT318" s="18" t="s">
        <v>408</v>
      </c>
      <c r="AU318" s="18" t="s">
        <v>169</v>
      </c>
    </row>
    <row r="319" spans="2:51" s="13" customFormat="1" ht="11.25">
      <c r="B319" s="231"/>
      <c r="C319" s="232"/>
      <c r="D319" s="220" t="s">
        <v>410</v>
      </c>
      <c r="E319" s="233" t="s">
        <v>1</v>
      </c>
      <c r="F319" s="234" t="s">
        <v>169</v>
      </c>
      <c r="G319" s="232"/>
      <c r="H319" s="235">
        <v>3</v>
      </c>
      <c r="I319" s="236"/>
      <c r="J319" s="232"/>
      <c r="K319" s="232"/>
      <c r="L319" s="237"/>
      <c r="M319" s="238"/>
      <c r="N319" s="239"/>
      <c r="O319" s="239"/>
      <c r="P319" s="239"/>
      <c r="Q319" s="239"/>
      <c r="R319" s="239"/>
      <c r="S319" s="239"/>
      <c r="T319" s="240"/>
      <c r="AT319" s="241" t="s">
        <v>410</v>
      </c>
      <c r="AU319" s="241" t="s">
        <v>169</v>
      </c>
      <c r="AV319" s="13" t="s">
        <v>88</v>
      </c>
      <c r="AW319" s="13" t="s">
        <v>34</v>
      </c>
      <c r="AX319" s="13" t="s">
        <v>86</v>
      </c>
      <c r="AY319" s="241" t="s">
        <v>154</v>
      </c>
    </row>
    <row r="320" spans="1:65" s="2" customFormat="1" ht="24" customHeight="1">
      <c r="A320" s="35"/>
      <c r="B320" s="36"/>
      <c r="C320" s="207" t="s">
        <v>342</v>
      </c>
      <c r="D320" s="207" t="s">
        <v>155</v>
      </c>
      <c r="E320" s="208" t="s">
        <v>812</v>
      </c>
      <c r="F320" s="209" t="s">
        <v>813</v>
      </c>
      <c r="G320" s="210" t="s">
        <v>639</v>
      </c>
      <c r="H320" s="211">
        <v>5.16</v>
      </c>
      <c r="I320" s="212"/>
      <c r="J320" s="213">
        <f>ROUND(I320*H320,2)</f>
        <v>0</v>
      </c>
      <c r="K320" s="209" t="s">
        <v>405</v>
      </c>
      <c r="L320" s="40"/>
      <c r="M320" s="214" t="s">
        <v>1</v>
      </c>
      <c r="N320" s="215" t="s">
        <v>43</v>
      </c>
      <c r="O320" s="72"/>
      <c r="P320" s="216">
        <f>O320*H320</f>
        <v>0</v>
      </c>
      <c r="Q320" s="216">
        <v>0</v>
      </c>
      <c r="R320" s="216">
        <f>Q320*H320</f>
        <v>0</v>
      </c>
      <c r="S320" s="216">
        <v>0.00198</v>
      </c>
      <c r="T320" s="217">
        <f>S320*H320</f>
        <v>0.0102168</v>
      </c>
      <c r="U320" s="35"/>
      <c r="V320" s="35"/>
      <c r="W320" s="35"/>
      <c r="X320" s="35"/>
      <c r="Y320" s="35"/>
      <c r="Z320" s="35"/>
      <c r="AA320" s="35"/>
      <c r="AB320" s="35"/>
      <c r="AC320" s="35"/>
      <c r="AD320" s="35"/>
      <c r="AE320" s="35"/>
      <c r="AR320" s="218" t="s">
        <v>159</v>
      </c>
      <c r="AT320" s="218" t="s">
        <v>155</v>
      </c>
      <c r="AU320" s="218" t="s">
        <v>169</v>
      </c>
      <c r="AY320" s="18" t="s">
        <v>154</v>
      </c>
      <c r="BE320" s="219">
        <f>IF(N320="základní",J320,0)</f>
        <v>0</v>
      </c>
      <c r="BF320" s="219">
        <f>IF(N320="snížená",J320,0)</f>
        <v>0</v>
      </c>
      <c r="BG320" s="219">
        <f>IF(N320="zákl. přenesená",J320,0)</f>
        <v>0</v>
      </c>
      <c r="BH320" s="219">
        <f>IF(N320="sníž. přenesená",J320,0)</f>
        <v>0</v>
      </c>
      <c r="BI320" s="219">
        <f>IF(N320="nulová",J320,0)</f>
        <v>0</v>
      </c>
      <c r="BJ320" s="18" t="s">
        <v>86</v>
      </c>
      <c r="BK320" s="219">
        <f>ROUND(I320*H320,2)</f>
        <v>0</v>
      </c>
      <c r="BL320" s="18" t="s">
        <v>159</v>
      </c>
      <c r="BM320" s="218" t="s">
        <v>1872</v>
      </c>
    </row>
    <row r="321" spans="1:47" s="2" customFormat="1" ht="19.5">
      <c r="A321" s="35"/>
      <c r="B321" s="36"/>
      <c r="C321" s="37"/>
      <c r="D321" s="220" t="s">
        <v>161</v>
      </c>
      <c r="E321" s="37"/>
      <c r="F321" s="221" t="s">
        <v>815</v>
      </c>
      <c r="G321" s="37"/>
      <c r="H321" s="37"/>
      <c r="I321" s="123"/>
      <c r="J321" s="37"/>
      <c r="K321" s="37"/>
      <c r="L321" s="40"/>
      <c r="M321" s="222"/>
      <c r="N321" s="223"/>
      <c r="O321" s="72"/>
      <c r="P321" s="72"/>
      <c r="Q321" s="72"/>
      <c r="R321" s="72"/>
      <c r="S321" s="72"/>
      <c r="T321" s="73"/>
      <c r="U321" s="35"/>
      <c r="V321" s="35"/>
      <c r="W321" s="35"/>
      <c r="X321" s="35"/>
      <c r="Y321" s="35"/>
      <c r="Z321" s="35"/>
      <c r="AA321" s="35"/>
      <c r="AB321" s="35"/>
      <c r="AC321" s="35"/>
      <c r="AD321" s="35"/>
      <c r="AE321" s="35"/>
      <c r="AT321" s="18" t="s">
        <v>161</v>
      </c>
      <c r="AU321" s="18" t="s">
        <v>169</v>
      </c>
    </row>
    <row r="322" spans="1:47" s="2" customFormat="1" ht="39">
      <c r="A322" s="35"/>
      <c r="B322" s="36"/>
      <c r="C322" s="37"/>
      <c r="D322" s="220" t="s">
        <v>408</v>
      </c>
      <c r="E322" s="37"/>
      <c r="F322" s="230" t="s">
        <v>816</v>
      </c>
      <c r="G322" s="37"/>
      <c r="H322" s="37"/>
      <c r="I322" s="123"/>
      <c r="J322" s="37"/>
      <c r="K322" s="37"/>
      <c r="L322" s="40"/>
      <c r="M322" s="222"/>
      <c r="N322" s="223"/>
      <c r="O322" s="72"/>
      <c r="P322" s="72"/>
      <c r="Q322" s="72"/>
      <c r="R322" s="72"/>
      <c r="S322" s="72"/>
      <c r="T322" s="73"/>
      <c r="U322" s="35"/>
      <c r="V322" s="35"/>
      <c r="W322" s="35"/>
      <c r="X322" s="35"/>
      <c r="Y322" s="35"/>
      <c r="Z322" s="35"/>
      <c r="AA322" s="35"/>
      <c r="AB322" s="35"/>
      <c r="AC322" s="35"/>
      <c r="AD322" s="35"/>
      <c r="AE322" s="35"/>
      <c r="AT322" s="18" t="s">
        <v>408</v>
      </c>
      <c r="AU322" s="18" t="s">
        <v>169</v>
      </c>
    </row>
    <row r="323" spans="2:51" s="13" customFormat="1" ht="11.25">
      <c r="B323" s="231"/>
      <c r="C323" s="232"/>
      <c r="D323" s="220" t="s">
        <v>410</v>
      </c>
      <c r="E323" s="233" t="s">
        <v>1</v>
      </c>
      <c r="F323" s="234" t="s">
        <v>1873</v>
      </c>
      <c r="G323" s="232"/>
      <c r="H323" s="235">
        <v>5.16</v>
      </c>
      <c r="I323" s="236"/>
      <c r="J323" s="232"/>
      <c r="K323" s="232"/>
      <c r="L323" s="237"/>
      <c r="M323" s="238"/>
      <c r="N323" s="239"/>
      <c r="O323" s="239"/>
      <c r="P323" s="239"/>
      <c r="Q323" s="239"/>
      <c r="R323" s="239"/>
      <c r="S323" s="239"/>
      <c r="T323" s="240"/>
      <c r="AT323" s="241" t="s">
        <v>410</v>
      </c>
      <c r="AU323" s="241" t="s">
        <v>169</v>
      </c>
      <c r="AV323" s="13" t="s">
        <v>88</v>
      </c>
      <c r="AW323" s="13" t="s">
        <v>34</v>
      </c>
      <c r="AX323" s="13" t="s">
        <v>86</v>
      </c>
      <c r="AY323" s="241" t="s">
        <v>154</v>
      </c>
    </row>
    <row r="324" spans="2:63" s="12" customFormat="1" ht="22.9" customHeight="1">
      <c r="B324" s="193"/>
      <c r="C324" s="194"/>
      <c r="D324" s="195" t="s">
        <v>77</v>
      </c>
      <c r="E324" s="224" t="s">
        <v>823</v>
      </c>
      <c r="F324" s="224" t="s">
        <v>824</v>
      </c>
      <c r="G324" s="194"/>
      <c r="H324" s="194"/>
      <c r="I324" s="197"/>
      <c r="J324" s="225">
        <f>BK324</f>
        <v>0</v>
      </c>
      <c r="K324" s="194"/>
      <c r="L324" s="199"/>
      <c r="M324" s="200"/>
      <c r="N324" s="201"/>
      <c r="O324" s="201"/>
      <c r="P324" s="202">
        <f>SUM(P325:P345)</f>
        <v>0</v>
      </c>
      <c r="Q324" s="201"/>
      <c r="R324" s="202">
        <f>SUM(R325:R345)</f>
        <v>0</v>
      </c>
      <c r="S324" s="201"/>
      <c r="T324" s="203">
        <f>SUM(T325:T345)</f>
        <v>0</v>
      </c>
      <c r="AR324" s="204" t="s">
        <v>86</v>
      </c>
      <c r="AT324" s="205" t="s">
        <v>77</v>
      </c>
      <c r="AU324" s="205" t="s">
        <v>86</v>
      </c>
      <c r="AY324" s="204" t="s">
        <v>154</v>
      </c>
      <c r="BK324" s="206">
        <f>SUM(BK325:BK345)</f>
        <v>0</v>
      </c>
    </row>
    <row r="325" spans="1:65" s="2" customFormat="1" ht="16.5" customHeight="1">
      <c r="A325" s="35"/>
      <c r="B325" s="36"/>
      <c r="C325" s="207" t="s">
        <v>346</v>
      </c>
      <c r="D325" s="207" t="s">
        <v>155</v>
      </c>
      <c r="E325" s="208" t="s">
        <v>839</v>
      </c>
      <c r="F325" s="209" t="s">
        <v>840</v>
      </c>
      <c r="G325" s="210" t="s">
        <v>464</v>
      </c>
      <c r="H325" s="211">
        <v>171.664</v>
      </c>
      <c r="I325" s="212"/>
      <c r="J325" s="213">
        <f>ROUND(I325*H325,2)</f>
        <v>0</v>
      </c>
      <c r="K325" s="209" t="s">
        <v>405</v>
      </c>
      <c r="L325" s="40"/>
      <c r="M325" s="214" t="s">
        <v>1</v>
      </c>
      <c r="N325" s="215" t="s">
        <v>43</v>
      </c>
      <c r="O325" s="72"/>
      <c r="P325" s="216">
        <f>O325*H325</f>
        <v>0</v>
      </c>
      <c r="Q325" s="216">
        <v>0</v>
      </c>
      <c r="R325" s="216">
        <f>Q325*H325</f>
        <v>0</v>
      </c>
      <c r="S325" s="216">
        <v>0</v>
      </c>
      <c r="T325" s="217">
        <f>S325*H325</f>
        <v>0</v>
      </c>
      <c r="U325" s="35"/>
      <c r="V325" s="35"/>
      <c r="W325" s="35"/>
      <c r="X325" s="35"/>
      <c r="Y325" s="35"/>
      <c r="Z325" s="35"/>
      <c r="AA325" s="35"/>
      <c r="AB325" s="35"/>
      <c r="AC325" s="35"/>
      <c r="AD325" s="35"/>
      <c r="AE325" s="35"/>
      <c r="AR325" s="218" t="s">
        <v>159</v>
      </c>
      <c r="AT325" s="218" t="s">
        <v>155</v>
      </c>
      <c r="AU325" s="218" t="s">
        <v>88</v>
      </c>
      <c r="AY325" s="18" t="s">
        <v>154</v>
      </c>
      <c r="BE325" s="219">
        <f>IF(N325="základní",J325,0)</f>
        <v>0</v>
      </c>
      <c r="BF325" s="219">
        <f>IF(N325="snížená",J325,0)</f>
        <v>0</v>
      </c>
      <c r="BG325" s="219">
        <f>IF(N325="zákl. přenesená",J325,0)</f>
        <v>0</v>
      </c>
      <c r="BH325" s="219">
        <f>IF(N325="sníž. přenesená",J325,0)</f>
        <v>0</v>
      </c>
      <c r="BI325" s="219">
        <f>IF(N325="nulová",J325,0)</f>
        <v>0</v>
      </c>
      <c r="BJ325" s="18" t="s">
        <v>86</v>
      </c>
      <c r="BK325" s="219">
        <f>ROUND(I325*H325,2)</f>
        <v>0</v>
      </c>
      <c r="BL325" s="18" t="s">
        <v>159</v>
      </c>
      <c r="BM325" s="218" t="s">
        <v>1874</v>
      </c>
    </row>
    <row r="326" spans="1:47" s="2" customFormat="1" ht="19.5">
      <c r="A326" s="35"/>
      <c r="B326" s="36"/>
      <c r="C326" s="37"/>
      <c r="D326" s="220" t="s">
        <v>161</v>
      </c>
      <c r="E326" s="37"/>
      <c r="F326" s="221" t="s">
        <v>842</v>
      </c>
      <c r="G326" s="37"/>
      <c r="H326" s="37"/>
      <c r="I326" s="123"/>
      <c r="J326" s="37"/>
      <c r="K326" s="37"/>
      <c r="L326" s="40"/>
      <c r="M326" s="222"/>
      <c r="N326" s="223"/>
      <c r="O326" s="72"/>
      <c r="P326" s="72"/>
      <c r="Q326" s="72"/>
      <c r="R326" s="72"/>
      <c r="S326" s="72"/>
      <c r="T326" s="73"/>
      <c r="U326" s="35"/>
      <c r="V326" s="35"/>
      <c r="W326" s="35"/>
      <c r="X326" s="35"/>
      <c r="Y326" s="35"/>
      <c r="Z326" s="35"/>
      <c r="AA326" s="35"/>
      <c r="AB326" s="35"/>
      <c r="AC326" s="35"/>
      <c r="AD326" s="35"/>
      <c r="AE326" s="35"/>
      <c r="AT326" s="18" t="s">
        <v>161</v>
      </c>
      <c r="AU326" s="18" t="s">
        <v>88</v>
      </c>
    </row>
    <row r="327" spans="1:47" s="2" customFormat="1" ht="97.5">
      <c r="A327" s="35"/>
      <c r="B327" s="36"/>
      <c r="C327" s="37"/>
      <c r="D327" s="220" t="s">
        <v>408</v>
      </c>
      <c r="E327" s="37"/>
      <c r="F327" s="230" t="s">
        <v>830</v>
      </c>
      <c r="G327" s="37"/>
      <c r="H327" s="37"/>
      <c r="I327" s="123"/>
      <c r="J327" s="37"/>
      <c r="K327" s="37"/>
      <c r="L327" s="40"/>
      <c r="M327" s="222"/>
      <c r="N327" s="223"/>
      <c r="O327" s="72"/>
      <c r="P327" s="72"/>
      <c r="Q327" s="72"/>
      <c r="R327" s="72"/>
      <c r="S327" s="72"/>
      <c r="T327" s="73"/>
      <c r="U327" s="35"/>
      <c r="V327" s="35"/>
      <c r="W327" s="35"/>
      <c r="X327" s="35"/>
      <c r="Y327" s="35"/>
      <c r="Z327" s="35"/>
      <c r="AA327" s="35"/>
      <c r="AB327" s="35"/>
      <c r="AC327" s="35"/>
      <c r="AD327" s="35"/>
      <c r="AE327" s="35"/>
      <c r="AT327" s="18" t="s">
        <v>408</v>
      </c>
      <c r="AU327" s="18" t="s">
        <v>88</v>
      </c>
    </row>
    <row r="328" spans="2:51" s="13" customFormat="1" ht="11.25">
      <c r="B328" s="231"/>
      <c r="C328" s="232"/>
      <c r="D328" s="220" t="s">
        <v>410</v>
      </c>
      <c r="E328" s="233" t="s">
        <v>1</v>
      </c>
      <c r="F328" s="234" t="s">
        <v>1875</v>
      </c>
      <c r="G328" s="232"/>
      <c r="H328" s="235">
        <v>2.777</v>
      </c>
      <c r="I328" s="236"/>
      <c r="J328" s="232"/>
      <c r="K328" s="232"/>
      <c r="L328" s="237"/>
      <c r="M328" s="238"/>
      <c r="N328" s="239"/>
      <c r="O328" s="239"/>
      <c r="P328" s="239"/>
      <c r="Q328" s="239"/>
      <c r="R328" s="239"/>
      <c r="S328" s="239"/>
      <c r="T328" s="240"/>
      <c r="AT328" s="241" t="s">
        <v>410</v>
      </c>
      <c r="AU328" s="241" t="s">
        <v>88</v>
      </c>
      <c r="AV328" s="13" t="s">
        <v>88</v>
      </c>
      <c r="AW328" s="13" t="s">
        <v>34</v>
      </c>
      <c r="AX328" s="13" t="s">
        <v>78</v>
      </c>
      <c r="AY328" s="241" t="s">
        <v>154</v>
      </c>
    </row>
    <row r="329" spans="2:51" s="13" customFormat="1" ht="11.25">
      <c r="B329" s="231"/>
      <c r="C329" s="232"/>
      <c r="D329" s="220" t="s">
        <v>410</v>
      </c>
      <c r="E329" s="233" t="s">
        <v>1</v>
      </c>
      <c r="F329" s="234" t="s">
        <v>1876</v>
      </c>
      <c r="G329" s="232"/>
      <c r="H329" s="235">
        <v>168.887</v>
      </c>
      <c r="I329" s="236"/>
      <c r="J329" s="232"/>
      <c r="K329" s="232"/>
      <c r="L329" s="237"/>
      <c r="M329" s="238"/>
      <c r="N329" s="239"/>
      <c r="O329" s="239"/>
      <c r="P329" s="239"/>
      <c r="Q329" s="239"/>
      <c r="R329" s="239"/>
      <c r="S329" s="239"/>
      <c r="T329" s="240"/>
      <c r="AT329" s="241" t="s">
        <v>410</v>
      </c>
      <c r="AU329" s="241" t="s">
        <v>88</v>
      </c>
      <c r="AV329" s="13" t="s">
        <v>88</v>
      </c>
      <c r="AW329" s="13" t="s">
        <v>34</v>
      </c>
      <c r="AX329" s="13" t="s">
        <v>78</v>
      </c>
      <c r="AY329" s="241" t="s">
        <v>154</v>
      </c>
    </row>
    <row r="330" spans="2:51" s="14" customFormat="1" ht="11.25">
      <c r="B330" s="242"/>
      <c r="C330" s="243"/>
      <c r="D330" s="220" t="s">
        <v>410</v>
      </c>
      <c r="E330" s="244" t="s">
        <v>1</v>
      </c>
      <c r="F330" s="245" t="s">
        <v>433</v>
      </c>
      <c r="G330" s="243"/>
      <c r="H330" s="246">
        <v>171.664</v>
      </c>
      <c r="I330" s="247"/>
      <c r="J330" s="243"/>
      <c r="K330" s="243"/>
      <c r="L330" s="248"/>
      <c r="M330" s="249"/>
      <c r="N330" s="250"/>
      <c r="O330" s="250"/>
      <c r="P330" s="250"/>
      <c r="Q330" s="250"/>
      <c r="R330" s="250"/>
      <c r="S330" s="250"/>
      <c r="T330" s="251"/>
      <c r="AT330" s="252" t="s">
        <v>410</v>
      </c>
      <c r="AU330" s="252" t="s">
        <v>88</v>
      </c>
      <c r="AV330" s="14" t="s">
        <v>159</v>
      </c>
      <c r="AW330" s="14" t="s">
        <v>34</v>
      </c>
      <c r="AX330" s="14" t="s">
        <v>86</v>
      </c>
      <c r="AY330" s="252" t="s">
        <v>154</v>
      </c>
    </row>
    <row r="331" spans="1:65" s="2" customFormat="1" ht="24" customHeight="1">
      <c r="A331" s="35"/>
      <c r="B331" s="36"/>
      <c r="C331" s="207" t="s">
        <v>350</v>
      </c>
      <c r="D331" s="207" t="s">
        <v>155</v>
      </c>
      <c r="E331" s="208" t="s">
        <v>848</v>
      </c>
      <c r="F331" s="209" t="s">
        <v>849</v>
      </c>
      <c r="G331" s="210" t="s">
        <v>464</v>
      </c>
      <c r="H331" s="211">
        <v>6694.896</v>
      </c>
      <c r="I331" s="212"/>
      <c r="J331" s="213">
        <f>ROUND(I331*H331,2)</f>
        <v>0</v>
      </c>
      <c r="K331" s="209" t="s">
        <v>405</v>
      </c>
      <c r="L331" s="40"/>
      <c r="M331" s="214" t="s">
        <v>1</v>
      </c>
      <c r="N331" s="215" t="s">
        <v>43</v>
      </c>
      <c r="O331" s="72"/>
      <c r="P331" s="216">
        <f>O331*H331</f>
        <v>0</v>
      </c>
      <c r="Q331" s="216">
        <v>0</v>
      </c>
      <c r="R331" s="216">
        <f>Q331*H331</f>
        <v>0</v>
      </c>
      <c r="S331" s="216">
        <v>0</v>
      </c>
      <c r="T331" s="217">
        <f>S331*H331</f>
        <v>0</v>
      </c>
      <c r="U331" s="35"/>
      <c r="V331" s="35"/>
      <c r="W331" s="35"/>
      <c r="X331" s="35"/>
      <c r="Y331" s="35"/>
      <c r="Z331" s="35"/>
      <c r="AA331" s="35"/>
      <c r="AB331" s="35"/>
      <c r="AC331" s="35"/>
      <c r="AD331" s="35"/>
      <c r="AE331" s="35"/>
      <c r="AR331" s="218" t="s">
        <v>159</v>
      </c>
      <c r="AT331" s="218" t="s">
        <v>155</v>
      </c>
      <c r="AU331" s="218" t="s">
        <v>88</v>
      </c>
      <c r="AY331" s="18" t="s">
        <v>154</v>
      </c>
      <c r="BE331" s="219">
        <f>IF(N331="základní",J331,0)</f>
        <v>0</v>
      </c>
      <c r="BF331" s="219">
        <f>IF(N331="snížená",J331,0)</f>
        <v>0</v>
      </c>
      <c r="BG331" s="219">
        <f>IF(N331="zákl. přenesená",J331,0)</f>
        <v>0</v>
      </c>
      <c r="BH331" s="219">
        <f>IF(N331="sníž. přenesená",J331,0)</f>
        <v>0</v>
      </c>
      <c r="BI331" s="219">
        <f>IF(N331="nulová",J331,0)</f>
        <v>0</v>
      </c>
      <c r="BJ331" s="18" t="s">
        <v>86</v>
      </c>
      <c r="BK331" s="219">
        <f>ROUND(I331*H331,2)</f>
        <v>0</v>
      </c>
      <c r="BL331" s="18" t="s">
        <v>159</v>
      </c>
      <c r="BM331" s="218" t="s">
        <v>1877</v>
      </c>
    </row>
    <row r="332" spans="1:47" s="2" customFormat="1" ht="29.25">
      <c r="A332" s="35"/>
      <c r="B332" s="36"/>
      <c r="C332" s="37"/>
      <c r="D332" s="220" t="s">
        <v>161</v>
      </c>
      <c r="E332" s="37"/>
      <c r="F332" s="221" t="s">
        <v>836</v>
      </c>
      <c r="G332" s="37"/>
      <c r="H332" s="37"/>
      <c r="I332" s="123"/>
      <c r="J332" s="37"/>
      <c r="K332" s="37"/>
      <c r="L332" s="40"/>
      <c r="M332" s="222"/>
      <c r="N332" s="223"/>
      <c r="O332" s="72"/>
      <c r="P332" s="72"/>
      <c r="Q332" s="72"/>
      <c r="R332" s="72"/>
      <c r="S332" s="72"/>
      <c r="T332" s="73"/>
      <c r="U332" s="35"/>
      <c r="V332" s="35"/>
      <c r="W332" s="35"/>
      <c r="X332" s="35"/>
      <c r="Y332" s="35"/>
      <c r="Z332" s="35"/>
      <c r="AA332" s="35"/>
      <c r="AB332" s="35"/>
      <c r="AC332" s="35"/>
      <c r="AD332" s="35"/>
      <c r="AE332" s="35"/>
      <c r="AT332" s="18" t="s">
        <v>161</v>
      </c>
      <c r="AU332" s="18" t="s">
        <v>88</v>
      </c>
    </row>
    <row r="333" spans="1:47" s="2" customFormat="1" ht="97.5">
      <c r="A333" s="35"/>
      <c r="B333" s="36"/>
      <c r="C333" s="37"/>
      <c r="D333" s="220" t="s">
        <v>408</v>
      </c>
      <c r="E333" s="37"/>
      <c r="F333" s="230" t="s">
        <v>830</v>
      </c>
      <c r="G333" s="37"/>
      <c r="H333" s="37"/>
      <c r="I333" s="123"/>
      <c r="J333" s="37"/>
      <c r="K333" s="37"/>
      <c r="L333" s="40"/>
      <c r="M333" s="222"/>
      <c r="N333" s="223"/>
      <c r="O333" s="72"/>
      <c r="P333" s="72"/>
      <c r="Q333" s="72"/>
      <c r="R333" s="72"/>
      <c r="S333" s="72"/>
      <c r="T333" s="73"/>
      <c r="U333" s="35"/>
      <c r="V333" s="35"/>
      <c r="W333" s="35"/>
      <c r="X333" s="35"/>
      <c r="Y333" s="35"/>
      <c r="Z333" s="35"/>
      <c r="AA333" s="35"/>
      <c r="AB333" s="35"/>
      <c r="AC333" s="35"/>
      <c r="AD333" s="35"/>
      <c r="AE333" s="35"/>
      <c r="AT333" s="18" t="s">
        <v>408</v>
      </c>
      <c r="AU333" s="18" t="s">
        <v>88</v>
      </c>
    </row>
    <row r="334" spans="1:47" s="2" customFormat="1" ht="29.25">
      <c r="A334" s="35"/>
      <c r="B334" s="36"/>
      <c r="C334" s="37"/>
      <c r="D334" s="220" t="s">
        <v>442</v>
      </c>
      <c r="E334" s="37"/>
      <c r="F334" s="230" t="s">
        <v>867</v>
      </c>
      <c r="G334" s="37"/>
      <c r="H334" s="37"/>
      <c r="I334" s="123"/>
      <c r="J334" s="37"/>
      <c r="K334" s="37"/>
      <c r="L334" s="40"/>
      <c r="M334" s="222"/>
      <c r="N334" s="223"/>
      <c r="O334" s="72"/>
      <c r="P334" s="72"/>
      <c r="Q334" s="72"/>
      <c r="R334" s="72"/>
      <c r="S334" s="72"/>
      <c r="T334" s="73"/>
      <c r="U334" s="35"/>
      <c r="V334" s="35"/>
      <c r="W334" s="35"/>
      <c r="X334" s="35"/>
      <c r="Y334" s="35"/>
      <c r="Z334" s="35"/>
      <c r="AA334" s="35"/>
      <c r="AB334" s="35"/>
      <c r="AC334" s="35"/>
      <c r="AD334" s="35"/>
      <c r="AE334" s="35"/>
      <c r="AT334" s="18" t="s">
        <v>442</v>
      </c>
      <c r="AU334" s="18" t="s">
        <v>88</v>
      </c>
    </row>
    <row r="335" spans="2:51" s="13" customFormat="1" ht="11.25">
      <c r="B335" s="231"/>
      <c r="C335" s="232"/>
      <c r="D335" s="220" t="s">
        <v>410</v>
      </c>
      <c r="E335" s="233" t="s">
        <v>1</v>
      </c>
      <c r="F335" s="234" t="s">
        <v>1878</v>
      </c>
      <c r="G335" s="232"/>
      <c r="H335" s="235">
        <v>108.303</v>
      </c>
      <c r="I335" s="236"/>
      <c r="J335" s="232"/>
      <c r="K335" s="232"/>
      <c r="L335" s="237"/>
      <c r="M335" s="238"/>
      <c r="N335" s="239"/>
      <c r="O335" s="239"/>
      <c r="P335" s="239"/>
      <c r="Q335" s="239"/>
      <c r="R335" s="239"/>
      <c r="S335" s="239"/>
      <c r="T335" s="240"/>
      <c r="AT335" s="241" t="s">
        <v>410</v>
      </c>
      <c r="AU335" s="241" t="s">
        <v>88</v>
      </c>
      <c r="AV335" s="13" t="s">
        <v>88</v>
      </c>
      <c r="AW335" s="13" t="s">
        <v>34</v>
      </c>
      <c r="AX335" s="13" t="s">
        <v>78</v>
      </c>
      <c r="AY335" s="241" t="s">
        <v>154</v>
      </c>
    </row>
    <row r="336" spans="2:51" s="13" customFormat="1" ht="11.25">
      <c r="B336" s="231"/>
      <c r="C336" s="232"/>
      <c r="D336" s="220" t="s">
        <v>410</v>
      </c>
      <c r="E336" s="233" t="s">
        <v>1</v>
      </c>
      <c r="F336" s="234" t="s">
        <v>1879</v>
      </c>
      <c r="G336" s="232"/>
      <c r="H336" s="235">
        <v>6586.593</v>
      </c>
      <c r="I336" s="236"/>
      <c r="J336" s="232"/>
      <c r="K336" s="232"/>
      <c r="L336" s="237"/>
      <c r="M336" s="238"/>
      <c r="N336" s="239"/>
      <c r="O336" s="239"/>
      <c r="P336" s="239"/>
      <c r="Q336" s="239"/>
      <c r="R336" s="239"/>
      <c r="S336" s="239"/>
      <c r="T336" s="240"/>
      <c r="AT336" s="241" t="s">
        <v>410</v>
      </c>
      <c r="AU336" s="241" t="s">
        <v>88</v>
      </c>
      <c r="AV336" s="13" t="s">
        <v>88</v>
      </c>
      <c r="AW336" s="13" t="s">
        <v>34</v>
      </c>
      <c r="AX336" s="13" t="s">
        <v>78</v>
      </c>
      <c r="AY336" s="241" t="s">
        <v>154</v>
      </c>
    </row>
    <row r="337" spans="2:51" s="14" customFormat="1" ht="11.25">
      <c r="B337" s="242"/>
      <c r="C337" s="243"/>
      <c r="D337" s="220" t="s">
        <v>410</v>
      </c>
      <c r="E337" s="244" t="s">
        <v>1</v>
      </c>
      <c r="F337" s="245" t="s">
        <v>433</v>
      </c>
      <c r="G337" s="243"/>
      <c r="H337" s="246">
        <v>6694.896</v>
      </c>
      <c r="I337" s="247"/>
      <c r="J337" s="243"/>
      <c r="K337" s="243"/>
      <c r="L337" s="248"/>
      <c r="M337" s="249"/>
      <c r="N337" s="250"/>
      <c r="O337" s="250"/>
      <c r="P337" s="250"/>
      <c r="Q337" s="250"/>
      <c r="R337" s="250"/>
      <c r="S337" s="250"/>
      <c r="T337" s="251"/>
      <c r="AT337" s="252" t="s">
        <v>410</v>
      </c>
      <c r="AU337" s="252" t="s">
        <v>88</v>
      </c>
      <c r="AV337" s="14" t="s">
        <v>159</v>
      </c>
      <c r="AW337" s="14" t="s">
        <v>34</v>
      </c>
      <c r="AX337" s="14" t="s">
        <v>86</v>
      </c>
      <c r="AY337" s="252" t="s">
        <v>154</v>
      </c>
    </row>
    <row r="338" spans="1:65" s="2" customFormat="1" ht="24" customHeight="1">
      <c r="A338" s="35"/>
      <c r="B338" s="36"/>
      <c r="C338" s="207" t="s">
        <v>354</v>
      </c>
      <c r="D338" s="207" t="s">
        <v>155</v>
      </c>
      <c r="E338" s="208" t="s">
        <v>878</v>
      </c>
      <c r="F338" s="209" t="s">
        <v>879</v>
      </c>
      <c r="G338" s="210" t="s">
        <v>464</v>
      </c>
      <c r="H338" s="211">
        <v>2.777</v>
      </c>
      <c r="I338" s="212"/>
      <c r="J338" s="213">
        <f>ROUND(I338*H338,2)</f>
        <v>0</v>
      </c>
      <c r="K338" s="209" t="s">
        <v>405</v>
      </c>
      <c r="L338" s="40"/>
      <c r="M338" s="214" t="s">
        <v>1</v>
      </c>
      <c r="N338" s="215" t="s">
        <v>43</v>
      </c>
      <c r="O338" s="72"/>
      <c r="P338" s="216">
        <f>O338*H338</f>
        <v>0</v>
      </c>
      <c r="Q338" s="216">
        <v>0</v>
      </c>
      <c r="R338" s="216">
        <f>Q338*H338</f>
        <v>0</v>
      </c>
      <c r="S338" s="216">
        <v>0</v>
      </c>
      <c r="T338" s="217">
        <f>S338*H338</f>
        <v>0</v>
      </c>
      <c r="U338" s="35"/>
      <c r="V338" s="35"/>
      <c r="W338" s="35"/>
      <c r="X338" s="35"/>
      <c r="Y338" s="35"/>
      <c r="Z338" s="35"/>
      <c r="AA338" s="35"/>
      <c r="AB338" s="35"/>
      <c r="AC338" s="35"/>
      <c r="AD338" s="35"/>
      <c r="AE338" s="35"/>
      <c r="AR338" s="218" t="s">
        <v>159</v>
      </c>
      <c r="AT338" s="218" t="s">
        <v>155</v>
      </c>
      <c r="AU338" s="218" t="s">
        <v>88</v>
      </c>
      <c r="AY338" s="18" t="s">
        <v>154</v>
      </c>
      <c r="BE338" s="219">
        <f>IF(N338="základní",J338,0)</f>
        <v>0</v>
      </c>
      <c r="BF338" s="219">
        <f>IF(N338="snížená",J338,0)</f>
        <v>0</v>
      </c>
      <c r="BG338" s="219">
        <f>IF(N338="zákl. přenesená",J338,0)</f>
        <v>0</v>
      </c>
      <c r="BH338" s="219">
        <f>IF(N338="sníž. přenesená",J338,0)</f>
        <v>0</v>
      </c>
      <c r="BI338" s="219">
        <f>IF(N338="nulová",J338,0)</f>
        <v>0</v>
      </c>
      <c r="BJ338" s="18" t="s">
        <v>86</v>
      </c>
      <c r="BK338" s="219">
        <f>ROUND(I338*H338,2)</f>
        <v>0</v>
      </c>
      <c r="BL338" s="18" t="s">
        <v>159</v>
      </c>
      <c r="BM338" s="218" t="s">
        <v>1880</v>
      </c>
    </row>
    <row r="339" spans="1:47" s="2" customFormat="1" ht="19.5">
      <c r="A339" s="35"/>
      <c r="B339" s="36"/>
      <c r="C339" s="37"/>
      <c r="D339" s="220" t="s">
        <v>161</v>
      </c>
      <c r="E339" s="37"/>
      <c r="F339" s="221" t="s">
        <v>881</v>
      </c>
      <c r="G339" s="37"/>
      <c r="H339" s="37"/>
      <c r="I339" s="123"/>
      <c r="J339" s="37"/>
      <c r="K339" s="37"/>
      <c r="L339" s="40"/>
      <c r="M339" s="222"/>
      <c r="N339" s="223"/>
      <c r="O339" s="72"/>
      <c r="P339" s="72"/>
      <c r="Q339" s="72"/>
      <c r="R339" s="72"/>
      <c r="S339" s="72"/>
      <c r="T339" s="73"/>
      <c r="U339" s="35"/>
      <c r="V339" s="35"/>
      <c r="W339" s="35"/>
      <c r="X339" s="35"/>
      <c r="Y339" s="35"/>
      <c r="Z339" s="35"/>
      <c r="AA339" s="35"/>
      <c r="AB339" s="35"/>
      <c r="AC339" s="35"/>
      <c r="AD339" s="35"/>
      <c r="AE339" s="35"/>
      <c r="AT339" s="18" t="s">
        <v>161</v>
      </c>
      <c r="AU339" s="18" t="s">
        <v>88</v>
      </c>
    </row>
    <row r="340" spans="1:47" s="2" customFormat="1" ht="78">
      <c r="A340" s="35"/>
      <c r="B340" s="36"/>
      <c r="C340" s="37"/>
      <c r="D340" s="220" t="s">
        <v>408</v>
      </c>
      <c r="E340" s="37"/>
      <c r="F340" s="230" t="s">
        <v>882</v>
      </c>
      <c r="G340" s="37"/>
      <c r="H340" s="37"/>
      <c r="I340" s="123"/>
      <c r="J340" s="37"/>
      <c r="K340" s="37"/>
      <c r="L340" s="40"/>
      <c r="M340" s="222"/>
      <c r="N340" s="223"/>
      <c r="O340" s="72"/>
      <c r="P340" s="72"/>
      <c r="Q340" s="72"/>
      <c r="R340" s="72"/>
      <c r="S340" s="72"/>
      <c r="T340" s="73"/>
      <c r="U340" s="35"/>
      <c r="V340" s="35"/>
      <c r="W340" s="35"/>
      <c r="X340" s="35"/>
      <c r="Y340" s="35"/>
      <c r="Z340" s="35"/>
      <c r="AA340" s="35"/>
      <c r="AB340" s="35"/>
      <c r="AC340" s="35"/>
      <c r="AD340" s="35"/>
      <c r="AE340" s="35"/>
      <c r="AT340" s="18" t="s">
        <v>408</v>
      </c>
      <c r="AU340" s="18" t="s">
        <v>88</v>
      </c>
    </row>
    <row r="341" spans="2:51" s="13" customFormat="1" ht="11.25">
      <c r="B341" s="231"/>
      <c r="C341" s="232"/>
      <c r="D341" s="220" t="s">
        <v>410</v>
      </c>
      <c r="E341" s="233" t="s">
        <v>1</v>
      </c>
      <c r="F341" s="234" t="s">
        <v>1881</v>
      </c>
      <c r="G341" s="232"/>
      <c r="H341" s="235">
        <v>2.777</v>
      </c>
      <c r="I341" s="236"/>
      <c r="J341" s="232"/>
      <c r="K341" s="232"/>
      <c r="L341" s="237"/>
      <c r="M341" s="238"/>
      <c r="N341" s="239"/>
      <c r="O341" s="239"/>
      <c r="P341" s="239"/>
      <c r="Q341" s="239"/>
      <c r="R341" s="239"/>
      <c r="S341" s="239"/>
      <c r="T341" s="240"/>
      <c r="AT341" s="241" t="s">
        <v>410</v>
      </c>
      <c r="AU341" s="241" t="s">
        <v>88</v>
      </c>
      <c r="AV341" s="13" t="s">
        <v>88</v>
      </c>
      <c r="AW341" s="13" t="s">
        <v>34</v>
      </c>
      <c r="AX341" s="13" t="s">
        <v>86</v>
      </c>
      <c r="AY341" s="241" t="s">
        <v>154</v>
      </c>
    </row>
    <row r="342" spans="1:65" s="2" customFormat="1" ht="24" customHeight="1">
      <c r="A342" s="35"/>
      <c r="B342" s="36"/>
      <c r="C342" s="207" t="s">
        <v>358</v>
      </c>
      <c r="D342" s="207" t="s">
        <v>155</v>
      </c>
      <c r="E342" s="208" t="s">
        <v>891</v>
      </c>
      <c r="F342" s="209" t="s">
        <v>892</v>
      </c>
      <c r="G342" s="210" t="s">
        <v>464</v>
      </c>
      <c r="H342" s="211">
        <v>168.887</v>
      </c>
      <c r="I342" s="212"/>
      <c r="J342" s="213">
        <f>ROUND(I342*H342,2)</f>
        <v>0</v>
      </c>
      <c r="K342" s="209" t="s">
        <v>405</v>
      </c>
      <c r="L342" s="40"/>
      <c r="M342" s="214" t="s">
        <v>1</v>
      </c>
      <c r="N342" s="215" t="s">
        <v>43</v>
      </c>
      <c r="O342" s="72"/>
      <c r="P342" s="216">
        <f>O342*H342</f>
        <v>0</v>
      </c>
      <c r="Q342" s="216">
        <v>0</v>
      </c>
      <c r="R342" s="216">
        <f>Q342*H342</f>
        <v>0</v>
      </c>
      <c r="S342" s="216">
        <v>0</v>
      </c>
      <c r="T342" s="217">
        <f>S342*H342</f>
        <v>0</v>
      </c>
      <c r="U342" s="35"/>
      <c r="V342" s="35"/>
      <c r="W342" s="35"/>
      <c r="X342" s="35"/>
      <c r="Y342" s="35"/>
      <c r="Z342" s="35"/>
      <c r="AA342" s="35"/>
      <c r="AB342" s="35"/>
      <c r="AC342" s="35"/>
      <c r="AD342" s="35"/>
      <c r="AE342" s="35"/>
      <c r="AR342" s="218" t="s">
        <v>159</v>
      </c>
      <c r="AT342" s="218" t="s">
        <v>155</v>
      </c>
      <c r="AU342" s="218" t="s">
        <v>88</v>
      </c>
      <c r="AY342" s="18" t="s">
        <v>154</v>
      </c>
      <c r="BE342" s="219">
        <f>IF(N342="základní",J342,0)</f>
        <v>0</v>
      </c>
      <c r="BF342" s="219">
        <f>IF(N342="snížená",J342,0)</f>
        <v>0</v>
      </c>
      <c r="BG342" s="219">
        <f>IF(N342="zákl. přenesená",J342,0)</f>
        <v>0</v>
      </c>
      <c r="BH342" s="219">
        <f>IF(N342="sníž. přenesená",J342,0)</f>
        <v>0</v>
      </c>
      <c r="BI342" s="219">
        <f>IF(N342="nulová",J342,0)</f>
        <v>0</v>
      </c>
      <c r="BJ342" s="18" t="s">
        <v>86</v>
      </c>
      <c r="BK342" s="219">
        <f>ROUND(I342*H342,2)</f>
        <v>0</v>
      </c>
      <c r="BL342" s="18" t="s">
        <v>159</v>
      </c>
      <c r="BM342" s="218" t="s">
        <v>1882</v>
      </c>
    </row>
    <row r="343" spans="1:47" s="2" customFormat="1" ht="29.25">
      <c r="A343" s="35"/>
      <c r="B343" s="36"/>
      <c r="C343" s="37"/>
      <c r="D343" s="220" t="s">
        <v>161</v>
      </c>
      <c r="E343" s="37"/>
      <c r="F343" s="221" t="s">
        <v>894</v>
      </c>
      <c r="G343" s="37"/>
      <c r="H343" s="37"/>
      <c r="I343" s="123"/>
      <c r="J343" s="37"/>
      <c r="K343" s="37"/>
      <c r="L343" s="40"/>
      <c r="M343" s="222"/>
      <c r="N343" s="223"/>
      <c r="O343" s="72"/>
      <c r="P343" s="72"/>
      <c r="Q343" s="72"/>
      <c r="R343" s="72"/>
      <c r="S343" s="72"/>
      <c r="T343" s="73"/>
      <c r="U343" s="35"/>
      <c r="V343" s="35"/>
      <c r="W343" s="35"/>
      <c r="X343" s="35"/>
      <c r="Y343" s="35"/>
      <c r="Z343" s="35"/>
      <c r="AA343" s="35"/>
      <c r="AB343" s="35"/>
      <c r="AC343" s="35"/>
      <c r="AD343" s="35"/>
      <c r="AE343" s="35"/>
      <c r="AT343" s="18" t="s">
        <v>161</v>
      </c>
      <c r="AU343" s="18" t="s">
        <v>88</v>
      </c>
    </row>
    <row r="344" spans="1:47" s="2" customFormat="1" ht="78">
      <c r="A344" s="35"/>
      <c r="B344" s="36"/>
      <c r="C344" s="37"/>
      <c r="D344" s="220" t="s">
        <v>408</v>
      </c>
      <c r="E344" s="37"/>
      <c r="F344" s="230" t="s">
        <v>882</v>
      </c>
      <c r="G344" s="37"/>
      <c r="H344" s="37"/>
      <c r="I344" s="123"/>
      <c r="J344" s="37"/>
      <c r="K344" s="37"/>
      <c r="L344" s="40"/>
      <c r="M344" s="222"/>
      <c r="N344" s="223"/>
      <c r="O344" s="72"/>
      <c r="P344" s="72"/>
      <c r="Q344" s="72"/>
      <c r="R344" s="72"/>
      <c r="S344" s="72"/>
      <c r="T344" s="73"/>
      <c r="U344" s="35"/>
      <c r="V344" s="35"/>
      <c r="W344" s="35"/>
      <c r="X344" s="35"/>
      <c r="Y344" s="35"/>
      <c r="Z344" s="35"/>
      <c r="AA344" s="35"/>
      <c r="AB344" s="35"/>
      <c r="AC344" s="35"/>
      <c r="AD344" s="35"/>
      <c r="AE344" s="35"/>
      <c r="AT344" s="18" t="s">
        <v>408</v>
      </c>
      <c r="AU344" s="18" t="s">
        <v>88</v>
      </c>
    </row>
    <row r="345" spans="2:51" s="13" customFormat="1" ht="11.25">
      <c r="B345" s="231"/>
      <c r="C345" s="232"/>
      <c r="D345" s="220" t="s">
        <v>410</v>
      </c>
      <c r="E345" s="233" t="s">
        <v>1</v>
      </c>
      <c r="F345" s="234" t="s">
        <v>1883</v>
      </c>
      <c r="G345" s="232"/>
      <c r="H345" s="235">
        <v>168.887</v>
      </c>
      <c r="I345" s="236"/>
      <c r="J345" s="232"/>
      <c r="K345" s="232"/>
      <c r="L345" s="237"/>
      <c r="M345" s="238"/>
      <c r="N345" s="239"/>
      <c r="O345" s="239"/>
      <c r="P345" s="239"/>
      <c r="Q345" s="239"/>
      <c r="R345" s="239"/>
      <c r="S345" s="239"/>
      <c r="T345" s="240"/>
      <c r="AT345" s="241" t="s">
        <v>410</v>
      </c>
      <c r="AU345" s="241" t="s">
        <v>88</v>
      </c>
      <c r="AV345" s="13" t="s">
        <v>88</v>
      </c>
      <c r="AW345" s="13" t="s">
        <v>34</v>
      </c>
      <c r="AX345" s="13" t="s">
        <v>86</v>
      </c>
      <c r="AY345" s="241" t="s">
        <v>154</v>
      </c>
    </row>
    <row r="346" spans="2:63" s="12" customFormat="1" ht="22.9" customHeight="1">
      <c r="B346" s="193"/>
      <c r="C346" s="194"/>
      <c r="D346" s="195" t="s">
        <v>77</v>
      </c>
      <c r="E346" s="224" t="s">
        <v>896</v>
      </c>
      <c r="F346" s="224" t="s">
        <v>897</v>
      </c>
      <c r="G346" s="194"/>
      <c r="H346" s="194"/>
      <c r="I346" s="197"/>
      <c r="J346" s="225">
        <f>BK346</f>
        <v>0</v>
      </c>
      <c r="K346" s="194"/>
      <c r="L346" s="199"/>
      <c r="M346" s="200"/>
      <c r="N346" s="201"/>
      <c r="O346" s="201"/>
      <c r="P346" s="202">
        <f>SUM(P347:P348)</f>
        <v>0</v>
      </c>
      <c r="Q346" s="201"/>
      <c r="R346" s="202">
        <f>SUM(R347:R348)</f>
        <v>0</v>
      </c>
      <c r="S346" s="201"/>
      <c r="T346" s="203">
        <f>SUM(T347:T348)</f>
        <v>0</v>
      </c>
      <c r="AR346" s="204" t="s">
        <v>86</v>
      </c>
      <c r="AT346" s="205" t="s">
        <v>77</v>
      </c>
      <c r="AU346" s="205" t="s">
        <v>86</v>
      </c>
      <c r="AY346" s="204" t="s">
        <v>154</v>
      </c>
      <c r="BK346" s="206">
        <f>SUM(BK347:BK348)</f>
        <v>0</v>
      </c>
    </row>
    <row r="347" spans="1:65" s="2" customFormat="1" ht="24" customHeight="1">
      <c r="A347" s="35"/>
      <c r="B347" s="36"/>
      <c r="C347" s="207" t="s">
        <v>362</v>
      </c>
      <c r="D347" s="207" t="s">
        <v>155</v>
      </c>
      <c r="E347" s="208" t="s">
        <v>899</v>
      </c>
      <c r="F347" s="209" t="s">
        <v>900</v>
      </c>
      <c r="G347" s="210" t="s">
        <v>464</v>
      </c>
      <c r="H347" s="211">
        <v>289.229</v>
      </c>
      <c r="I347" s="212"/>
      <c r="J347" s="213">
        <f>ROUND(I347*H347,2)</f>
        <v>0</v>
      </c>
      <c r="K347" s="209" t="s">
        <v>405</v>
      </c>
      <c r="L347" s="40"/>
      <c r="M347" s="214" t="s">
        <v>1</v>
      </c>
      <c r="N347" s="215" t="s">
        <v>43</v>
      </c>
      <c r="O347" s="72"/>
      <c r="P347" s="216">
        <f>O347*H347</f>
        <v>0</v>
      </c>
      <c r="Q347" s="216">
        <v>0</v>
      </c>
      <c r="R347" s="216">
        <f>Q347*H347</f>
        <v>0</v>
      </c>
      <c r="S347" s="216">
        <v>0</v>
      </c>
      <c r="T347" s="217">
        <f>S347*H347</f>
        <v>0</v>
      </c>
      <c r="U347" s="35"/>
      <c r="V347" s="35"/>
      <c r="W347" s="35"/>
      <c r="X347" s="35"/>
      <c r="Y347" s="35"/>
      <c r="Z347" s="35"/>
      <c r="AA347" s="35"/>
      <c r="AB347" s="35"/>
      <c r="AC347" s="35"/>
      <c r="AD347" s="35"/>
      <c r="AE347" s="35"/>
      <c r="AR347" s="218" t="s">
        <v>159</v>
      </c>
      <c r="AT347" s="218" t="s">
        <v>155</v>
      </c>
      <c r="AU347" s="218" t="s">
        <v>88</v>
      </c>
      <c r="AY347" s="18" t="s">
        <v>154</v>
      </c>
      <c r="BE347" s="219">
        <f>IF(N347="základní",J347,0)</f>
        <v>0</v>
      </c>
      <c r="BF347" s="219">
        <f>IF(N347="snížená",J347,0)</f>
        <v>0</v>
      </c>
      <c r="BG347" s="219">
        <f>IF(N347="zákl. přenesená",J347,0)</f>
        <v>0</v>
      </c>
      <c r="BH347" s="219">
        <f>IF(N347="sníž. přenesená",J347,0)</f>
        <v>0</v>
      </c>
      <c r="BI347" s="219">
        <f>IF(N347="nulová",J347,0)</f>
        <v>0</v>
      </c>
      <c r="BJ347" s="18" t="s">
        <v>86</v>
      </c>
      <c r="BK347" s="219">
        <f>ROUND(I347*H347,2)</f>
        <v>0</v>
      </c>
      <c r="BL347" s="18" t="s">
        <v>159</v>
      </c>
      <c r="BM347" s="218" t="s">
        <v>1884</v>
      </c>
    </row>
    <row r="348" spans="1:47" s="2" customFormat="1" ht="19.5">
      <c r="A348" s="35"/>
      <c r="B348" s="36"/>
      <c r="C348" s="37"/>
      <c r="D348" s="220" t="s">
        <v>161</v>
      </c>
      <c r="E348" s="37"/>
      <c r="F348" s="221" t="s">
        <v>902</v>
      </c>
      <c r="G348" s="37"/>
      <c r="H348" s="37"/>
      <c r="I348" s="123"/>
      <c r="J348" s="37"/>
      <c r="K348" s="37"/>
      <c r="L348" s="40"/>
      <c r="M348" s="226"/>
      <c r="N348" s="227"/>
      <c r="O348" s="228"/>
      <c r="P348" s="228"/>
      <c r="Q348" s="228"/>
      <c r="R348" s="228"/>
      <c r="S348" s="228"/>
      <c r="T348" s="229"/>
      <c r="U348" s="35"/>
      <c r="V348" s="35"/>
      <c r="W348" s="35"/>
      <c r="X348" s="35"/>
      <c r="Y348" s="35"/>
      <c r="Z348" s="35"/>
      <c r="AA348" s="35"/>
      <c r="AB348" s="35"/>
      <c r="AC348" s="35"/>
      <c r="AD348" s="35"/>
      <c r="AE348" s="35"/>
      <c r="AT348" s="18" t="s">
        <v>161</v>
      </c>
      <c r="AU348" s="18" t="s">
        <v>88</v>
      </c>
    </row>
    <row r="349" spans="1:31" s="2" customFormat="1" ht="6.95" customHeight="1">
      <c r="A349" s="35"/>
      <c r="B349" s="55"/>
      <c r="C349" s="56"/>
      <c r="D349" s="56"/>
      <c r="E349" s="56"/>
      <c r="F349" s="56"/>
      <c r="G349" s="56"/>
      <c r="H349" s="56"/>
      <c r="I349" s="159"/>
      <c r="J349" s="56"/>
      <c r="K349" s="56"/>
      <c r="L349" s="40"/>
      <c r="M349" s="35"/>
      <c r="O349" s="35"/>
      <c r="P349" s="35"/>
      <c r="Q349" s="35"/>
      <c r="R349" s="35"/>
      <c r="S349" s="35"/>
      <c r="T349" s="35"/>
      <c r="U349" s="35"/>
      <c r="V349" s="35"/>
      <c r="W349" s="35"/>
      <c r="X349" s="35"/>
      <c r="Y349" s="35"/>
      <c r="Z349" s="35"/>
      <c r="AA349" s="35"/>
      <c r="AB349" s="35"/>
      <c r="AC349" s="35"/>
      <c r="AD349" s="35"/>
      <c r="AE349" s="35"/>
    </row>
  </sheetData>
  <sheetProtection algorithmName="SHA-512" hashValue="Cp53j94OVo9AIy+XEDXPmJwXbEuIE645cQgMcV/j2IphIQrcMjIsHjPlQdEJQ0NMUV8u8X3EDz+xG/Fq1gyN8Q==" saltValue="jzkuIE81qaFVfKWV/Ow8LKMF6UO1i7vuAflGnGalZVYJBdaQiPd7iK7u+v5qBImegUw1dQresn5nfNwPn49PhA==" spinCount="100000" sheet="1" objects="1" scenarios="1" formatColumns="0" formatRows="0" autoFilter="0"/>
  <autoFilter ref="C124:K348"/>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6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6"/>
      <c r="L2" s="299"/>
      <c r="M2" s="299"/>
      <c r="N2" s="299"/>
      <c r="O2" s="299"/>
      <c r="P2" s="299"/>
      <c r="Q2" s="299"/>
      <c r="R2" s="299"/>
      <c r="S2" s="299"/>
      <c r="T2" s="299"/>
      <c r="U2" s="299"/>
      <c r="V2" s="299"/>
      <c r="AT2" s="18" t="s">
        <v>108</v>
      </c>
    </row>
    <row r="3" spans="2:46" s="1" customFormat="1" ht="6.95" customHeight="1">
      <c r="B3" s="117"/>
      <c r="C3" s="118"/>
      <c r="D3" s="118"/>
      <c r="E3" s="118"/>
      <c r="F3" s="118"/>
      <c r="G3" s="118"/>
      <c r="H3" s="118"/>
      <c r="I3" s="119"/>
      <c r="J3" s="118"/>
      <c r="K3" s="118"/>
      <c r="L3" s="21"/>
      <c r="AT3" s="18" t="s">
        <v>88</v>
      </c>
    </row>
    <row r="4" spans="2:46" s="1" customFormat="1" ht="24.95" customHeight="1">
      <c r="B4" s="21"/>
      <c r="D4" s="120" t="s">
        <v>125</v>
      </c>
      <c r="I4" s="116"/>
      <c r="L4" s="21"/>
      <c r="M4" s="121" t="s">
        <v>10</v>
      </c>
      <c r="AT4" s="18" t="s">
        <v>4</v>
      </c>
    </row>
    <row r="5" spans="2:12" s="1" customFormat="1" ht="6.95" customHeight="1">
      <c r="B5" s="21"/>
      <c r="I5" s="116"/>
      <c r="L5" s="21"/>
    </row>
    <row r="6" spans="2:12" s="1" customFormat="1" ht="12" customHeight="1">
      <c r="B6" s="21"/>
      <c r="D6" s="122" t="s">
        <v>16</v>
      </c>
      <c r="I6" s="116"/>
      <c r="L6" s="21"/>
    </row>
    <row r="7" spans="2:12" s="1" customFormat="1" ht="25.5" customHeight="1">
      <c r="B7" s="21"/>
      <c r="E7" s="333" t="str">
        <f>'Rekapitulace stavby'!K6</f>
        <v>Jablonné nad Orlicí - Nádražní ulice - zvýšení podílu udržitelných forem dopravy</v>
      </c>
      <c r="F7" s="334"/>
      <c r="G7" s="334"/>
      <c r="H7" s="334"/>
      <c r="I7" s="116"/>
      <c r="L7" s="21"/>
    </row>
    <row r="8" spans="2:12" s="1" customFormat="1" ht="12" customHeight="1">
      <c r="B8" s="21"/>
      <c r="D8" s="122" t="s">
        <v>126</v>
      </c>
      <c r="I8" s="116"/>
      <c r="L8" s="21"/>
    </row>
    <row r="9" spans="1:31" s="2" customFormat="1" ht="16.5" customHeight="1">
      <c r="A9" s="35"/>
      <c r="B9" s="40"/>
      <c r="C9" s="35"/>
      <c r="D9" s="35"/>
      <c r="E9" s="333" t="s">
        <v>1885</v>
      </c>
      <c r="F9" s="336"/>
      <c r="G9" s="336"/>
      <c r="H9" s="336"/>
      <c r="I9" s="123"/>
      <c r="J9" s="35"/>
      <c r="K9" s="35"/>
      <c r="L9" s="52"/>
      <c r="S9" s="35"/>
      <c r="T9" s="35"/>
      <c r="U9" s="35"/>
      <c r="V9" s="35"/>
      <c r="W9" s="35"/>
      <c r="X9" s="35"/>
      <c r="Y9" s="35"/>
      <c r="Z9" s="35"/>
      <c r="AA9" s="35"/>
      <c r="AB9" s="35"/>
      <c r="AC9" s="35"/>
      <c r="AD9" s="35"/>
      <c r="AE9" s="35"/>
    </row>
    <row r="10" spans="1:31" s="2" customFormat="1" ht="12" customHeight="1">
      <c r="A10" s="35"/>
      <c r="B10" s="40"/>
      <c r="C10" s="35"/>
      <c r="D10" s="122" t="s">
        <v>391</v>
      </c>
      <c r="E10" s="35"/>
      <c r="F10" s="35"/>
      <c r="G10" s="35"/>
      <c r="H10" s="35"/>
      <c r="I10" s="123"/>
      <c r="J10" s="35"/>
      <c r="K10" s="35"/>
      <c r="L10" s="52"/>
      <c r="S10" s="35"/>
      <c r="T10" s="35"/>
      <c r="U10" s="35"/>
      <c r="V10" s="35"/>
      <c r="W10" s="35"/>
      <c r="X10" s="35"/>
      <c r="Y10" s="35"/>
      <c r="Z10" s="35"/>
      <c r="AA10" s="35"/>
      <c r="AB10" s="35"/>
      <c r="AC10" s="35"/>
      <c r="AD10" s="35"/>
      <c r="AE10" s="35"/>
    </row>
    <row r="11" spans="1:31" s="2" customFormat="1" ht="27" customHeight="1">
      <c r="A11" s="35"/>
      <c r="B11" s="40"/>
      <c r="C11" s="35"/>
      <c r="D11" s="35"/>
      <c r="E11" s="335" t="s">
        <v>1886</v>
      </c>
      <c r="F11" s="336"/>
      <c r="G11" s="336"/>
      <c r="H11" s="336"/>
      <c r="I11" s="123"/>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123"/>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2" t="s">
        <v>18</v>
      </c>
      <c r="E13" s="35"/>
      <c r="F13" s="111" t="s">
        <v>1</v>
      </c>
      <c r="G13" s="35"/>
      <c r="H13" s="35"/>
      <c r="I13" s="124" t="s">
        <v>20</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2" t="s">
        <v>22</v>
      </c>
      <c r="E14" s="35"/>
      <c r="F14" s="111" t="s">
        <v>23</v>
      </c>
      <c r="G14" s="35"/>
      <c r="H14" s="35"/>
      <c r="I14" s="124" t="s">
        <v>24</v>
      </c>
      <c r="J14" s="125" t="str">
        <f>'Rekapitulace stavby'!AN8</f>
        <v>9. 11. 2018</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123"/>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2" t="s">
        <v>26</v>
      </c>
      <c r="E16" s="35"/>
      <c r="F16" s="35"/>
      <c r="G16" s="35"/>
      <c r="H16" s="35"/>
      <c r="I16" s="124" t="s">
        <v>27</v>
      </c>
      <c r="J16" s="111" t="str">
        <f>IF('Rekapitulace stavby'!AN10="","",'Rekapitulace stavby'!AN10)</f>
        <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tr">
        <f>IF('Rekapitulace stavby'!E11="","",'Rekapitulace stavby'!E11)</f>
        <v xml:space="preserve"> </v>
      </c>
      <c r="F17" s="35"/>
      <c r="G17" s="35"/>
      <c r="H17" s="35"/>
      <c r="I17" s="124" t="s">
        <v>29</v>
      </c>
      <c r="J17" s="111" t="str">
        <f>IF('Rekapitulace stavby'!AN11="","",'Rekapitulace stavby'!AN11)</f>
        <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123"/>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2" t="s">
        <v>30</v>
      </c>
      <c r="E19" s="35"/>
      <c r="F19" s="35"/>
      <c r="G19" s="35"/>
      <c r="H19" s="35"/>
      <c r="I19" s="124" t="s">
        <v>27</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37" t="str">
        <f>'Rekapitulace stavby'!E14</f>
        <v>Vyplň údaj</v>
      </c>
      <c r="F20" s="338"/>
      <c r="G20" s="338"/>
      <c r="H20" s="338"/>
      <c r="I20" s="124" t="s">
        <v>29</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123"/>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2" t="s">
        <v>32</v>
      </c>
      <c r="E22" s="35"/>
      <c r="F22" s="35"/>
      <c r="G22" s="35"/>
      <c r="H22" s="35"/>
      <c r="I22" s="124" t="s">
        <v>27</v>
      </c>
      <c r="J22" s="111" t="str">
        <f>IF('Rekapitulace stavby'!AN16="","",'Rekapitulace stavby'!AN16)</f>
        <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tr">
        <f>IF('Rekapitulace stavby'!E17="","",'Rekapitulace stavby'!E17)</f>
        <v>Ing. Petr Novotný, Ph.D.</v>
      </c>
      <c r="F23" s="35"/>
      <c r="G23" s="35"/>
      <c r="H23" s="35"/>
      <c r="I23" s="124" t="s">
        <v>29</v>
      </c>
      <c r="J23" s="111" t="str">
        <f>IF('Rekapitulace stavby'!AN17="","",'Rekapitulace stavby'!AN17)</f>
        <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123"/>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2" t="s">
        <v>35</v>
      </c>
      <c r="E25" s="35"/>
      <c r="F25" s="35"/>
      <c r="G25" s="35"/>
      <c r="H25" s="35"/>
      <c r="I25" s="124" t="s">
        <v>27</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4" t="s">
        <v>29</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123"/>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2" t="s">
        <v>36</v>
      </c>
      <c r="E28" s="35"/>
      <c r="F28" s="35"/>
      <c r="G28" s="35"/>
      <c r="H28" s="35"/>
      <c r="I28" s="123"/>
      <c r="J28" s="35"/>
      <c r="K28" s="35"/>
      <c r="L28" s="52"/>
      <c r="S28" s="35"/>
      <c r="T28" s="35"/>
      <c r="U28" s="35"/>
      <c r="V28" s="35"/>
      <c r="W28" s="35"/>
      <c r="X28" s="35"/>
      <c r="Y28" s="35"/>
      <c r="Z28" s="35"/>
      <c r="AA28" s="35"/>
      <c r="AB28" s="35"/>
      <c r="AC28" s="35"/>
      <c r="AD28" s="35"/>
      <c r="AE28" s="35"/>
    </row>
    <row r="29" spans="1:31" s="8" customFormat="1" ht="16.5" customHeight="1">
      <c r="A29" s="126"/>
      <c r="B29" s="127"/>
      <c r="C29" s="126"/>
      <c r="D29" s="126"/>
      <c r="E29" s="339" t="s">
        <v>1</v>
      </c>
      <c r="F29" s="339"/>
      <c r="G29" s="339"/>
      <c r="H29" s="339"/>
      <c r="I29" s="128"/>
      <c r="J29" s="126"/>
      <c r="K29" s="126"/>
      <c r="L29" s="129"/>
      <c r="S29" s="126"/>
      <c r="T29" s="126"/>
      <c r="U29" s="126"/>
      <c r="V29" s="126"/>
      <c r="W29" s="126"/>
      <c r="X29" s="126"/>
      <c r="Y29" s="126"/>
      <c r="Z29" s="126"/>
      <c r="AA29" s="126"/>
      <c r="AB29" s="126"/>
      <c r="AC29" s="126"/>
      <c r="AD29" s="126"/>
      <c r="AE29" s="126"/>
    </row>
    <row r="30" spans="1:31" s="2" customFormat="1" ht="6.95" customHeight="1">
      <c r="A30" s="35"/>
      <c r="B30" s="40"/>
      <c r="C30" s="35"/>
      <c r="D30" s="35"/>
      <c r="E30" s="35"/>
      <c r="F30" s="35"/>
      <c r="G30" s="35"/>
      <c r="H30" s="35"/>
      <c r="I30" s="123"/>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30"/>
      <c r="E31" s="130"/>
      <c r="F31" s="130"/>
      <c r="G31" s="130"/>
      <c r="H31" s="130"/>
      <c r="I31" s="131"/>
      <c r="J31" s="130"/>
      <c r="K31" s="130"/>
      <c r="L31" s="52"/>
      <c r="S31" s="35"/>
      <c r="T31" s="35"/>
      <c r="U31" s="35"/>
      <c r="V31" s="35"/>
      <c r="W31" s="35"/>
      <c r="X31" s="35"/>
      <c r="Y31" s="35"/>
      <c r="Z31" s="35"/>
      <c r="AA31" s="35"/>
      <c r="AB31" s="35"/>
      <c r="AC31" s="35"/>
      <c r="AD31" s="35"/>
      <c r="AE31" s="35"/>
    </row>
    <row r="32" spans="1:31" s="2" customFormat="1" ht="25.35" customHeight="1">
      <c r="A32" s="35"/>
      <c r="B32" s="40"/>
      <c r="C32" s="35"/>
      <c r="D32" s="132" t="s">
        <v>38</v>
      </c>
      <c r="E32" s="35"/>
      <c r="F32" s="35"/>
      <c r="G32" s="35"/>
      <c r="H32" s="35"/>
      <c r="I32" s="123"/>
      <c r="J32" s="133">
        <f>ROUND(J124,2)</f>
        <v>0</v>
      </c>
      <c r="K32" s="35"/>
      <c r="L32" s="52"/>
      <c r="S32" s="35"/>
      <c r="T32" s="35"/>
      <c r="U32" s="35"/>
      <c r="V32" s="35"/>
      <c r="W32" s="35"/>
      <c r="X32" s="35"/>
      <c r="Y32" s="35"/>
      <c r="Z32" s="35"/>
      <c r="AA32" s="35"/>
      <c r="AB32" s="35"/>
      <c r="AC32" s="35"/>
      <c r="AD32" s="35"/>
      <c r="AE32" s="35"/>
    </row>
    <row r="33" spans="1:31" s="2" customFormat="1" ht="6.95" customHeight="1">
      <c r="A33" s="35"/>
      <c r="B33" s="40"/>
      <c r="C33" s="35"/>
      <c r="D33" s="130"/>
      <c r="E33" s="130"/>
      <c r="F33" s="130"/>
      <c r="G33" s="130"/>
      <c r="H33" s="130"/>
      <c r="I33" s="131"/>
      <c r="J33" s="130"/>
      <c r="K33" s="130"/>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34" t="s">
        <v>40</v>
      </c>
      <c r="G34" s="35"/>
      <c r="H34" s="35"/>
      <c r="I34" s="135" t="s">
        <v>39</v>
      </c>
      <c r="J34" s="134" t="s">
        <v>41</v>
      </c>
      <c r="K34" s="35"/>
      <c r="L34" s="52"/>
      <c r="S34" s="35"/>
      <c r="T34" s="35"/>
      <c r="U34" s="35"/>
      <c r="V34" s="35"/>
      <c r="W34" s="35"/>
      <c r="X34" s="35"/>
      <c r="Y34" s="35"/>
      <c r="Z34" s="35"/>
      <c r="AA34" s="35"/>
      <c r="AB34" s="35"/>
      <c r="AC34" s="35"/>
      <c r="AD34" s="35"/>
      <c r="AE34" s="35"/>
    </row>
    <row r="35" spans="1:31" s="2" customFormat="1" ht="14.45" customHeight="1">
      <c r="A35" s="35"/>
      <c r="B35" s="40"/>
      <c r="C35" s="35"/>
      <c r="D35" s="136" t="s">
        <v>42</v>
      </c>
      <c r="E35" s="122" t="s">
        <v>43</v>
      </c>
      <c r="F35" s="137">
        <f>ROUND((SUM(BE124:BE162)),2)</f>
        <v>0</v>
      </c>
      <c r="G35" s="35"/>
      <c r="H35" s="35"/>
      <c r="I35" s="138">
        <v>0.21</v>
      </c>
      <c r="J35" s="137">
        <f>ROUND(((SUM(BE124:BE162))*I35),2)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2" t="s">
        <v>44</v>
      </c>
      <c r="F36" s="137">
        <f>ROUND((SUM(BF124:BF162)),2)</f>
        <v>0</v>
      </c>
      <c r="G36" s="35"/>
      <c r="H36" s="35"/>
      <c r="I36" s="138">
        <v>0.15</v>
      </c>
      <c r="J36" s="137">
        <f>ROUND(((SUM(BF124:BF162))*I36),2)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2" t="s">
        <v>45</v>
      </c>
      <c r="F37" s="137">
        <f>ROUND((SUM(BG124:BG162)),2)</f>
        <v>0</v>
      </c>
      <c r="G37" s="35"/>
      <c r="H37" s="35"/>
      <c r="I37" s="138">
        <v>0.21</v>
      </c>
      <c r="J37" s="137">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2" t="s">
        <v>46</v>
      </c>
      <c r="F38" s="137">
        <f>ROUND((SUM(BH124:BH162)),2)</f>
        <v>0</v>
      </c>
      <c r="G38" s="35"/>
      <c r="H38" s="35"/>
      <c r="I38" s="138">
        <v>0.15</v>
      </c>
      <c r="J38" s="137">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2" t="s">
        <v>47</v>
      </c>
      <c r="F39" s="137">
        <f>ROUND((SUM(BI124:BI162)),2)</f>
        <v>0</v>
      </c>
      <c r="G39" s="35"/>
      <c r="H39" s="35"/>
      <c r="I39" s="138">
        <v>0</v>
      </c>
      <c r="J39" s="137">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123"/>
      <c r="J40" s="35"/>
      <c r="K40" s="35"/>
      <c r="L40" s="52"/>
      <c r="S40" s="35"/>
      <c r="T40" s="35"/>
      <c r="U40" s="35"/>
      <c r="V40" s="35"/>
      <c r="W40" s="35"/>
      <c r="X40" s="35"/>
      <c r="Y40" s="35"/>
      <c r="Z40" s="35"/>
      <c r="AA40" s="35"/>
      <c r="AB40" s="35"/>
      <c r="AC40" s="35"/>
      <c r="AD40" s="35"/>
      <c r="AE40" s="35"/>
    </row>
    <row r="41" spans="1:31" s="2" customFormat="1" ht="25.35" customHeight="1">
      <c r="A41" s="35"/>
      <c r="B41" s="40"/>
      <c r="C41" s="139"/>
      <c r="D41" s="140" t="s">
        <v>48</v>
      </c>
      <c r="E41" s="141"/>
      <c r="F41" s="141"/>
      <c r="G41" s="142" t="s">
        <v>49</v>
      </c>
      <c r="H41" s="143" t="s">
        <v>50</v>
      </c>
      <c r="I41" s="144"/>
      <c r="J41" s="145">
        <f>SUM(J32:J39)</f>
        <v>0</v>
      </c>
      <c r="K41" s="146"/>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123"/>
      <c r="J42" s="35"/>
      <c r="K42" s="35"/>
      <c r="L42" s="52"/>
      <c r="S42" s="35"/>
      <c r="T42" s="35"/>
      <c r="U42" s="35"/>
      <c r="V42" s="35"/>
      <c r="W42" s="35"/>
      <c r="X42" s="35"/>
      <c r="Y42" s="35"/>
      <c r="Z42" s="35"/>
      <c r="AA42" s="35"/>
      <c r="AB42" s="35"/>
      <c r="AC42" s="35"/>
      <c r="AD42" s="35"/>
      <c r="AE42" s="35"/>
    </row>
    <row r="43" spans="2:12" s="1" customFormat="1" ht="14.45" customHeight="1">
      <c r="B43" s="21"/>
      <c r="I43" s="116"/>
      <c r="L43" s="21"/>
    </row>
    <row r="44" spans="2:12" s="1" customFormat="1" ht="14.45" customHeight="1">
      <c r="B44" s="21"/>
      <c r="I44" s="116"/>
      <c r="L44" s="21"/>
    </row>
    <row r="45" spans="2:12" s="1" customFormat="1" ht="14.45" customHeight="1">
      <c r="B45" s="21"/>
      <c r="I45" s="116"/>
      <c r="L45" s="21"/>
    </row>
    <row r="46" spans="2:12" s="1" customFormat="1" ht="14.45" customHeight="1">
      <c r="B46" s="21"/>
      <c r="I46" s="116"/>
      <c r="L46" s="21"/>
    </row>
    <row r="47" spans="2:12" s="1" customFormat="1" ht="14.45" customHeight="1">
      <c r="B47" s="21"/>
      <c r="I47" s="116"/>
      <c r="L47" s="21"/>
    </row>
    <row r="48" spans="2:12" s="1" customFormat="1" ht="14.45" customHeight="1">
      <c r="B48" s="21"/>
      <c r="I48" s="116"/>
      <c r="L48" s="21"/>
    </row>
    <row r="49" spans="2:12" s="1" customFormat="1" ht="14.45" customHeight="1">
      <c r="B49" s="21"/>
      <c r="I49" s="116"/>
      <c r="L49" s="21"/>
    </row>
    <row r="50" spans="2:12" s="2" customFormat="1" ht="14.45" customHeight="1">
      <c r="B50" s="52"/>
      <c r="D50" s="147" t="s">
        <v>51</v>
      </c>
      <c r="E50" s="148"/>
      <c r="F50" s="148"/>
      <c r="G50" s="147" t="s">
        <v>52</v>
      </c>
      <c r="H50" s="148"/>
      <c r="I50" s="149"/>
      <c r="J50" s="148"/>
      <c r="K50" s="148"/>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50" t="s">
        <v>53</v>
      </c>
      <c r="E61" s="151"/>
      <c r="F61" s="152" t="s">
        <v>54</v>
      </c>
      <c r="G61" s="150" t="s">
        <v>53</v>
      </c>
      <c r="H61" s="151"/>
      <c r="I61" s="153"/>
      <c r="J61" s="154" t="s">
        <v>54</v>
      </c>
      <c r="K61" s="151"/>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7" t="s">
        <v>55</v>
      </c>
      <c r="E65" s="155"/>
      <c r="F65" s="155"/>
      <c r="G65" s="147" t="s">
        <v>56</v>
      </c>
      <c r="H65" s="155"/>
      <c r="I65" s="156"/>
      <c r="J65" s="155"/>
      <c r="K65" s="15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50" t="s">
        <v>53</v>
      </c>
      <c r="E76" s="151"/>
      <c r="F76" s="152" t="s">
        <v>54</v>
      </c>
      <c r="G76" s="150" t="s">
        <v>53</v>
      </c>
      <c r="H76" s="151"/>
      <c r="I76" s="153"/>
      <c r="J76" s="154" t="s">
        <v>54</v>
      </c>
      <c r="K76" s="151"/>
      <c r="L76" s="52"/>
      <c r="S76" s="35"/>
      <c r="T76" s="35"/>
      <c r="U76" s="35"/>
      <c r="V76" s="35"/>
      <c r="W76" s="35"/>
      <c r="X76" s="35"/>
      <c r="Y76" s="35"/>
      <c r="Z76" s="35"/>
      <c r="AA76" s="35"/>
      <c r="AB76" s="35"/>
      <c r="AC76" s="35"/>
      <c r="AD76" s="35"/>
      <c r="AE76" s="35"/>
    </row>
    <row r="77" spans="1:31" s="2" customFormat="1" ht="14.45" customHeight="1">
      <c r="A77" s="35"/>
      <c r="B77" s="157"/>
      <c r="C77" s="158"/>
      <c r="D77" s="158"/>
      <c r="E77" s="158"/>
      <c r="F77" s="158"/>
      <c r="G77" s="158"/>
      <c r="H77" s="158"/>
      <c r="I77" s="159"/>
      <c r="J77" s="158"/>
      <c r="K77" s="158"/>
      <c r="L77" s="52"/>
      <c r="S77" s="35"/>
      <c r="T77" s="35"/>
      <c r="U77" s="35"/>
      <c r="V77" s="35"/>
      <c r="W77" s="35"/>
      <c r="X77" s="35"/>
      <c r="Y77" s="35"/>
      <c r="Z77" s="35"/>
      <c r="AA77" s="35"/>
      <c r="AB77" s="35"/>
      <c r="AC77" s="35"/>
      <c r="AD77" s="35"/>
      <c r="AE77" s="35"/>
    </row>
    <row r="81" spans="1:31" s="2" customFormat="1" ht="6.95" customHeight="1">
      <c r="A81" s="35"/>
      <c r="B81" s="160"/>
      <c r="C81" s="161"/>
      <c r="D81" s="161"/>
      <c r="E81" s="161"/>
      <c r="F81" s="161"/>
      <c r="G81" s="161"/>
      <c r="H81" s="161"/>
      <c r="I81" s="162"/>
      <c r="J81" s="161"/>
      <c r="K81" s="161"/>
      <c r="L81" s="52"/>
      <c r="S81" s="35"/>
      <c r="T81" s="35"/>
      <c r="U81" s="35"/>
      <c r="V81" s="35"/>
      <c r="W81" s="35"/>
      <c r="X81" s="35"/>
      <c r="Y81" s="35"/>
      <c r="Z81" s="35"/>
      <c r="AA81" s="35"/>
      <c r="AB81" s="35"/>
      <c r="AC81" s="35"/>
      <c r="AD81" s="35"/>
      <c r="AE81" s="35"/>
    </row>
    <row r="82" spans="1:31" s="2" customFormat="1" ht="24.95" customHeight="1">
      <c r="A82" s="35"/>
      <c r="B82" s="36"/>
      <c r="C82" s="24" t="s">
        <v>128</v>
      </c>
      <c r="D82" s="37"/>
      <c r="E82" s="37"/>
      <c r="F82" s="37"/>
      <c r="G82" s="37"/>
      <c r="H82" s="37"/>
      <c r="I82" s="123"/>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23"/>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23"/>
      <c r="J84" s="37"/>
      <c r="K84" s="37"/>
      <c r="L84" s="52"/>
      <c r="S84" s="35"/>
      <c r="T84" s="35"/>
      <c r="U84" s="35"/>
      <c r="V84" s="35"/>
      <c r="W84" s="35"/>
      <c r="X84" s="35"/>
      <c r="Y84" s="35"/>
      <c r="Z84" s="35"/>
      <c r="AA84" s="35"/>
      <c r="AB84" s="35"/>
      <c r="AC84" s="35"/>
      <c r="AD84" s="35"/>
      <c r="AE84" s="35"/>
    </row>
    <row r="85" spans="1:31" s="2" customFormat="1" ht="25.5" customHeight="1">
      <c r="A85" s="35"/>
      <c r="B85" s="36"/>
      <c r="C85" s="37"/>
      <c r="D85" s="37"/>
      <c r="E85" s="340" t="str">
        <f>E7</f>
        <v>Jablonné nad Orlicí - Nádražní ulice - zvýšení podílu udržitelných forem dopravy</v>
      </c>
      <c r="F85" s="341"/>
      <c r="G85" s="341"/>
      <c r="H85" s="341"/>
      <c r="I85" s="123"/>
      <c r="J85" s="37"/>
      <c r="K85" s="37"/>
      <c r="L85" s="52"/>
      <c r="S85" s="35"/>
      <c r="T85" s="35"/>
      <c r="U85" s="35"/>
      <c r="V85" s="35"/>
      <c r="W85" s="35"/>
      <c r="X85" s="35"/>
      <c r="Y85" s="35"/>
      <c r="Z85" s="35"/>
      <c r="AA85" s="35"/>
      <c r="AB85" s="35"/>
      <c r="AC85" s="35"/>
      <c r="AD85" s="35"/>
      <c r="AE85" s="35"/>
    </row>
    <row r="86" spans="2:12" s="1" customFormat="1" ht="12" customHeight="1">
      <c r="B86" s="22"/>
      <c r="C86" s="30" t="s">
        <v>126</v>
      </c>
      <c r="D86" s="23"/>
      <c r="E86" s="23"/>
      <c r="F86" s="23"/>
      <c r="G86" s="23"/>
      <c r="H86" s="23"/>
      <c r="I86" s="116"/>
      <c r="J86" s="23"/>
      <c r="K86" s="23"/>
      <c r="L86" s="21"/>
    </row>
    <row r="87" spans="1:31" s="2" customFormat="1" ht="16.5" customHeight="1">
      <c r="A87" s="35"/>
      <c r="B87" s="36"/>
      <c r="C87" s="37"/>
      <c r="D87" s="37"/>
      <c r="E87" s="340" t="s">
        <v>1885</v>
      </c>
      <c r="F87" s="342"/>
      <c r="G87" s="342"/>
      <c r="H87" s="342"/>
      <c r="I87" s="123"/>
      <c r="J87" s="37"/>
      <c r="K87" s="37"/>
      <c r="L87" s="52"/>
      <c r="S87" s="35"/>
      <c r="T87" s="35"/>
      <c r="U87" s="35"/>
      <c r="V87" s="35"/>
      <c r="W87" s="35"/>
      <c r="X87" s="35"/>
      <c r="Y87" s="35"/>
      <c r="Z87" s="35"/>
      <c r="AA87" s="35"/>
      <c r="AB87" s="35"/>
      <c r="AC87" s="35"/>
      <c r="AD87" s="35"/>
      <c r="AE87" s="35"/>
    </row>
    <row r="88" spans="1:31" s="2" customFormat="1" ht="12" customHeight="1">
      <c r="A88" s="35"/>
      <c r="B88" s="36"/>
      <c r="C88" s="30" t="s">
        <v>391</v>
      </c>
      <c r="D88" s="37"/>
      <c r="E88" s="37"/>
      <c r="F88" s="37"/>
      <c r="G88" s="37"/>
      <c r="H88" s="37"/>
      <c r="I88" s="123"/>
      <c r="J88" s="37"/>
      <c r="K88" s="37"/>
      <c r="L88" s="52"/>
      <c r="S88" s="35"/>
      <c r="T88" s="35"/>
      <c r="U88" s="35"/>
      <c r="V88" s="35"/>
      <c r="W88" s="35"/>
      <c r="X88" s="35"/>
      <c r="Y88" s="35"/>
      <c r="Z88" s="35"/>
      <c r="AA88" s="35"/>
      <c r="AB88" s="35"/>
      <c r="AC88" s="35"/>
      <c r="AD88" s="35"/>
      <c r="AE88" s="35"/>
    </row>
    <row r="89" spans="1:31" s="2" customFormat="1" ht="27" customHeight="1">
      <c r="A89" s="35"/>
      <c r="B89" s="36"/>
      <c r="C89" s="37"/>
      <c r="D89" s="37"/>
      <c r="E89" s="308" t="str">
        <f>E11</f>
        <v>SO 301 - A - Dešťová kanalizace (uliční vpusti) - uznatelné náklady</v>
      </c>
      <c r="F89" s="342"/>
      <c r="G89" s="342"/>
      <c r="H89" s="342"/>
      <c r="I89" s="123"/>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23"/>
      <c r="J90" s="37"/>
      <c r="K90" s="37"/>
      <c r="L90" s="52"/>
      <c r="S90" s="35"/>
      <c r="T90" s="35"/>
      <c r="U90" s="35"/>
      <c r="V90" s="35"/>
      <c r="W90" s="35"/>
      <c r="X90" s="35"/>
      <c r="Y90" s="35"/>
      <c r="Z90" s="35"/>
      <c r="AA90" s="35"/>
      <c r="AB90" s="35"/>
      <c r="AC90" s="35"/>
      <c r="AD90" s="35"/>
      <c r="AE90" s="35"/>
    </row>
    <row r="91" spans="1:31" s="2" customFormat="1" ht="12" customHeight="1">
      <c r="A91" s="35"/>
      <c r="B91" s="36"/>
      <c r="C91" s="30" t="s">
        <v>22</v>
      </c>
      <c r="D91" s="37"/>
      <c r="E91" s="37"/>
      <c r="F91" s="28" t="str">
        <f>F14</f>
        <v>Jablonné nad Orlicí</v>
      </c>
      <c r="G91" s="37"/>
      <c r="H91" s="37"/>
      <c r="I91" s="124" t="s">
        <v>24</v>
      </c>
      <c r="J91" s="67" t="str">
        <f>IF(J14="","",J14)</f>
        <v>9. 11. 2018</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123"/>
      <c r="J92" s="37"/>
      <c r="K92" s="37"/>
      <c r="L92" s="52"/>
      <c r="S92" s="35"/>
      <c r="T92" s="35"/>
      <c r="U92" s="35"/>
      <c r="V92" s="35"/>
      <c r="W92" s="35"/>
      <c r="X92" s="35"/>
      <c r="Y92" s="35"/>
      <c r="Z92" s="35"/>
      <c r="AA92" s="35"/>
      <c r="AB92" s="35"/>
      <c r="AC92" s="35"/>
      <c r="AD92" s="35"/>
      <c r="AE92" s="35"/>
    </row>
    <row r="93" spans="1:31" s="2" customFormat="1" ht="27.95" customHeight="1">
      <c r="A93" s="35"/>
      <c r="B93" s="36"/>
      <c r="C93" s="30" t="s">
        <v>26</v>
      </c>
      <c r="D93" s="37"/>
      <c r="E93" s="37"/>
      <c r="F93" s="28" t="str">
        <f>E17</f>
        <v xml:space="preserve"> </v>
      </c>
      <c r="G93" s="37"/>
      <c r="H93" s="37"/>
      <c r="I93" s="124" t="s">
        <v>32</v>
      </c>
      <c r="J93" s="33" t="str">
        <f>E23</f>
        <v>Ing. Petr Novotný, Ph.D.</v>
      </c>
      <c r="K93" s="37"/>
      <c r="L93" s="52"/>
      <c r="S93" s="35"/>
      <c r="T93" s="35"/>
      <c r="U93" s="35"/>
      <c r="V93" s="35"/>
      <c r="W93" s="35"/>
      <c r="X93" s="35"/>
      <c r="Y93" s="35"/>
      <c r="Z93" s="35"/>
      <c r="AA93" s="35"/>
      <c r="AB93" s="35"/>
      <c r="AC93" s="35"/>
      <c r="AD93" s="35"/>
      <c r="AE93" s="35"/>
    </row>
    <row r="94" spans="1:31" s="2" customFormat="1" ht="15.2" customHeight="1">
      <c r="A94" s="35"/>
      <c r="B94" s="36"/>
      <c r="C94" s="30" t="s">
        <v>30</v>
      </c>
      <c r="D94" s="37"/>
      <c r="E94" s="37"/>
      <c r="F94" s="28" t="str">
        <f>IF(E20="","",E20)</f>
        <v>Vyplň údaj</v>
      </c>
      <c r="G94" s="37"/>
      <c r="H94" s="37"/>
      <c r="I94" s="124" t="s">
        <v>35</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23"/>
      <c r="J95" s="37"/>
      <c r="K95" s="37"/>
      <c r="L95" s="52"/>
      <c r="S95" s="35"/>
      <c r="T95" s="35"/>
      <c r="U95" s="35"/>
      <c r="V95" s="35"/>
      <c r="W95" s="35"/>
      <c r="X95" s="35"/>
      <c r="Y95" s="35"/>
      <c r="Z95" s="35"/>
      <c r="AA95" s="35"/>
      <c r="AB95" s="35"/>
      <c r="AC95" s="35"/>
      <c r="AD95" s="35"/>
      <c r="AE95" s="35"/>
    </row>
    <row r="96" spans="1:31" s="2" customFormat="1" ht="29.25" customHeight="1">
      <c r="A96" s="35"/>
      <c r="B96" s="36"/>
      <c r="C96" s="163" t="s">
        <v>129</v>
      </c>
      <c r="D96" s="164"/>
      <c r="E96" s="164"/>
      <c r="F96" s="164"/>
      <c r="G96" s="164"/>
      <c r="H96" s="164"/>
      <c r="I96" s="165"/>
      <c r="J96" s="166" t="s">
        <v>130</v>
      </c>
      <c r="K96" s="164"/>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123"/>
      <c r="J97" s="37"/>
      <c r="K97" s="37"/>
      <c r="L97" s="52"/>
      <c r="S97" s="35"/>
      <c r="T97" s="35"/>
      <c r="U97" s="35"/>
      <c r="V97" s="35"/>
      <c r="W97" s="35"/>
      <c r="X97" s="35"/>
      <c r="Y97" s="35"/>
      <c r="Z97" s="35"/>
      <c r="AA97" s="35"/>
      <c r="AB97" s="35"/>
      <c r="AC97" s="35"/>
      <c r="AD97" s="35"/>
      <c r="AE97" s="35"/>
    </row>
    <row r="98" spans="1:47" s="2" customFormat="1" ht="22.9" customHeight="1">
      <c r="A98" s="35"/>
      <c r="B98" s="36"/>
      <c r="C98" s="167" t="s">
        <v>131</v>
      </c>
      <c r="D98" s="37"/>
      <c r="E98" s="37"/>
      <c r="F98" s="37"/>
      <c r="G98" s="37"/>
      <c r="H98" s="37"/>
      <c r="I98" s="123"/>
      <c r="J98" s="85">
        <f>J124</f>
        <v>0</v>
      </c>
      <c r="K98" s="37"/>
      <c r="L98" s="52"/>
      <c r="S98" s="35"/>
      <c r="T98" s="35"/>
      <c r="U98" s="35"/>
      <c r="V98" s="35"/>
      <c r="W98" s="35"/>
      <c r="X98" s="35"/>
      <c r="Y98" s="35"/>
      <c r="Z98" s="35"/>
      <c r="AA98" s="35"/>
      <c r="AB98" s="35"/>
      <c r="AC98" s="35"/>
      <c r="AD98" s="35"/>
      <c r="AE98" s="35"/>
      <c r="AU98" s="18" t="s">
        <v>132</v>
      </c>
    </row>
    <row r="99" spans="2:12" s="9" customFormat="1" ht="24.95" customHeight="1">
      <c r="B99" s="168"/>
      <c r="C99" s="169"/>
      <c r="D99" s="170" t="s">
        <v>133</v>
      </c>
      <c r="E99" s="171"/>
      <c r="F99" s="171"/>
      <c r="G99" s="171"/>
      <c r="H99" s="171"/>
      <c r="I99" s="172"/>
      <c r="J99" s="173">
        <f>J125</f>
        <v>0</v>
      </c>
      <c r="K99" s="169"/>
      <c r="L99" s="174"/>
    </row>
    <row r="100" spans="2:12" s="9" customFormat="1" ht="24.95" customHeight="1">
      <c r="B100" s="168"/>
      <c r="C100" s="169"/>
      <c r="D100" s="170" t="s">
        <v>1887</v>
      </c>
      <c r="E100" s="171"/>
      <c r="F100" s="171"/>
      <c r="G100" s="171"/>
      <c r="H100" s="171"/>
      <c r="I100" s="172"/>
      <c r="J100" s="173">
        <f>J132</f>
        <v>0</v>
      </c>
      <c r="K100" s="169"/>
      <c r="L100" s="174"/>
    </row>
    <row r="101" spans="2:12" s="9" customFormat="1" ht="24.95" customHeight="1">
      <c r="B101" s="168"/>
      <c r="C101" s="169"/>
      <c r="D101" s="170" t="s">
        <v>1888</v>
      </c>
      <c r="E101" s="171"/>
      <c r="F101" s="171"/>
      <c r="G101" s="171"/>
      <c r="H101" s="171"/>
      <c r="I101" s="172"/>
      <c r="J101" s="173">
        <f>J153</f>
        <v>0</v>
      </c>
      <c r="K101" s="169"/>
      <c r="L101" s="174"/>
    </row>
    <row r="102" spans="2:12" s="9" customFormat="1" ht="24.95" customHeight="1">
      <c r="B102" s="168"/>
      <c r="C102" s="169"/>
      <c r="D102" s="170" t="s">
        <v>1889</v>
      </c>
      <c r="E102" s="171"/>
      <c r="F102" s="171"/>
      <c r="G102" s="171"/>
      <c r="H102" s="171"/>
      <c r="I102" s="172"/>
      <c r="J102" s="173">
        <f>J156</f>
        <v>0</v>
      </c>
      <c r="K102" s="169"/>
      <c r="L102" s="174"/>
    </row>
    <row r="103" spans="1:31" s="2" customFormat="1" ht="21.75" customHeight="1">
      <c r="A103" s="35"/>
      <c r="B103" s="36"/>
      <c r="C103" s="37"/>
      <c r="D103" s="37"/>
      <c r="E103" s="37"/>
      <c r="F103" s="37"/>
      <c r="G103" s="37"/>
      <c r="H103" s="37"/>
      <c r="I103" s="123"/>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159"/>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162"/>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140</v>
      </c>
      <c r="D109" s="37"/>
      <c r="E109" s="37"/>
      <c r="F109" s="37"/>
      <c r="G109" s="37"/>
      <c r="H109" s="37"/>
      <c r="I109" s="123"/>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123"/>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123"/>
      <c r="J111" s="37"/>
      <c r="K111" s="37"/>
      <c r="L111" s="52"/>
      <c r="S111" s="35"/>
      <c r="T111" s="35"/>
      <c r="U111" s="35"/>
      <c r="V111" s="35"/>
      <c r="W111" s="35"/>
      <c r="X111" s="35"/>
      <c r="Y111" s="35"/>
      <c r="Z111" s="35"/>
      <c r="AA111" s="35"/>
      <c r="AB111" s="35"/>
      <c r="AC111" s="35"/>
      <c r="AD111" s="35"/>
      <c r="AE111" s="35"/>
    </row>
    <row r="112" spans="1:31" s="2" customFormat="1" ht="25.5" customHeight="1">
      <c r="A112" s="35"/>
      <c r="B112" s="36"/>
      <c r="C112" s="37"/>
      <c r="D112" s="37"/>
      <c r="E112" s="340" t="str">
        <f>E7</f>
        <v>Jablonné nad Orlicí - Nádražní ulice - zvýšení podílu udržitelných forem dopravy</v>
      </c>
      <c r="F112" s="341"/>
      <c r="G112" s="341"/>
      <c r="H112" s="341"/>
      <c r="I112" s="123"/>
      <c r="J112" s="37"/>
      <c r="K112" s="37"/>
      <c r="L112" s="52"/>
      <c r="S112" s="35"/>
      <c r="T112" s="35"/>
      <c r="U112" s="35"/>
      <c r="V112" s="35"/>
      <c r="W112" s="35"/>
      <c r="X112" s="35"/>
      <c r="Y112" s="35"/>
      <c r="Z112" s="35"/>
      <c r="AA112" s="35"/>
      <c r="AB112" s="35"/>
      <c r="AC112" s="35"/>
      <c r="AD112" s="35"/>
      <c r="AE112" s="35"/>
    </row>
    <row r="113" spans="2:12" s="1" customFormat="1" ht="12" customHeight="1">
      <c r="B113" s="22"/>
      <c r="C113" s="30" t="s">
        <v>126</v>
      </c>
      <c r="D113" s="23"/>
      <c r="E113" s="23"/>
      <c r="F113" s="23"/>
      <c r="G113" s="23"/>
      <c r="H113" s="23"/>
      <c r="I113" s="116"/>
      <c r="J113" s="23"/>
      <c r="K113" s="23"/>
      <c r="L113" s="21"/>
    </row>
    <row r="114" spans="1:31" s="2" customFormat="1" ht="16.5" customHeight="1">
      <c r="A114" s="35"/>
      <c r="B114" s="36"/>
      <c r="C114" s="37"/>
      <c r="D114" s="37"/>
      <c r="E114" s="340" t="s">
        <v>1885</v>
      </c>
      <c r="F114" s="342"/>
      <c r="G114" s="342"/>
      <c r="H114" s="342"/>
      <c r="I114" s="123"/>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391</v>
      </c>
      <c r="D115" s="37"/>
      <c r="E115" s="37"/>
      <c r="F115" s="37"/>
      <c r="G115" s="37"/>
      <c r="H115" s="37"/>
      <c r="I115" s="123"/>
      <c r="J115" s="37"/>
      <c r="K115" s="37"/>
      <c r="L115" s="52"/>
      <c r="S115" s="35"/>
      <c r="T115" s="35"/>
      <c r="U115" s="35"/>
      <c r="V115" s="35"/>
      <c r="W115" s="35"/>
      <c r="X115" s="35"/>
      <c r="Y115" s="35"/>
      <c r="Z115" s="35"/>
      <c r="AA115" s="35"/>
      <c r="AB115" s="35"/>
      <c r="AC115" s="35"/>
      <c r="AD115" s="35"/>
      <c r="AE115" s="35"/>
    </row>
    <row r="116" spans="1:31" s="2" customFormat="1" ht="27" customHeight="1">
      <c r="A116" s="35"/>
      <c r="B116" s="36"/>
      <c r="C116" s="37"/>
      <c r="D116" s="37"/>
      <c r="E116" s="308" t="str">
        <f>E11</f>
        <v>SO 301 - A - Dešťová kanalizace (uliční vpusti) - uznatelné náklady</v>
      </c>
      <c r="F116" s="342"/>
      <c r="G116" s="342"/>
      <c r="H116" s="342"/>
      <c r="I116" s="123"/>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123"/>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22</v>
      </c>
      <c r="D118" s="37"/>
      <c r="E118" s="37"/>
      <c r="F118" s="28" t="str">
        <f>F14</f>
        <v>Jablonné nad Orlicí</v>
      </c>
      <c r="G118" s="37"/>
      <c r="H118" s="37"/>
      <c r="I118" s="124" t="s">
        <v>24</v>
      </c>
      <c r="J118" s="67" t="str">
        <f>IF(J14="","",J14)</f>
        <v>9. 11. 2018</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123"/>
      <c r="J119" s="37"/>
      <c r="K119" s="37"/>
      <c r="L119" s="52"/>
      <c r="S119" s="35"/>
      <c r="T119" s="35"/>
      <c r="U119" s="35"/>
      <c r="V119" s="35"/>
      <c r="W119" s="35"/>
      <c r="X119" s="35"/>
      <c r="Y119" s="35"/>
      <c r="Z119" s="35"/>
      <c r="AA119" s="35"/>
      <c r="AB119" s="35"/>
      <c r="AC119" s="35"/>
      <c r="AD119" s="35"/>
      <c r="AE119" s="35"/>
    </row>
    <row r="120" spans="1:31" s="2" customFormat="1" ht="27.95" customHeight="1">
      <c r="A120" s="35"/>
      <c r="B120" s="36"/>
      <c r="C120" s="30" t="s">
        <v>26</v>
      </c>
      <c r="D120" s="37"/>
      <c r="E120" s="37"/>
      <c r="F120" s="28" t="str">
        <f>E17</f>
        <v xml:space="preserve"> </v>
      </c>
      <c r="G120" s="37"/>
      <c r="H120" s="37"/>
      <c r="I120" s="124" t="s">
        <v>32</v>
      </c>
      <c r="J120" s="33" t="str">
        <f>E23</f>
        <v>Ing. Petr Novotný, Ph.D.</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30</v>
      </c>
      <c r="D121" s="37"/>
      <c r="E121" s="37"/>
      <c r="F121" s="28" t="str">
        <f>IF(E20="","",E20)</f>
        <v>Vyplň údaj</v>
      </c>
      <c r="G121" s="37"/>
      <c r="H121" s="37"/>
      <c r="I121" s="124" t="s">
        <v>35</v>
      </c>
      <c r="J121" s="33" t="str">
        <f>E26</f>
        <v xml:space="preserve"> </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123"/>
      <c r="J122" s="37"/>
      <c r="K122" s="37"/>
      <c r="L122" s="52"/>
      <c r="S122" s="35"/>
      <c r="T122" s="35"/>
      <c r="U122" s="35"/>
      <c r="V122" s="35"/>
      <c r="W122" s="35"/>
      <c r="X122" s="35"/>
      <c r="Y122" s="35"/>
      <c r="Z122" s="35"/>
      <c r="AA122" s="35"/>
      <c r="AB122" s="35"/>
      <c r="AC122" s="35"/>
      <c r="AD122" s="35"/>
      <c r="AE122" s="35"/>
    </row>
    <row r="123" spans="1:31" s="11" customFormat="1" ht="29.25" customHeight="1">
      <c r="A123" s="181"/>
      <c r="B123" s="182"/>
      <c r="C123" s="183" t="s">
        <v>141</v>
      </c>
      <c r="D123" s="184" t="s">
        <v>63</v>
      </c>
      <c r="E123" s="184" t="s">
        <v>59</v>
      </c>
      <c r="F123" s="184" t="s">
        <v>60</v>
      </c>
      <c r="G123" s="184" t="s">
        <v>142</v>
      </c>
      <c r="H123" s="184" t="s">
        <v>143</v>
      </c>
      <c r="I123" s="185" t="s">
        <v>144</v>
      </c>
      <c r="J123" s="184" t="s">
        <v>130</v>
      </c>
      <c r="K123" s="186" t="s">
        <v>145</v>
      </c>
      <c r="L123" s="187"/>
      <c r="M123" s="76" t="s">
        <v>1</v>
      </c>
      <c r="N123" s="77" t="s">
        <v>42</v>
      </c>
      <c r="O123" s="77" t="s">
        <v>146</v>
      </c>
      <c r="P123" s="77" t="s">
        <v>147</v>
      </c>
      <c r="Q123" s="77" t="s">
        <v>148</v>
      </c>
      <c r="R123" s="77" t="s">
        <v>149</v>
      </c>
      <c r="S123" s="77" t="s">
        <v>150</v>
      </c>
      <c r="T123" s="78" t="s">
        <v>151</v>
      </c>
      <c r="U123" s="181"/>
      <c r="V123" s="181"/>
      <c r="W123" s="181"/>
      <c r="X123" s="181"/>
      <c r="Y123" s="181"/>
      <c r="Z123" s="181"/>
      <c r="AA123" s="181"/>
      <c r="AB123" s="181"/>
      <c r="AC123" s="181"/>
      <c r="AD123" s="181"/>
      <c r="AE123" s="181"/>
    </row>
    <row r="124" spans="1:63" s="2" customFormat="1" ht="22.9" customHeight="1">
      <c r="A124" s="35"/>
      <c r="B124" s="36"/>
      <c r="C124" s="83" t="s">
        <v>152</v>
      </c>
      <c r="D124" s="37"/>
      <c r="E124" s="37"/>
      <c r="F124" s="37"/>
      <c r="G124" s="37"/>
      <c r="H124" s="37"/>
      <c r="I124" s="123"/>
      <c r="J124" s="188">
        <f>BK124</f>
        <v>0</v>
      </c>
      <c r="K124" s="37"/>
      <c r="L124" s="40"/>
      <c r="M124" s="79"/>
      <c r="N124" s="189"/>
      <c r="O124" s="80"/>
      <c r="P124" s="190">
        <f>P125+P132+P153+P156</f>
        <v>0</v>
      </c>
      <c r="Q124" s="80"/>
      <c r="R124" s="190">
        <f>R125+R132+R153+R156</f>
        <v>0</v>
      </c>
      <c r="S124" s="80"/>
      <c r="T124" s="191">
        <f>T125+T132+T153+T156</f>
        <v>0</v>
      </c>
      <c r="U124" s="35"/>
      <c r="V124" s="35"/>
      <c r="W124" s="35"/>
      <c r="X124" s="35"/>
      <c r="Y124" s="35"/>
      <c r="Z124" s="35"/>
      <c r="AA124" s="35"/>
      <c r="AB124" s="35"/>
      <c r="AC124" s="35"/>
      <c r="AD124" s="35"/>
      <c r="AE124" s="35"/>
      <c r="AT124" s="18" t="s">
        <v>77</v>
      </c>
      <c r="AU124" s="18" t="s">
        <v>132</v>
      </c>
      <c r="BK124" s="192">
        <f>BK125+BK132+BK153+BK156</f>
        <v>0</v>
      </c>
    </row>
    <row r="125" spans="2:63" s="12" customFormat="1" ht="25.9" customHeight="1">
      <c r="B125" s="193"/>
      <c r="C125" s="194"/>
      <c r="D125" s="195" t="s">
        <v>77</v>
      </c>
      <c r="E125" s="196" t="s">
        <v>78</v>
      </c>
      <c r="F125" s="196" t="s">
        <v>153</v>
      </c>
      <c r="G125" s="194"/>
      <c r="H125" s="194"/>
      <c r="I125" s="197"/>
      <c r="J125" s="198">
        <f>BK125</f>
        <v>0</v>
      </c>
      <c r="K125" s="194"/>
      <c r="L125" s="199"/>
      <c r="M125" s="200"/>
      <c r="N125" s="201"/>
      <c r="O125" s="201"/>
      <c r="P125" s="202">
        <f>SUM(P126:P131)</f>
        <v>0</v>
      </c>
      <c r="Q125" s="201"/>
      <c r="R125" s="202">
        <f>SUM(R126:R131)</f>
        <v>0</v>
      </c>
      <c r="S125" s="201"/>
      <c r="T125" s="203">
        <f>SUM(T126:T131)</f>
        <v>0</v>
      </c>
      <c r="AR125" s="204" t="s">
        <v>86</v>
      </c>
      <c r="AT125" s="205" t="s">
        <v>77</v>
      </c>
      <c r="AU125" s="205" t="s">
        <v>78</v>
      </c>
      <c r="AY125" s="204" t="s">
        <v>154</v>
      </c>
      <c r="BK125" s="206">
        <f>SUM(BK126:BK131)</f>
        <v>0</v>
      </c>
    </row>
    <row r="126" spans="1:65" s="2" customFormat="1" ht="24" customHeight="1">
      <c r="A126" s="35"/>
      <c r="B126" s="36"/>
      <c r="C126" s="207" t="s">
        <v>86</v>
      </c>
      <c r="D126" s="207" t="s">
        <v>155</v>
      </c>
      <c r="E126" s="208" t="s">
        <v>156</v>
      </c>
      <c r="F126" s="209" t="s">
        <v>1890</v>
      </c>
      <c r="G126" s="210" t="s">
        <v>158</v>
      </c>
      <c r="H126" s="211">
        <v>105.856</v>
      </c>
      <c r="I126" s="212"/>
      <c r="J126" s="213">
        <f>ROUND(I126*H126,2)</f>
        <v>0</v>
      </c>
      <c r="K126" s="209" t="s">
        <v>1</v>
      </c>
      <c r="L126" s="40"/>
      <c r="M126" s="214" t="s">
        <v>1</v>
      </c>
      <c r="N126" s="215" t="s">
        <v>43</v>
      </c>
      <c r="O126" s="72"/>
      <c r="P126" s="216">
        <f>O126*H126</f>
        <v>0</v>
      </c>
      <c r="Q126" s="216">
        <v>0</v>
      </c>
      <c r="R126" s="216">
        <f>Q126*H126</f>
        <v>0</v>
      </c>
      <c r="S126" s="216">
        <v>0</v>
      </c>
      <c r="T126" s="217">
        <f>S126*H126</f>
        <v>0</v>
      </c>
      <c r="U126" s="35"/>
      <c r="V126" s="35"/>
      <c r="W126" s="35"/>
      <c r="X126" s="35"/>
      <c r="Y126" s="35"/>
      <c r="Z126" s="35"/>
      <c r="AA126" s="35"/>
      <c r="AB126" s="35"/>
      <c r="AC126" s="35"/>
      <c r="AD126" s="35"/>
      <c r="AE126" s="35"/>
      <c r="AR126" s="218" t="s">
        <v>159</v>
      </c>
      <c r="AT126" s="218" t="s">
        <v>155</v>
      </c>
      <c r="AU126" s="218" t="s">
        <v>86</v>
      </c>
      <c r="AY126" s="18" t="s">
        <v>154</v>
      </c>
      <c r="BE126" s="219">
        <f>IF(N126="základní",J126,0)</f>
        <v>0</v>
      </c>
      <c r="BF126" s="219">
        <f>IF(N126="snížená",J126,0)</f>
        <v>0</v>
      </c>
      <c r="BG126" s="219">
        <f>IF(N126="zákl. přenesená",J126,0)</f>
        <v>0</v>
      </c>
      <c r="BH126" s="219">
        <f>IF(N126="sníž. přenesená",J126,0)</f>
        <v>0</v>
      </c>
      <c r="BI126" s="219">
        <f>IF(N126="nulová",J126,0)</f>
        <v>0</v>
      </c>
      <c r="BJ126" s="18" t="s">
        <v>86</v>
      </c>
      <c r="BK126" s="219">
        <f>ROUND(I126*H126,2)</f>
        <v>0</v>
      </c>
      <c r="BL126" s="18" t="s">
        <v>159</v>
      </c>
      <c r="BM126" s="218" t="s">
        <v>1891</v>
      </c>
    </row>
    <row r="127" spans="1:47" s="2" customFormat="1" ht="11.25">
      <c r="A127" s="35"/>
      <c r="B127" s="36"/>
      <c r="C127" s="37"/>
      <c r="D127" s="220" t="s">
        <v>161</v>
      </c>
      <c r="E127" s="37"/>
      <c r="F127" s="221" t="s">
        <v>1890</v>
      </c>
      <c r="G127" s="37"/>
      <c r="H127" s="37"/>
      <c r="I127" s="123"/>
      <c r="J127" s="37"/>
      <c r="K127" s="37"/>
      <c r="L127" s="40"/>
      <c r="M127" s="222"/>
      <c r="N127" s="223"/>
      <c r="O127" s="72"/>
      <c r="P127" s="72"/>
      <c r="Q127" s="72"/>
      <c r="R127" s="72"/>
      <c r="S127" s="72"/>
      <c r="T127" s="73"/>
      <c r="U127" s="35"/>
      <c r="V127" s="35"/>
      <c r="W127" s="35"/>
      <c r="X127" s="35"/>
      <c r="Y127" s="35"/>
      <c r="Z127" s="35"/>
      <c r="AA127" s="35"/>
      <c r="AB127" s="35"/>
      <c r="AC127" s="35"/>
      <c r="AD127" s="35"/>
      <c r="AE127" s="35"/>
      <c r="AT127" s="18" t="s">
        <v>161</v>
      </c>
      <c r="AU127" s="18" t="s">
        <v>86</v>
      </c>
    </row>
    <row r="128" spans="1:65" s="2" customFormat="1" ht="36" customHeight="1">
      <c r="A128" s="35"/>
      <c r="B128" s="36"/>
      <c r="C128" s="207" t="s">
        <v>88</v>
      </c>
      <c r="D128" s="207" t="s">
        <v>155</v>
      </c>
      <c r="E128" s="208" t="s">
        <v>1892</v>
      </c>
      <c r="F128" s="209" t="s">
        <v>1893</v>
      </c>
      <c r="G128" s="210" t="s">
        <v>1894</v>
      </c>
      <c r="H128" s="211">
        <v>1</v>
      </c>
      <c r="I128" s="212"/>
      <c r="J128" s="213">
        <f>ROUND(I128*H128,2)</f>
        <v>0</v>
      </c>
      <c r="K128" s="209" t="s">
        <v>1</v>
      </c>
      <c r="L128" s="40"/>
      <c r="M128" s="214" t="s">
        <v>1</v>
      </c>
      <c r="N128" s="215" t="s">
        <v>43</v>
      </c>
      <c r="O128" s="72"/>
      <c r="P128" s="216">
        <f>O128*H128</f>
        <v>0</v>
      </c>
      <c r="Q128" s="216">
        <v>0</v>
      </c>
      <c r="R128" s="216">
        <f>Q128*H128</f>
        <v>0</v>
      </c>
      <c r="S128" s="216">
        <v>0</v>
      </c>
      <c r="T128" s="217">
        <f>S128*H128</f>
        <v>0</v>
      </c>
      <c r="U128" s="35"/>
      <c r="V128" s="35"/>
      <c r="W128" s="35"/>
      <c r="X128" s="35"/>
      <c r="Y128" s="35"/>
      <c r="Z128" s="35"/>
      <c r="AA128" s="35"/>
      <c r="AB128" s="35"/>
      <c r="AC128" s="35"/>
      <c r="AD128" s="35"/>
      <c r="AE128" s="35"/>
      <c r="AR128" s="218" t="s">
        <v>159</v>
      </c>
      <c r="AT128" s="218" t="s">
        <v>155</v>
      </c>
      <c r="AU128" s="218" t="s">
        <v>86</v>
      </c>
      <c r="AY128" s="18" t="s">
        <v>154</v>
      </c>
      <c r="BE128" s="219">
        <f>IF(N128="základní",J128,0)</f>
        <v>0</v>
      </c>
      <c r="BF128" s="219">
        <f>IF(N128="snížená",J128,0)</f>
        <v>0</v>
      </c>
      <c r="BG128" s="219">
        <f>IF(N128="zákl. přenesená",J128,0)</f>
        <v>0</v>
      </c>
      <c r="BH128" s="219">
        <f>IF(N128="sníž. přenesená",J128,0)</f>
        <v>0</v>
      </c>
      <c r="BI128" s="219">
        <f>IF(N128="nulová",J128,0)</f>
        <v>0</v>
      </c>
      <c r="BJ128" s="18" t="s">
        <v>86</v>
      </c>
      <c r="BK128" s="219">
        <f>ROUND(I128*H128,2)</f>
        <v>0</v>
      </c>
      <c r="BL128" s="18" t="s">
        <v>159</v>
      </c>
      <c r="BM128" s="218" t="s">
        <v>1895</v>
      </c>
    </row>
    <row r="129" spans="1:47" s="2" customFormat="1" ht="29.25">
      <c r="A129" s="35"/>
      <c r="B129" s="36"/>
      <c r="C129" s="37"/>
      <c r="D129" s="220" t="s">
        <v>161</v>
      </c>
      <c r="E129" s="37"/>
      <c r="F129" s="221" t="s">
        <v>1893</v>
      </c>
      <c r="G129" s="37"/>
      <c r="H129" s="37"/>
      <c r="I129" s="123"/>
      <c r="J129" s="37"/>
      <c r="K129" s="37"/>
      <c r="L129" s="40"/>
      <c r="M129" s="222"/>
      <c r="N129" s="223"/>
      <c r="O129" s="72"/>
      <c r="P129" s="72"/>
      <c r="Q129" s="72"/>
      <c r="R129" s="72"/>
      <c r="S129" s="72"/>
      <c r="T129" s="73"/>
      <c r="U129" s="35"/>
      <c r="V129" s="35"/>
      <c r="W129" s="35"/>
      <c r="X129" s="35"/>
      <c r="Y129" s="35"/>
      <c r="Z129" s="35"/>
      <c r="AA129" s="35"/>
      <c r="AB129" s="35"/>
      <c r="AC129" s="35"/>
      <c r="AD129" s="35"/>
      <c r="AE129" s="35"/>
      <c r="AT129" s="18" t="s">
        <v>161</v>
      </c>
      <c r="AU129" s="18" t="s">
        <v>86</v>
      </c>
    </row>
    <row r="130" spans="1:65" s="2" customFormat="1" ht="36" customHeight="1">
      <c r="A130" s="35"/>
      <c r="B130" s="36"/>
      <c r="C130" s="207" t="s">
        <v>169</v>
      </c>
      <c r="D130" s="207" t="s">
        <v>155</v>
      </c>
      <c r="E130" s="208" t="s">
        <v>1896</v>
      </c>
      <c r="F130" s="209" t="s">
        <v>1897</v>
      </c>
      <c r="G130" s="210" t="s">
        <v>1894</v>
      </c>
      <c r="H130" s="211">
        <v>1</v>
      </c>
      <c r="I130" s="212"/>
      <c r="J130" s="213">
        <f>ROUND(I130*H130,2)</f>
        <v>0</v>
      </c>
      <c r="K130" s="209" t="s">
        <v>1</v>
      </c>
      <c r="L130" s="40"/>
      <c r="M130" s="214" t="s">
        <v>1</v>
      </c>
      <c r="N130" s="215" t="s">
        <v>43</v>
      </c>
      <c r="O130" s="72"/>
      <c r="P130" s="216">
        <f>O130*H130</f>
        <v>0</v>
      </c>
      <c r="Q130" s="216">
        <v>0</v>
      </c>
      <c r="R130" s="216">
        <f>Q130*H130</f>
        <v>0</v>
      </c>
      <c r="S130" s="216">
        <v>0</v>
      </c>
      <c r="T130" s="217">
        <f>S130*H130</f>
        <v>0</v>
      </c>
      <c r="U130" s="35"/>
      <c r="V130" s="35"/>
      <c r="W130" s="35"/>
      <c r="X130" s="35"/>
      <c r="Y130" s="35"/>
      <c r="Z130" s="35"/>
      <c r="AA130" s="35"/>
      <c r="AB130" s="35"/>
      <c r="AC130" s="35"/>
      <c r="AD130" s="35"/>
      <c r="AE130" s="35"/>
      <c r="AR130" s="218" t="s">
        <v>159</v>
      </c>
      <c r="AT130" s="218" t="s">
        <v>155</v>
      </c>
      <c r="AU130" s="218" t="s">
        <v>86</v>
      </c>
      <c r="AY130" s="18" t="s">
        <v>154</v>
      </c>
      <c r="BE130" s="219">
        <f>IF(N130="základní",J130,0)</f>
        <v>0</v>
      </c>
      <c r="BF130" s="219">
        <f>IF(N130="snížená",J130,0)</f>
        <v>0</v>
      </c>
      <c r="BG130" s="219">
        <f>IF(N130="zákl. přenesená",J130,0)</f>
        <v>0</v>
      </c>
      <c r="BH130" s="219">
        <f>IF(N130="sníž. přenesená",J130,0)</f>
        <v>0</v>
      </c>
      <c r="BI130" s="219">
        <f>IF(N130="nulová",J130,0)</f>
        <v>0</v>
      </c>
      <c r="BJ130" s="18" t="s">
        <v>86</v>
      </c>
      <c r="BK130" s="219">
        <f>ROUND(I130*H130,2)</f>
        <v>0</v>
      </c>
      <c r="BL130" s="18" t="s">
        <v>159</v>
      </c>
      <c r="BM130" s="218" t="s">
        <v>1898</v>
      </c>
    </row>
    <row r="131" spans="1:47" s="2" customFormat="1" ht="29.25">
      <c r="A131" s="35"/>
      <c r="B131" s="36"/>
      <c r="C131" s="37"/>
      <c r="D131" s="220" t="s">
        <v>161</v>
      </c>
      <c r="E131" s="37"/>
      <c r="F131" s="221" t="s">
        <v>1897</v>
      </c>
      <c r="G131" s="37"/>
      <c r="H131" s="37"/>
      <c r="I131" s="123"/>
      <c r="J131" s="37"/>
      <c r="K131" s="37"/>
      <c r="L131" s="40"/>
      <c r="M131" s="222"/>
      <c r="N131" s="223"/>
      <c r="O131" s="72"/>
      <c r="P131" s="72"/>
      <c r="Q131" s="72"/>
      <c r="R131" s="72"/>
      <c r="S131" s="72"/>
      <c r="T131" s="73"/>
      <c r="U131" s="35"/>
      <c r="V131" s="35"/>
      <c r="W131" s="35"/>
      <c r="X131" s="35"/>
      <c r="Y131" s="35"/>
      <c r="Z131" s="35"/>
      <c r="AA131" s="35"/>
      <c r="AB131" s="35"/>
      <c r="AC131" s="35"/>
      <c r="AD131" s="35"/>
      <c r="AE131" s="35"/>
      <c r="AT131" s="18" t="s">
        <v>161</v>
      </c>
      <c r="AU131" s="18" t="s">
        <v>86</v>
      </c>
    </row>
    <row r="132" spans="2:63" s="12" customFormat="1" ht="25.9" customHeight="1">
      <c r="B132" s="193"/>
      <c r="C132" s="194"/>
      <c r="D132" s="195" t="s">
        <v>77</v>
      </c>
      <c r="E132" s="196" t="s">
        <v>86</v>
      </c>
      <c r="F132" s="196" t="s">
        <v>168</v>
      </c>
      <c r="G132" s="194"/>
      <c r="H132" s="194"/>
      <c r="I132" s="197"/>
      <c r="J132" s="198">
        <f>BK132</f>
        <v>0</v>
      </c>
      <c r="K132" s="194"/>
      <c r="L132" s="199"/>
      <c r="M132" s="200"/>
      <c r="N132" s="201"/>
      <c r="O132" s="201"/>
      <c r="P132" s="202">
        <f>SUM(P133:P152)</f>
        <v>0</v>
      </c>
      <c r="Q132" s="201"/>
      <c r="R132" s="202">
        <f>SUM(R133:R152)</f>
        <v>0</v>
      </c>
      <c r="S132" s="201"/>
      <c r="T132" s="203">
        <f>SUM(T133:T152)</f>
        <v>0</v>
      </c>
      <c r="AR132" s="204" t="s">
        <v>86</v>
      </c>
      <c r="AT132" s="205" t="s">
        <v>77</v>
      </c>
      <c r="AU132" s="205" t="s">
        <v>78</v>
      </c>
      <c r="AY132" s="204" t="s">
        <v>154</v>
      </c>
      <c r="BK132" s="206">
        <f>SUM(BK133:BK152)</f>
        <v>0</v>
      </c>
    </row>
    <row r="133" spans="1:65" s="2" customFormat="1" ht="24" customHeight="1">
      <c r="A133" s="35"/>
      <c r="B133" s="36"/>
      <c r="C133" s="207" t="s">
        <v>159</v>
      </c>
      <c r="D133" s="207" t="s">
        <v>155</v>
      </c>
      <c r="E133" s="208" t="s">
        <v>215</v>
      </c>
      <c r="F133" s="209" t="s">
        <v>1899</v>
      </c>
      <c r="G133" s="210" t="s">
        <v>158</v>
      </c>
      <c r="H133" s="211">
        <v>44.128</v>
      </c>
      <c r="I133" s="212"/>
      <c r="J133" s="213">
        <f>ROUND(I133*H133,2)</f>
        <v>0</v>
      </c>
      <c r="K133" s="209" t="s">
        <v>1</v>
      </c>
      <c r="L133" s="40"/>
      <c r="M133" s="214" t="s">
        <v>1</v>
      </c>
      <c r="N133" s="215" t="s">
        <v>43</v>
      </c>
      <c r="O133" s="72"/>
      <c r="P133" s="216">
        <f>O133*H133</f>
        <v>0</v>
      </c>
      <c r="Q133" s="216">
        <v>0</v>
      </c>
      <c r="R133" s="216">
        <f>Q133*H133</f>
        <v>0</v>
      </c>
      <c r="S133" s="216">
        <v>0</v>
      </c>
      <c r="T133" s="217">
        <f>S133*H133</f>
        <v>0</v>
      </c>
      <c r="U133" s="35"/>
      <c r="V133" s="35"/>
      <c r="W133" s="35"/>
      <c r="X133" s="35"/>
      <c r="Y133" s="35"/>
      <c r="Z133" s="35"/>
      <c r="AA133" s="35"/>
      <c r="AB133" s="35"/>
      <c r="AC133" s="35"/>
      <c r="AD133" s="35"/>
      <c r="AE133" s="35"/>
      <c r="AR133" s="218" t="s">
        <v>159</v>
      </c>
      <c r="AT133" s="218" t="s">
        <v>155</v>
      </c>
      <c r="AU133" s="218" t="s">
        <v>86</v>
      </c>
      <c r="AY133" s="18" t="s">
        <v>154</v>
      </c>
      <c r="BE133" s="219">
        <f>IF(N133="základní",J133,0)</f>
        <v>0</v>
      </c>
      <c r="BF133" s="219">
        <f>IF(N133="snížená",J133,0)</f>
        <v>0</v>
      </c>
      <c r="BG133" s="219">
        <f>IF(N133="zákl. přenesená",J133,0)</f>
        <v>0</v>
      </c>
      <c r="BH133" s="219">
        <f>IF(N133="sníž. přenesená",J133,0)</f>
        <v>0</v>
      </c>
      <c r="BI133" s="219">
        <f>IF(N133="nulová",J133,0)</f>
        <v>0</v>
      </c>
      <c r="BJ133" s="18" t="s">
        <v>86</v>
      </c>
      <c r="BK133" s="219">
        <f>ROUND(I133*H133,2)</f>
        <v>0</v>
      </c>
      <c r="BL133" s="18" t="s">
        <v>159</v>
      </c>
      <c r="BM133" s="218" t="s">
        <v>1900</v>
      </c>
    </row>
    <row r="134" spans="1:47" s="2" customFormat="1" ht="19.5">
      <c r="A134" s="35"/>
      <c r="B134" s="36"/>
      <c r="C134" s="37"/>
      <c r="D134" s="220" t="s">
        <v>161</v>
      </c>
      <c r="E134" s="37"/>
      <c r="F134" s="221" t="s">
        <v>1899</v>
      </c>
      <c r="G134" s="37"/>
      <c r="H134" s="37"/>
      <c r="I134" s="123"/>
      <c r="J134" s="37"/>
      <c r="K134" s="37"/>
      <c r="L134" s="40"/>
      <c r="M134" s="222"/>
      <c r="N134" s="223"/>
      <c r="O134" s="72"/>
      <c r="P134" s="72"/>
      <c r="Q134" s="72"/>
      <c r="R134" s="72"/>
      <c r="S134" s="72"/>
      <c r="T134" s="73"/>
      <c r="U134" s="35"/>
      <c r="V134" s="35"/>
      <c r="W134" s="35"/>
      <c r="X134" s="35"/>
      <c r="Y134" s="35"/>
      <c r="Z134" s="35"/>
      <c r="AA134" s="35"/>
      <c r="AB134" s="35"/>
      <c r="AC134" s="35"/>
      <c r="AD134" s="35"/>
      <c r="AE134" s="35"/>
      <c r="AT134" s="18" t="s">
        <v>161</v>
      </c>
      <c r="AU134" s="18" t="s">
        <v>86</v>
      </c>
    </row>
    <row r="135" spans="1:65" s="2" customFormat="1" ht="24" customHeight="1">
      <c r="A135" s="35"/>
      <c r="B135" s="36"/>
      <c r="C135" s="207" t="s">
        <v>176</v>
      </c>
      <c r="D135" s="207" t="s">
        <v>155</v>
      </c>
      <c r="E135" s="208" t="s">
        <v>218</v>
      </c>
      <c r="F135" s="209" t="s">
        <v>1901</v>
      </c>
      <c r="G135" s="210" t="s">
        <v>158</v>
      </c>
      <c r="H135" s="211">
        <v>882.6</v>
      </c>
      <c r="I135" s="212"/>
      <c r="J135" s="213">
        <f>ROUND(I135*H135,2)</f>
        <v>0</v>
      </c>
      <c r="K135" s="209" t="s">
        <v>1</v>
      </c>
      <c r="L135" s="40"/>
      <c r="M135" s="214" t="s">
        <v>1</v>
      </c>
      <c r="N135" s="215" t="s">
        <v>43</v>
      </c>
      <c r="O135" s="72"/>
      <c r="P135" s="216">
        <f>O135*H135</f>
        <v>0</v>
      </c>
      <c r="Q135" s="216">
        <v>0</v>
      </c>
      <c r="R135" s="216">
        <f>Q135*H135</f>
        <v>0</v>
      </c>
      <c r="S135" s="216">
        <v>0</v>
      </c>
      <c r="T135" s="217">
        <f>S135*H135</f>
        <v>0</v>
      </c>
      <c r="U135" s="35"/>
      <c r="V135" s="35"/>
      <c r="W135" s="35"/>
      <c r="X135" s="35"/>
      <c r="Y135" s="35"/>
      <c r="Z135" s="35"/>
      <c r="AA135" s="35"/>
      <c r="AB135" s="35"/>
      <c r="AC135" s="35"/>
      <c r="AD135" s="35"/>
      <c r="AE135" s="35"/>
      <c r="AR135" s="218" t="s">
        <v>159</v>
      </c>
      <c r="AT135" s="218" t="s">
        <v>155</v>
      </c>
      <c r="AU135" s="218" t="s">
        <v>86</v>
      </c>
      <c r="AY135" s="18" t="s">
        <v>154</v>
      </c>
      <c r="BE135" s="219">
        <f>IF(N135="základní",J135,0)</f>
        <v>0</v>
      </c>
      <c r="BF135" s="219">
        <f>IF(N135="snížená",J135,0)</f>
        <v>0</v>
      </c>
      <c r="BG135" s="219">
        <f>IF(N135="zákl. přenesená",J135,0)</f>
        <v>0</v>
      </c>
      <c r="BH135" s="219">
        <f>IF(N135="sníž. přenesená",J135,0)</f>
        <v>0</v>
      </c>
      <c r="BI135" s="219">
        <f>IF(N135="nulová",J135,0)</f>
        <v>0</v>
      </c>
      <c r="BJ135" s="18" t="s">
        <v>86</v>
      </c>
      <c r="BK135" s="219">
        <f>ROUND(I135*H135,2)</f>
        <v>0</v>
      </c>
      <c r="BL135" s="18" t="s">
        <v>159</v>
      </c>
      <c r="BM135" s="218" t="s">
        <v>1902</v>
      </c>
    </row>
    <row r="136" spans="1:47" s="2" customFormat="1" ht="11.25">
      <c r="A136" s="35"/>
      <c r="B136" s="36"/>
      <c r="C136" s="37"/>
      <c r="D136" s="220" t="s">
        <v>161</v>
      </c>
      <c r="E136" s="37"/>
      <c r="F136" s="221" t="s">
        <v>1901</v>
      </c>
      <c r="G136" s="37"/>
      <c r="H136" s="37"/>
      <c r="I136" s="123"/>
      <c r="J136" s="37"/>
      <c r="K136" s="37"/>
      <c r="L136" s="40"/>
      <c r="M136" s="222"/>
      <c r="N136" s="223"/>
      <c r="O136" s="72"/>
      <c r="P136" s="72"/>
      <c r="Q136" s="72"/>
      <c r="R136" s="72"/>
      <c r="S136" s="72"/>
      <c r="T136" s="73"/>
      <c r="U136" s="35"/>
      <c r="V136" s="35"/>
      <c r="W136" s="35"/>
      <c r="X136" s="35"/>
      <c r="Y136" s="35"/>
      <c r="Z136" s="35"/>
      <c r="AA136" s="35"/>
      <c r="AB136" s="35"/>
      <c r="AC136" s="35"/>
      <c r="AD136" s="35"/>
      <c r="AE136" s="35"/>
      <c r="AT136" s="18" t="s">
        <v>161</v>
      </c>
      <c r="AU136" s="18" t="s">
        <v>86</v>
      </c>
    </row>
    <row r="137" spans="1:65" s="2" customFormat="1" ht="24" customHeight="1">
      <c r="A137" s="35"/>
      <c r="B137" s="36"/>
      <c r="C137" s="207" t="s">
        <v>181</v>
      </c>
      <c r="D137" s="207" t="s">
        <v>155</v>
      </c>
      <c r="E137" s="208" t="s">
        <v>1903</v>
      </c>
      <c r="F137" s="209" t="s">
        <v>1904</v>
      </c>
      <c r="G137" s="210" t="s">
        <v>158</v>
      </c>
      <c r="H137" s="211">
        <v>44.128</v>
      </c>
      <c r="I137" s="212"/>
      <c r="J137" s="213">
        <f>ROUND(I137*H137,2)</f>
        <v>0</v>
      </c>
      <c r="K137" s="209" t="s">
        <v>1</v>
      </c>
      <c r="L137" s="40"/>
      <c r="M137" s="214" t="s">
        <v>1</v>
      </c>
      <c r="N137" s="215" t="s">
        <v>43</v>
      </c>
      <c r="O137" s="72"/>
      <c r="P137" s="216">
        <f>O137*H137</f>
        <v>0</v>
      </c>
      <c r="Q137" s="216">
        <v>0</v>
      </c>
      <c r="R137" s="216">
        <f>Q137*H137</f>
        <v>0</v>
      </c>
      <c r="S137" s="216">
        <v>0</v>
      </c>
      <c r="T137" s="217">
        <f>S137*H137</f>
        <v>0</v>
      </c>
      <c r="U137" s="35"/>
      <c r="V137" s="35"/>
      <c r="W137" s="35"/>
      <c r="X137" s="35"/>
      <c r="Y137" s="35"/>
      <c r="Z137" s="35"/>
      <c r="AA137" s="35"/>
      <c r="AB137" s="35"/>
      <c r="AC137" s="35"/>
      <c r="AD137" s="35"/>
      <c r="AE137" s="35"/>
      <c r="AR137" s="218" t="s">
        <v>159</v>
      </c>
      <c r="AT137" s="218" t="s">
        <v>155</v>
      </c>
      <c r="AU137" s="218" t="s">
        <v>86</v>
      </c>
      <c r="AY137" s="18" t="s">
        <v>154</v>
      </c>
      <c r="BE137" s="219">
        <f>IF(N137="základní",J137,0)</f>
        <v>0</v>
      </c>
      <c r="BF137" s="219">
        <f>IF(N137="snížená",J137,0)</f>
        <v>0</v>
      </c>
      <c r="BG137" s="219">
        <f>IF(N137="zákl. přenesená",J137,0)</f>
        <v>0</v>
      </c>
      <c r="BH137" s="219">
        <f>IF(N137="sníž. přenesená",J137,0)</f>
        <v>0</v>
      </c>
      <c r="BI137" s="219">
        <f>IF(N137="nulová",J137,0)</f>
        <v>0</v>
      </c>
      <c r="BJ137" s="18" t="s">
        <v>86</v>
      </c>
      <c r="BK137" s="219">
        <f>ROUND(I137*H137,2)</f>
        <v>0</v>
      </c>
      <c r="BL137" s="18" t="s">
        <v>159</v>
      </c>
      <c r="BM137" s="218" t="s">
        <v>1905</v>
      </c>
    </row>
    <row r="138" spans="1:47" s="2" customFormat="1" ht="19.5">
      <c r="A138" s="35"/>
      <c r="B138" s="36"/>
      <c r="C138" s="37"/>
      <c r="D138" s="220" t="s">
        <v>161</v>
      </c>
      <c r="E138" s="37"/>
      <c r="F138" s="221" t="s">
        <v>1904</v>
      </c>
      <c r="G138" s="37"/>
      <c r="H138" s="37"/>
      <c r="I138" s="123"/>
      <c r="J138" s="37"/>
      <c r="K138" s="37"/>
      <c r="L138" s="40"/>
      <c r="M138" s="222"/>
      <c r="N138" s="223"/>
      <c r="O138" s="72"/>
      <c r="P138" s="72"/>
      <c r="Q138" s="72"/>
      <c r="R138" s="72"/>
      <c r="S138" s="72"/>
      <c r="T138" s="73"/>
      <c r="U138" s="35"/>
      <c r="V138" s="35"/>
      <c r="W138" s="35"/>
      <c r="X138" s="35"/>
      <c r="Y138" s="35"/>
      <c r="Z138" s="35"/>
      <c r="AA138" s="35"/>
      <c r="AB138" s="35"/>
      <c r="AC138" s="35"/>
      <c r="AD138" s="35"/>
      <c r="AE138" s="35"/>
      <c r="AT138" s="18" t="s">
        <v>161</v>
      </c>
      <c r="AU138" s="18" t="s">
        <v>86</v>
      </c>
    </row>
    <row r="139" spans="1:65" s="2" customFormat="1" ht="24" customHeight="1">
      <c r="A139" s="35"/>
      <c r="B139" s="36"/>
      <c r="C139" s="207" t="s">
        <v>186</v>
      </c>
      <c r="D139" s="207" t="s">
        <v>155</v>
      </c>
      <c r="E139" s="208" t="s">
        <v>1906</v>
      </c>
      <c r="F139" s="209" t="s">
        <v>1901</v>
      </c>
      <c r="G139" s="210" t="s">
        <v>158</v>
      </c>
      <c r="H139" s="211">
        <v>882.6</v>
      </c>
      <c r="I139" s="212"/>
      <c r="J139" s="213">
        <f>ROUND(I139*H139,2)</f>
        <v>0</v>
      </c>
      <c r="K139" s="209" t="s">
        <v>1</v>
      </c>
      <c r="L139" s="40"/>
      <c r="M139" s="214" t="s">
        <v>1</v>
      </c>
      <c r="N139" s="215" t="s">
        <v>43</v>
      </c>
      <c r="O139" s="72"/>
      <c r="P139" s="216">
        <f>O139*H139</f>
        <v>0</v>
      </c>
      <c r="Q139" s="216">
        <v>0</v>
      </c>
      <c r="R139" s="216">
        <f>Q139*H139</f>
        <v>0</v>
      </c>
      <c r="S139" s="216">
        <v>0</v>
      </c>
      <c r="T139" s="217">
        <f>S139*H139</f>
        <v>0</v>
      </c>
      <c r="U139" s="35"/>
      <c r="V139" s="35"/>
      <c r="W139" s="35"/>
      <c r="X139" s="35"/>
      <c r="Y139" s="35"/>
      <c r="Z139" s="35"/>
      <c r="AA139" s="35"/>
      <c r="AB139" s="35"/>
      <c r="AC139" s="35"/>
      <c r="AD139" s="35"/>
      <c r="AE139" s="35"/>
      <c r="AR139" s="218" t="s">
        <v>159</v>
      </c>
      <c r="AT139" s="218" t="s">
        <v>155</v>
      </c>
      <c r="AU139" s="218" t="s">
        <v>86</v>
      </c>
      <c r="AY139" s="18" t="s">
        <v>154</v>
      </c>
      <c r="BE139" s="219">
        <f>IF(N139="základní",J139,0)</f>
        <v>0</v>
      </c>
      <c r="BF139" s="219">
        <f>IF(N139="snížená",J139,0)</f>
        <v>0</v>
      </c>
      <c r="BG139" s="219">
        <f>IF(N139="zákl. přenesená",J139,0)</f>
        <v>0</v>
      </c>
      <c r="BH139" s="219">
        <f>IF(N139="sníž. přenesená",J139,0)</f>
        <v>0</v>
      </c>
      <c r="BI139" s="219">
        <f>IF(N139="nulová",J139,0)</f>
        <v>0</v>
      </c>
      <c r="BJ139" s="18" t="s">
        <v>86</v>
      </c>
      <c r="BK139" s="219">
        <f>ROUND(I139*H139,2)</f>
        <v>0</v>
      </c>
      <c r="BL139" s="18" t="s">
        <v>159</v>
      </c>
      <c r="BM139" s="218" t="s">
        <v>1907</v>
      </c>
    </row>
    <row r="140" spans="1:47" s="2" customFormat="1" ht="11.25">
      <c r="A140" s="35"/>
      <c r="B140" s="36"/>
      <c r="C140" s="37"/>
      <c r="D140" s="220" t="s">
        <v>161</v>
      </c>
      <c r="E140" s="37"/>
      <c r="F140" s="221" t="s">
        <v>1901</v>
      </c>
      <c r="G140" s="37"/>
      <c r="H140" s="37"/>
      <c r="I140" s="123"/>
      <c r="J140" s="37"/>
      <c r="K140" s="37"/>
      <c r="L140" s="40"/>
      <c r="M140" s="222"/>
      <c r="N140" s="223"/>
      <c r="O140" s="72"/>
      <c r="P140" s="72"/>
      <c r="Q140" s="72"/>
      <c r="R140" s="72"/>
      <c r="S140" s="72"/>
      <c r="T140" s="73"/>
      <c r="U140" s="35"/>
      <c r="V140" s="35"/>
      <c r="W140" s="35"/>
      <c r="X140" s="35"/>
      <c r="Y140" s="35"/>
      <c r="Z140" s="35"/>
      <c r="AA140" s="35"/>
      <c r="AB140" s="35"/>
      <c r="AC140" s="35"/>
      <c r="AD140" s="35"/>
      <c r="AE140" s="35"/>
      <c r="AT140" s="18" t="s">
        <v>161</v>
      </c>
      <c r="AU140" s="18" t="s">
        <v>86</v>
      </c>
    </row>
    <row r="141" spans="1:65" s="2" customFormat="1" ht="24" customHeight="1">
      <c r="A141" s="35"/>
      <c r="B141" s="36"/>
      <c r="C141" s="207" t="s">
        <v>190</v>
      </c>
      <c r="D141" s="207" t="s">
        <v>155</v>
      </c>
      <c r="E141" s="208" t="s">
        <v>1908</v>
      </c>
      <c r="F141" s="209" t="s">
        <v>1909</v>
      </c>
      <c r="G141" s="210" t="s">
        <v>158</v>
      </c>
      <c r="H141" s="211">
        <v>17.6</v>
      </c>
      <c r="I141" s="212"/>
      <c r="J141" s="213">
        <f>ROUND(I141*H141,2)</f>
        <v>0</v>
      </c>
      <c r="K141" s="209" t="s">
        <v>1</v>
      </c>
      <c r="L141" s="40"/>
      <c r="M141" s="214" t="s">
        <v>1</v>
      </c>
      <c r="N141" s="215" t="s">
        <v>43</v>
      </c>
      <c r="O141" s="72"/>
      <c r="P141" s="216">
        <f>O141*H141</f>
        <v>0</v>
      </c>
      <c r="Q141" s="216">
        <v>0</v>
      </c>
      <c r="R141" s="216">
        <f>Q141*H141</f>
        <v>0</v>
      </c>
      <c r="S141" s="216">
        <v>0</v>
      </c>
      <c r="T141" s="217">
        <f>S141*H141</f>
        <v>0</v>
      </c>
      <c r="U141" s="35"/>
      <c r="V141" s="35"/>
      <c r="W141" s="35"/>
      <c r="X141" s="35"/>
      <c r="Y141" s="35"/>
      <c r="Z141" s="35"/>
      <c r="AA141" s="35"/>
      <c r="AB141" s="35"/>
      <c r="AC141" s="35"/>
      <c r="AD141" s="35"/>
      <c r="AE141" s="35"/>
      <c r="AR141" s="218" t="s">
        <v>159</v>
      </c>
      <c r="AT141" s="218" t="s">
        <v>155</v>
      </c>
      <c r="AU141" s="218" t="s">
        <v>86</v>
      </c>
      <c r="AY141" s="18" t="s">
        <v>154</v>
      </c>
      <c r="BE141" s="219">
        <f>IF(N141="základní",J141,0)</f>
        <v>0</v>
      </c>
      <c r="BF141" s="219">
        <f>IF(N141="snížená",J141,0)</f>
        <v>0</v>
      </c>
      <c r="BG141" s="219">
        <f>IF(N141="zákl. přenesená",J141,0)</f>
        <v>0</v>
      </c>
      <c r="BH141" s="219">
        <f>IF(N141="sníž. přenesená",J141,0)</f>
        <v>0</v>
      </c>
      <c r="BI141" s="219">
        <f>IF(N141="nulová",J141,0)</f>
        <v>0</v>
      </c>
      <c r="BJ141" s="18" t="s">
        <v>86</v>
      </c>
      <c r="BK141" s="219">
        <f>ROUND(I141*H141,2)</f>
        <v>0</v>
      </c>
      <c r="BL141" s="18" t="s">
        <v>159</v>
      </c>
      <c r="BM141" s="218" t="s">
        <v>1910</v>
      </c>
    </row>
    <row r="142" spans="1:47" s="2" customFormat="1" ht="19.5">
      <c r="A142" s="35"/>
      <c r="B142" s="36"/>
      <c r="C142" s="37"/>
      <c r="D142" s="220" t="s">
        <v>161</v>
      </c>
      <c r="E142" s="37"/>
      <c r="F142" s="221" t="s">
        <v>1909</v>
      </c>
      <c r="G142" s="37"/>
      <c r="H142" s="37"/>
      <c r="I142" s="123"/>
      <c r="J142" s="37"/>
      <c r="K142" s="37"/>
      <c r="L142" s="40"/>
      <c r="M142" s="222"/>
      <c r="N142" s="223"/>
      <c r="O142" s="72"/>
      <c r="P142" s="72"/>
      <c r="Q142" s="72"/>
      <c r="R142" s="72"/>
      <c r="S142" s="72"/>
      <c r="T142" s="73"/>
      <c r="U142" s="35"/>
      <c r="V142" s="35"/>
      <c r="W142" s="35"/>
      <c r="X142" s="35"/>
      <c r="Y142" s="35"/>
      <c r="Z142" s="35"/>
      <c r="AA142" s="35"/>
      <c r="AB142" s="35"/>
      <c r="AC142" s="35"/>
      <c r="AD142" s="35"/>
      <c r="AE142" s="35"/>
      <c r="AT142" s="18" t="s">
        <v>161</v>
      </c>
      <c r="AU142" s="18" t="s">
        <v>86</v>
      </c>
    </row>
    <row r="143" spans="1:65" s="2" customFormat="1" ht="24" customHeight="1">
      <c r="A143" s="35"/>
      <c r="B143" s="36"/>
      <c r="C143" s="207" t="s">
        <v>194</v>
      </c>
      <c r="D143" s="207" t="s">
        <v>155</v>
      </c>
      <c r="E143" s="208" t="s">
        <v>1911</v>
      </c>
      <c r="F143" s="209" t="s">
        <v>1912</v>
      </c>
      <c r="G143" s="210" t="s">
        <v>158</v>
      </c>
      <c r="H143" s="211">
        <v>352</v>
      </c>
      <c r="I143" s="212"/>
      <c r="J143" s="213">
        <f>ROUND(I143*H143,2)</f>
        <v>0</v>
      </c>
      <c r="K143" s="209" t="s">
        <v>1</v>
      </c>
      <c r="L143" s="40"/>
      <c r="M143" s="214" t="s">
        <v>1</v>
      </c>
      <c r="N143" s="215" t="s">
        <v>43</v>
      </c>
      <c r="O143" s="72"/>
      <c r="P143" s="216">
        <f>O143*H143</f>
        <v>0</v>
      </c>
      <c r="Q143" s="216">
        <v>0</v>
      </c>
      <c r="R143" s="216">
        <f>Q143*H143</f>
        <v>0</v>
      </c>
      <c r="S143" s="216">
        <v>0</v>
      </c>
      <c r="T143" s="217">
        <f>S143*H143</f>
        <v>0</v>
      </c>
      <c r="U143" s="35"/>
      <c r="V143" s="35"/>
      <c r="W143" s="35"/>
      <c r="X143" s="35"/>
      <c r="Y143" s="35"/>
      <c r="Z143" s="35"/>
      <c r="AA143" s="35"/>
      <c r="AB143" s="35"/>
      <c r="AC143" s="35"/>
      <c r="AD143" s="35"/>
      <c r="AE143" s="35"/>
      <c r="AR143" s="218" t="s">
        <v>159</v>
      </c>
      <c r="AT143" s="218" t="s">
        <v>155</v>
      </c>
      <c r="AU143" s="218" t="s">
        <v>86</v>
      </c>
      <c r="AY143" s="18" t="s">
        <v>154</v>
      </c>
      <c r="BE143" s="219">
        <f>IF(N143="základní",J143,0)</f>
        <v>0</v>
      </c>
      <c r="BF143" s="219">
        <f>IF(N143="snížená",J143,0)</f>
        <v>0</v>
      </c>
      <c r="BG143" s="219">
        <f>IF(N143="zákl. přenesená",J143,0)</f>
        <v>0</v>
      </c>
      <c r="BH143" s="219">
        <f>IF(N143="sníž. přenesená",J143,0)</f>
        <v>0</v>
      </c>
      <c r="BI143" s="219">
        <f>IF(N143="nulová",J143,0)</f>
        <v>0</v>
      </c>
      <c r="BJ143" s="18" t="s">
        <v>86</v>
      </c>
      <c r="BK143" s="219">
        <f>ROUND(I143*H143,2)</f>
        <v>0</v>
      </c>
      <c r="BL143" s="18" t="s">
        <v>159</v>
      </c>
      <c r="BM143" s="218" t="s">
        <v>1913</v>
      </c>
    </row>
    <row r="144" spans="1:47" s="2" customFormat="1" ht="11.25">
      <c r="A144" s="35"/>
      <c r="B144" s="36"/>
      <c r="C144" s="37"/>
      <c r="D144" s="220" t="s">
        <v>161</v>
      </c>
      <c r="E144" s="37"/>
      <c r="F144" s="221" t="s">
        <v>1912</v>
      </c>
      <c r="G144" s="37"/>
      <c r="H144" s="37"/>
      <c r="I144" s="123"/>
      <c r="J144" s="37"/>
      <c r="K144" s="37"/>
      <c r="L144" s="40"/>
      <c r="M144" s="222"/>
      <c r="N144" s="223"/>
      <c r="O144" s="72"/>
      <c r="P144" s="72"/>
      <c r="Q144" s="72"/>
      <c r="R144" s="72"/>
      <c r="S144" s="72"/>
      <c r="T144" s="73"/>
      <c r="U144" s="35"/>
      <c r="V144" s="35"/>
      <c r="W144" s="35"/>
      <c r="X144" s="35"/>
      <c r="Y144" s="35"/>
      <c r="Z144" s="35"/>
      <c r="AA144" s="35"/>
      <c r="AB144" s="35"/>
      <c r="AC144" s="35"/>
      <c r="AD144" s="35"/>
      <c r="AE144" s="35"/>
      <c r="AT144" s="18" t="s">
        <v>161</v>
      </c>
      <c r="AU144" s="18" t="s">
        <v>86</v>
      </c>
    </row>
    <row r="145" spans="1:65" s="2" customFormat="1" ht="24" customHeight="1">
      <c r="A145" s="35"/>
      <c r="B145" s="36"/>
      <c r="C145" s="207" t="s">
        <v>198</v>
      </c>
      <c r="D145" s="207" t="s">
        <v>155</v>
      </c>
      <c r="E145" s="208" t="s">
        <v>222</v>
      </c>
      <c r="F145" s="209" t="s">
        <v>1914</v>
      </c>
      <c r="G145" s="210" t="s">
        <v>158</v>
      </c>
      <c r="H145" s="211">
        <v>105.856</v>
      </c>
      <c r="I145" s="212"/>
      <c r="J145" s="213">
        <f>ROUND(I145*H145,2)</f>
        <v>0</v>
      </c>
      <c r="K145" s="209" t="s">
        <v>1</v>
      </c>
      <c r="L145" s="40"/>
      <c r="M145" s="214" t="s">
        <v>1</v>
      </c>
      <c r="N145" s="215" t="s">
        <v>43</v>
      </c>
      <c r="O145" s="72"/>
      <c r="P145" s="216">
        <f>O145*H145</f>
        <v>0</v>
      </c>
      <c r="Q145" s="216">
        <v>0</v>
      </c>
      <c r="R145" s="216">
        <f>Q145*H145</f>
        <v>0</v>
      </c>
      <c r="S145" s="216">
        <v>0</v>
      </c>
      <c r="T145" s="217">
        <f>S145*H145</f>
        <v>0</v>
      </c>
      <c r="U145" s="35"/>
      <c r="V145" s="35"/>
      <c r="W145" s="35"/>
      <c r="X145" s="35"/>
      <c r="Y145" s="35"/>
      <c r="Z145" s="35"/>
      <c r="AA145" s="35"/>
      <c r="AB145" s="35"/>
      <c r="AC145" s="35"/>
      <c r="AD145" s="35"/>
      <c r="AE145" s="35"/>
      <c r="AR145" s="218" t="s">
        <v>159</v>
      </c>
      <c r="AT145" s="218" t="s">
        <v>155</v>
      </c>
      <c r="AU145" s="218" t="s">
        <v>86</v>
      </c>
      <c r="AY145" s="18" t="s">
        <v>154</v>
      </c>
      <c r="BE145" s="219">
        <f>IF(N145="základní",J145,0)</f>
        <v>0</v>
      </c>
      <c r="BF145" s="219">
        <f>IF(N145="snížená",J145,0)</f>
        <v>0</v>
      </c>
      <c r="BG145" s="219">
        <f>IF(N145="zákl. přenesená",J145,0)</f>
        <v>0</v>
      </c>
      <c r="BH145" s="219">
        <f>IF(N145="sníž. přenesená",J145,0)</f>
        <v>0</v>
      </c>
      <c r="BI145" s="219">
        <f>IF(N145="nulová",J145,0)</f>
        <v>0</v>
      </c>
      <c r="BJ145" s="18" t="s">
        <v>86</v>
      </c>
      <c r="BK145" s="219">
        <f>ROUND(I145*H145,2)</f>
        <v>0</v>
      </c>
      <c r="BL145" s="18" t="s">
        <v>159</v>
      </c>
      <c r="BM145" s="218" t="s">
        <v>1915</v>
      </c>
    </row>
    <row r="146" spans="1:47" s="2" customFormat="1" ht="19.5">
      <c r="A146" s="35"/>
      <c r="B146" s="36"/>
      <c r="C146" s="37"/>
      <c r="D146" s="220" t="s">
        <v>161</v>
      </c>
      <c r="E146" s="37"/>
      <c r="F146" s="221" t="s">
        <v>1914</v>
      </c>
      <c r="G146" s="37"/>
      <c r="H146" s="37"/>
      <c r="I146" s="123"/>
      <c r="J146" s="37"/>
      <c r="K146" s="37"/>
      <c r="L146" s="40"/>
      <c r="M146" s="222"/>
      <c r="N146" s="223"/>
      <c r="O146" s="72"/>
      <c r="P146" s="72"/>
      <c r="Q146" s="72"/>
      <c r="R146" s="72"/>
      <c r="S146" s="72"/>
      <c r="T146" s="73"/>
      <c r="U146" s="35"/>
      <c r="V146" s="35"/>
      <c r="W146" s="35"/>
      <c r="X146" s="35"/>
      <c r="Y146" s="35"/>
      <c r="Z146" s="35"/>
      <c r="AA146" s="35"/>
      <c r="AB146" s="35"/>
      <c r="AC146" s="35"/>
      <c r="AD146" s="35"/>
      <c r="AE146" s="35"/>
      <c r="AT146" s="18" t="s">
        <v>161</v>
      </c>
      <c r="AU146" s="18" t="s">
        <v>86</v>
      </c>
    </row>
    <row r="147" spans="1:65" s="2" customFormat="1" ht="24" customHeight="1">
      <c r="A147" s="35"/>
      <c r="B147" s="36"/>
      <c r="C147" s="207" t="s">
        <v>202</v>
      </c>
      <c r="D147" s="207" t="s">
        <v>155</v>
      </c>
      <c r="E147" s="208" t="s">
        <v>1916</v>
      </c>
      <c r="F147" s="209" t="s">
        <v>1917</v>
      </c>
      <c r="G147" s="210" t="s">
        <v>158</v>
      </c>
      <c r="H147" s="211">
        <v>83.792</v>
      </c>
      <c r="I147" s="212"/>
      <c r="J147" s="213">
        <f>ROUND(I147*H147,2)</f>
        <v>0</v>
      </c>
      <c r="K147" s="209" t="s">
        <v>1</v>
      </c>
      <c r="L147" s="40"/>
      <c r="M147" s="214" t="s">
        <v>1</v>
      </c>
      <c r="N147" s="215" t="s">
        <v>43</v>
      </c>
      <c r="O147" s="72"/>
      <c r="P147" s="216">
        <f>O147*H147</f>
        <v>0</v>
      </c>
      <c r="Q147" s="216">
        <v>0</v>
      </c>
      <c r="R147" s="216">
        <f>Q147*H147</f>
        <v>0</v>
      </c>
      <c r="S147" s="216">
        <v>0</v>
      </c>
      <c r="T147" s="217">
        <f>S147*H147</f>
        <v>0</v>
      </c>
      <c r="U147" s="35"/>
      <c r="V147" s="35"/>
      <c r="W147" s="35"/>
      <c r="X147" s="35"/>
      <c r="Y147" s="35"/>
      <c r="Z147" s="35"/>
      <c r="AA147" s="35"/>
      <c r="AB147" s="35"/>
      <c r="AC147" s="35"/>
      <c r="AD147" s="35"/>
      <c r="AE147" s="35"/>
      <c r="AR147" s="218" t="s">
        <v>159</v>
      </c>
      <c r="AT147" s="218" t="s">
        <v>155</v>
      </c>
      <c r="AU147" s="218" t="s">
        <v>86</v>
      </c>
      <c r="AY147" s="18" t="s">
        <v>154</v>
      </c>
      <c r="BE147" s="219">
        <f>IF(N147="základní",J147,0)</f>
        <v>0</v>
      </c>
      <c r="BF147" s="219">
        <f>IF(N147="snížená",J147,0)</f>
        <v>0</v>
      </c>
      <c r="BG147" s="219">
        <f>IF(N147="zákl. přenesená",J147,0)</f>
        <v>0</v>
      </c>
      <c r="BH147" s="219">
        <f>IF(N147="sníž. přenesená",J147,0)</f>
        <v>0</v>
      </c>
      <c r="BI147" s="219">
        <f>IF(N147="nulová",J147,0)</f>
        <v>0</v>
      </c>
      <c r="BJ147" s="18" t="s">
        <v>86</v>
      </c>
      <c r="BK147" s="219">
        <f>ROUND(I147*H147,2)</f>
        <v>0</v>
      </c>
      <c r="BL147" s="18" t="s">
        <v>159</v>
      </c>
      <c r="BM147" s="218" t="s">
        <v>1918</v>
      </c>
    </row>
    <row r="148" spans="1:47" s="2" customFormat="1" ht="11.25">
      <c r="A148" s="35"/>
      <c r="B148" s="36"/>
      <c r="C148" s="37"/>
      <c r="D148" s="220" t="s">
        <v>161</v>
      </c>
      <c r="E148" s="37"/>
      <c r="F148" s="221" t="s">
        <v>1917</v>
      </c>
      <c r="G148" s="37"/>
      <c r="H148" s="37"/>
      <c r="I148" s="123"/>
      <c r="J148" s="37"/>
      <c r="K148" s="37"/>
      <c r="L148" s="40"/>
      <c r="M148" s="222"/>
      <c r="N148" s="223"/>
      <c r="O148" s="72"/>
      <c r="P148" s="72"/>
      <c r="Q148" s="72"/>
      <c r="R148" s="72"/>
      <c r="S148" s="72"/>
      <c r="T148" s="73"/>
      <c r="U148" s="35"/>
      <c r="V148" s="35"/>
      <c r="W148" s="35"/>
      <c r="X148" s="35"/>
      <c r="Y148" s="35"/>
      <c r="Z148" s="35"/>
      <c r="AA148" s="35"/>
      <c r="AB148" s="35"/>
      <c r="AC148" s="35"/>
      <c r="AD148" s="35"/>
      <c r="AE148" s="35"/>
      <c r="AT148" s="18" t="s">
        <v>161</v>
      </c>
      <c r="AU148" s="18" t="s">
        <v>86</v>
      </c>
    </row>
    <row r="149" spans="1:65" s="2" customFormat="1" ht="24" customHeight="1">
      <c r="A149" s="35"/>
      <c r="B149" s="36"/>
      <c r="C149" s="207" t="s">
        <v>206</v>
      </c>
      <c r="D149" s="207" t="s">
        <v>155</v>
      </c>
      <c r="E149" s="208" t="s">
        <v>1919</v>
      </c>
      <c r="F149" s="209" t="s">
        <v>1920</v>
      </c>
      <c r="G149" s="210" t="s">
        <v>158</v>
      </c>
      <c r="H149" s="211">
        <v>16.548</v>
      </c>
      <c r="I149" s="212"/>
      <c r="J149" s="213">
        <f>ROUND(I149*H149,2)</f>
        <v>0</v>
      </c>
      <c r="K149" s="209" t="s">
        <v>1</v>
      </c>
      <c r="L149" s="40"/>
      <c r="M149" s="214" t="s">
        <v>1</v>
      </c>
      <c r="N149" s="215" t="s">
        <v>43</v>
      </c>
      <c r="O149" s="72"/>
      <c r="P149" s="216">
        <f>O149*H149</f>
        <v>0</v>
      </c>
      <c r="Q149" s="216">
        <v>0</v>
      </c>
      <c r="R149" s="216">
        <f>Q149*H149</f>
        <v>0</v>
      </c>
      <c r="S149" s="216">
        <v>0</v>
      </c>
      <c r="T149" s="217">
        <f>S149*H149</f>
        <v>0</v>
      </c>
      <c r="U149" s="35"/>
      <c r="V149" s="35"/>
      <c r="W149" s="35"/>
      <c r="X149" s="35"/>
      <c r="Y149" s="35"/>
      <c r="Z149" s="35"/>
      <c r="AA149" s="35"/>
      <c r="AB149" s="35"/>
      <c r="AC149" s="35"/>
      <c r="AD149" s="35"/>
      <c r="AE149" s="35"/>
      <c r="AR149" s="218" t="s">
        <v>159</v>
      </c>
      <c r="AT149" s="218" t="s">
        <v>155</v>
      </c>
      <c r="AU149" s="218" t="s">
        <v>86</v>
      </c>
      <c r="AY149" s="18" t="s">
        <v>154</v>
      </c>
      <c r="BE149" s="219">
        <f>IF(N149="základní",J149,0)</f>
        <v>0</v>
      </c>
      <c r="BF149" s="219">
        <f>IF(N149="snížená",J149,0)</f>
        <v>0</v>
      </c>
      <c r="BG149" s="219">
        <f>IF(N149="zákl. přenesená",J149,0)</f>
        <v>0</v>
      </c>
      <c r="BH149" s="219">
        <f>IF(N149="sníž. přenesená",J149,0)</f>
        <v>0</v>
      </c>
      <c r="BI149" s="219">
        <f>IF(N149="nulová",J149,0)</f>
        <v>0</v>
      </c>
      <c r="BJ149" s="18" t="s">
        <v>86</v>
      </c>
      <c r="BK149" s="219">
        <f>ROUND(I149*H149,2)</f>
        <v>0</v>
      </c>
      <c r="BL149" s="18" t="s">
        <v>159</v>
      </c>
      <c r="BM149" s="218" t="s">
        <v>1921</v>
      </c>
    </row>
    <row r="150" spans="1:47" s="2" customFormat="1" ht="19.5">
      <c r="A150" s="35"/>
      <c r="B150" s="36"/>
      <c r="C150" s="37"/>
      <c r="D150" s="220" t="s">
        <v>161</v>
      </c>
      <c r="E150" s="37"/>
      <c r="F150" s="221" t="s">
        <v>1920</v>
      </c>
      <c r="G150" s="37"/>
      <c r="H150" s="37"/>
      <c r="I150" s="123"/>
      <c r="J150" s="37"/>
      <c r="K150" s="37"/>
      <c r="L150" s="40"/>
      <c r="M150" s="222"/>
      <c r="N150" s="223"/>
      <c r="O150" s="72"/>
      <c r="P150" s="72"/>
      <c r="Q150" s="72"/>
      <c r="R150" s="72"/>
      <c r="S150" s="72"/>
      <c r="T150" s="73"/>
      <c r="U150" s="35"/>
      <c r="V150" s="35"/>
      <c r="W150" s="35"/>
      <c r="X150" s="35"/>
      <c r="Y150" s="35"/>
      <c r="Z150" s="35"/>
      <c r="AA150" s="35"/>
      <c r="AB150" s="35"/>
      <c r="AC150" s="35"/>
      <c r="AD150" s="35"/>
      <c r="AE150" s="35"/>
      <c r="AT150" s="18" t="s">
        <v>161</v>
      </c>
      <c r="AU150" s="18" t="s">
        <v>86</v>
      </c>
    </row>
    <row r="151" spans="1:65" s="2" customFormat="1" ht="16.5" customHeight="1">
      <c r="A151" s="35"/>
      <c r="B151" s="36"/>
      <c r="C151" s="207" t="s">
        <v>210</v>
      </c>
      <c r="D151" s="207" t="s">
        <v>155</v>
      </c>
      <c r="E151" s="208" t="s">
        <v>1922</v>
      </c>
      <c r="F151" s="209" t="s">
        <v>1923</v>
      </c>
      <c r="G151" s="210" t="s">
        <v>228</v>
      </c>
      <c r="H151" s="211">
        <v>70</v>
      </c>
      <c r="I151" s="212"/>
      <c r="J151" s="213">
        <f>ROUND(I151*H151,2)</f>
        <v>0</v>
      </c>
      <c r="K151" s="209" t="s">
        <v>1</v>
      </c>
      <c r="L151" s="40"/>
      <c r="M151" s="214" t="s">
        <v>1</v>
      </c>
      <c r="N151" s="215" t="s">
        <v>43</v>
      </c>
      <c r="O151" s="72"/>
      <c r="P151" s="216">
        <f>O151*H151</f>
        <v>0</v>
      </c>
      <c r="Q151" s="216">
        <v>0</v>
      </c>
      <c r="R151" s="216">
        <f>Q151*H151</f>
        <v>0</v>
      </c>
      <c r="S151" s="216">
        <v>0</v>
      </c>
      <c r="T151" s="217">
        <f>S151*H151</f>
        <v>0</v>
      </c>
      <c r="U151" s="35"/>
      <c r="V151" s="35"/>
      <c r="W151" s="35"/>
      <c r="X151" s="35"/>
      <c r="Y151" s="35"/>
      <c r="Z151" s="35"/>
      <c r="AA151" s="35"/>
      <c r="AB151" s="35"/>
      <c r="AC151" s="35"/>
      <c r="AD151" s="35"/>
      <c r="AE151" s="35"/>
      <c r="AR151" s="218" t="s">
        <v>159</v>
      </c>
      <c r="AT151" s="218" t="s">
        <v>155</v>
      </c>
      <c r="AU151" s="218" t="s">
        <v>86</v>
      </c>
      <c r="AY151" s="18" t="s">
        <v>154</v>
      </c>
      <c r="BE151" s="219">
        <f>IF(N151="základní",J151,0)</f>
        <v>0</v>
      </c>
      <c r="BF151" s="219">
        <f>IF(N151="snížená",J151,0)</f>
        <v>0</v>
      </c>
      <c r="BG151" s="219">
        <f>IF(N151="zákl. přenesená",J151,0)</f>
        <v>0</v>
      </c>
      <c r="BH151" s="219">
        <f>IF(N151="sníž. přenesená",J151,0)</f>
        <v>0</v>
      </c>
      <c r="BI151" s="219">
        <f>IF(N151="nulová",J151,0)</f>
        <v>0</v>
      </c>
      <c r="BJ151" s="18" t="s">
        <v>86</v>
      </c>
      <c r="BK151" s="219">
        <f>ROUND(I151*H151,2)</f>
        <v>0</v>
      </c>
      <c r="BL151" s="18" t="s">
        <v>159</v>
      </c>
      <c r="BM151" s="218" t="s">
        <v>1924</v>
      </c>
    </row>
    <row r="152" spans="1:47" s="2" customFormat="1" ht="11.25">
      <c r="A152" s="35"/>
      <c r="B152" s="36"/>
      <c r="C152" s="37"/>
      <c r="D152" s="220" t="s">
        <v>161</v>
      </c>
      <c r="E152" s="37"/>
      <c r="F152" s="221" t="s">
        <v>1923</v>
      </c>
      <c r="G152" s="37"/>
      <c r="H152" s="37"/>
      <c r="I152" s="123"/>
      <c r="J152" s="37"/>
      <c r="K152" s="37"/>
      <c r="L152" s="40"/>
      <c r="M152" s="222"/>
      <c r="N152" s="223"/>
      <c r="O152" s="72"/>
      <c r="P152" s="72"/>
      <c r="Q152" s="72"/>
      <c r="R152" s="72"/>
      <c r="S152" s="72"/>
      <c r="T152" s="73"/>
      <c r="U152" s="35"/>
      <c r="V152" s="35"/>
      <c r="W152" s="35"/>
      <c r="X152" s="35"/>
      <c r="Y152" s="35"/>
      <c r="Z152" s="35"/>
      <c r="AA152" s="35"/>
      <c r="AB152" s="35"/>
      <c r="AC152" s="35"/>
      <c r="AD152" s="35"/>
      <c r="AE152" s="35"/>
      <c r="AT152" s="18" t="s">
        <v>161</v>
      </c>
      <c r="AU152" s="18" t="s">
        <v>86</v>
      </c>
    </row>
    <row r="153" spans="2:63" s="12" customFormat="1" ht="25.9" customHeight="1">
      <c r="B153" s="193"/>
      <c r="C153" s="194"/>
      <c r="D153" s="195" t="s">
        <v>77</v>
      </c>
      <c r="E153" s="196" t="s">
        <v>159</v>
      </c>
      <c r="F153" s="196" t="s">
        <v>1925</v>
      </c>
      <c r="G153" s="194"/>
      <c r="H153" s="194"/>
      <c r="I153" s="197"/>
      <c r="J153" s="198">
        <f>BK153</f>
        <v>0</v>
      </c>
      <c r="K153" s="194"/>
      <c r="L153" s="199"/>
      <c r="M153" s="200"/>
      <c r="N153" s="201"/>
      <c r="O153" s="201"/>
      <c r="P153" s="202">
        <f>SUM(P154:P155)</f>
        <v>0</v>
      </c>
      <c r="Q153" s="201"/>
      <c r="R153" s="202">
        <f>SUM(R154:R155)</f>
        <v>0</v>
      </c>
      <c r="S153" s="201"/>
      <c r="T153" s="203">
        <f>SUM(T154:T155)</f>
        <v>0</v>
      </c>
      <c r="AR153" s="204" t="s">
        <v>86</v>
      </c>
      <c r="AT153" s="205" t="s">
        <v>77</v>
      </c>
      <c r="AU153" s="205" t="s">
        <v>78</v>
      </c>
      <c r="AY153" s="204" t="s">
        <v>154</v>
      </c>
      <c r="BK153" s="206">
        <f>SUM(BK154:BK155)</f>
        <v>0</v>
      </c>
    </row>
    <row r="154" spans="1:65" s="2" customFormat="1" ht="24" customHeight="1">
      <c r="A154" s="35"/>
      <c r="B154" s="36"/>
      <c r="C154" s="207" t="s">
        <v>214</v>
      </c>
      <c r="D154" s="207" t="s">
        <v>155</v>
      </c>
      <c r="E154" s="208" t="s">
        <v>1926</v>
      </c>
      <c r="F154" s="209" t="s">
        <v>1927</v>
      </c>
      <c r="G154" s="210" t="s">
        <v>158</v>
      </c>
      <c r="H154" s="211">
        <v>5.516</v>
      </c>
      <c r="I154" s="212"/>
      <c r="J154" s="213">
        <f>ROUND(I154*H154,2)</f>
        <v>0</v>
      </c>
      <c r="K154" s="209" t="s">
        <v>1</v>
      </c>
      <c r="L154" s="40"/>
      <c r="M154" s="214" t="s">
        <v>1</v>
      </c>
      <c r="N154" s="215" t="s">
        <v>43</v>
      </c>
      <c r="O154" s="72"/>
      <c r="P154" s="216">
        <f>O154*H154</f>
        <v>0</v>
      </c>
      <c r="Q154" s="216">
        <v>0</v>
      </c>
      <c r="R154" s="216">
        <f>Q154*H154</f>
        <v>0</v>
      </c>
      <c r="S154" s="216">
        <v>0</v>
      </c>
      <c r="T154" s="217">
        <f>S154*H154</f>
        <v>0</v>
      </c>
      <c r="U154" s="35"/>
      <c r="V154" s="35"/>
      <c r="W154" s="35"/>
      <c r="X154" s="35"/>
      <c r="Y154" s="35"/>
      <c r="Z154" s="35"/>
      <c r="AA154" s="35"/>
      <c r="AB154" s="35"/>
      <c r="AC154" s="35"/>
      <c r="AD154" s="35"/>
      <c r="AE154" s="35"/>
      <c r="AR154" s="218" t="s">
        <v>159</v>
      </c>
      <c r="AT154" s="218" t="s">
        <v>155</v>
      </c>
      <c r="AU154" s="218" t="s">
        <v>86</v>
      </c>
      <c r="AY154" s="18" t="s">
        <v>154</v>
      </c>
      <c r="BE154" s="219">
        <f>IF(N154="základní",J154,0)</f>
        <v>0</v>
      </c>
      <c r="BF154" s="219">
        <f>IF(N154="snížená",J154,0)</f>
        <v>0</v>
      </c>
      <c r="BG154" s="219">
        <f>IF(N154="zákl. přenesená",J154,0)</f>
        <v>0</v>
      </c>
      <c r="BH154" s="219">
        <f>IF(N154="sníž. přenesená",J154,0)</f>
        <v>0</v>
      </c>
      <c r="BI154" s="219">
        <f>IF(N154="nulová",J154,0)</f>
        <v>0</v>
      </c>
      <c r="BJ154" s="18" t="s">
        <v>86</v>
      </c>
      <c r="BK154" s="219">
        <f>ROUND(I154*H154,2)</f>
        <v>0</v>
      </c>
      <c r="BL154" s="18" t="s">
        <v>159</v>
      </c>
      <c r="BM154" s="218" t="s">
        <v>1928</v>
      </c>
    </row>
    <row r="155" spans="1:47" s="2" customFormat="1" ht="11.25">
      <c r="A155" s="35"/>
      <c r="B155" s="36"/>
      <c r="C155" s="37"/>
      <c r="D155" s="220" t="s">
        <v>161</v>
      </c>
      <c r="E155" s="37"/>
      <c r="F155" s="221" t="s">
        <v>1927</v>
      </c>
      <c r="G155" s="37"/>
      <c r="H155" s="37"/>
      <c r="I155" s="123"/>
      <c r="J155" s="37"/>
      <c r="K155" s="37"/>
      <c r="L155" s="40"/>
      <c r="M155" s="222"/>
      <c r="N155" s="223"/>
      <c r="O155" s="72"/>
      <c r="P155" s="72"/>
      <c r="Q155" s="72"/>
      <c r="R155" s="72"/>
      <c r="S155" s="72"/>
      <c r="T155" s="73"/>
      <c r="U155" s="35"/>
      <c r="V155" s="35"/>
      <c r="W155" s="35"/>
      <c r="X155" s="35"/>
      <c r="Y155" s="35"/>
      <c r="Z155" s="35"/>
      <c r="AA155" s="35"/>
      <c r="AB155" s="35"/>
      <c r="AC155" s="35"/>
      <c r="AD155" s="35"/>
      <c r="AE155" s="35"/>
      <c r="AT155" s="18" t="s">
        <v>161</v>
      </c>
      <c r="AU155" s="18" t="s">
        <v>86</v>
      </c>
    </row>
    <row r="156" spans="2:63" s="12" customFormat="1" ht="25.9" customHeight="1">
      <c r="B156" s="193"/>
      <c r="C156" s="194"/>
      <c r="D156" s="195" t="s">
        <v>77</v>
      </c>
      <c r="E156" s="196" t="s">
        <v>190</v>
      </c>
      <c r="F156" s="196" t="s">
        <v>315</v>
      </c>
      <c r="G156" s="194"/>
      <c r="H156" s="194"/>
      <c r="I156" s="197"/>
      <c r="J156" s="198">
        <f>BK156</f>
        <v>0</v>
      </c>
      <c r="K156" s="194"/>
      <c r="L156" s="199"/>
      <c r="M156" s="200"/>
      <c r="N156" s="201"/>
      <c r="O156" s="201"/>
      <c r="P156" s="202">
        <f>SUM(P157:P162)</f>
        <v>0</v>
      </c>
      <c r="Q156" s="201"/>
      <c r="R156" s="202">
        <f>SUM(R157:R162)</f>
        <v>0</v>
      </c>
      <c r="S156" s="201"/>
      <c r="T156" s="203">
        <f>SUM(T157:T162)</f>
        <v>0</v>
      </c>
      <c r="AR156" s="204" t="s">
        <v>86</v>
      </c>
      <c r="AT156" s="205" t="s">
        <v>77</v>
      </c>
      <c r="AU156" s="205" t="s">
        <v>78</v>
      </c>
      <c r="AY156" s="204" t="s">
        <v>154</v>
      </c>
      <c r="BK156" s="206">
        <f>SUM(BK157:BK162)</f>
        <v>0</v>
      </c>
    </row>
    <row r="157" spans="1:65" s="2" customFormat="1" ht="36" customHeight="1">
      <c r="A157" s="35"/>
      <c r="B157" s="36"/>
      <c r="C157" s="207" t="s">
        <v>8</v>
      </c>
      <c r="D157" s="207" t="s">
        <v>155</v>
      </c>
      <c r="E157" s="208" t="s">
        <v>1929</v>
      </c>
      <c r="F157" s="209" t="s">
        <v>1930</v>
      </c>
      <c r="G157" s="210" t="s">
        <v>179</v>
      </c>
      <c r="H157" s="211">
        <v>71</v>
      </c>
      <c r="I157" s="212"/>
      <c r="J157" s="213">
        <f>ROUND(I157*H157,2)</f>
        <v>0</v>
      </c>
      <c r="K157" s="209" t="s">
        <v>1</v>
      </c>
      <c r="L157" s="40"/>
      <c r="M157" s="214" t="s">
        <v>1</v>
      </c>
      <c r="N157" s="215" t="s">
        <v>43</v>
      </c>
      <c r="O157" s="72"/>
      <c r="P157" s="216">
        <f>O157*H157</f>
        <v>0</v>
      </c>
      <c r="Q157" s="216">
        <v>0</v>
      </c>
      <c r="R157" s="216">
        <f>Q157*H157</f>
        <v>0</v>
      </c>
      <c r="S157" s="216">
        <v>0</v>
      </c>
      <c r="T157" s="217">
        <f>S157*H157</f>
        <v>0</v>
      </c>
      <c r="U157" s="35"/>
      <c r="V157" s="35"/>
      <c r="W157" s="35"/>
      <c r="X157" s="35"/>
      <c r="Y157" s="35"/>
      <c r="Z157" s="35"/>
      <c r="AA157" s="35"/>
      <c r="AB157" s="35"/>
      <c r="AC157" s="35"/>
      <c r="AD157" s="35"/>
      <c r="AE157" s="35"/>
      <c r="AR157" s="218" t="s">
        <v>159</v>
      </c>
      <c r="AT157" s="218" t="s">
        <v>155</v>
      </c>
      <c r="AU157" s="218" t="s">
        <v>86</v>
      </c>
      <c r="AY157" s="18" t="s">
        <v>154</v>
      </c>
      <c r="BE157" s="219">
        <f>IF(N157="základní",J157,0)</f>
        <v>0</v>
      </c>
      <c r="BF157" s="219">
        <f>IF(N157="snížená",J157,0)</f>
        <v>0</v>
      </c>
      <c r="BG157" s="219">
        <f>IF(N157="zákl. přenesená",J157,0)</f>
        <v>0</v>
      </c>
      <c r="BH157" s="219">
        <f>IF(N157="sníž. přenesená",J157,0)</f>
        <v>0</v>
      </c>
      <c r="BI157" s="219">
        <f>IF(N157="nulová",J157,0)</f>
        <v>0</v>
      </c>
      <c r="BJ157" s="18" t="s">
        <v>86</v>
      </c>
      <c r="BK157" s="219">
        <f>ROUND(I157*H157,2)</f>
        <v>0</v>
      </c>
      <c r="BL157" s="18" t="s">
        <v>159</v>
      </c>
      <c r="BM157" s="218" t="s">
        <v>1931</v>
      </c>
    </row>
    <row r="158" spans="1:47" s="2" customFormat="1" ht="29.25">
      <c r="A158" s="35"/>
      <c r="B158" s="36"/>
      <c r="C158" s="37"/>
      <c r="D158" s="220" t="s">
        <v>161</v>
      </c>
      <c r="E158" s="37"/>
      <c r="F158" s="221" t="s">
        <v>1930</v>
      </c>
      <c r="G158" s="37"/>
      <c r="H158" s="37"/>
      <c r="I158" s="123"/>
      <c r="J158" s="37"/>
      <c r="K158" s="37"/>
      <c r="L158" s="40"/>
      <c r="M158" s="222"/>
      <c r="N158" s="223"/>
      <c r="O158" s="72"/>
      <c r="P158" s="72"/>
      <c r="Q158" s="72"/>
      <c r="R158" s="72"/>
      <c r="S158" s="72"/>
      <c r="T158" s="73"/>
      <c r="U158" s="35"/>
      <c r="V158" s="35"/>
      <c r="W158" s="35"/>
      <c r="X158" s="35"/>
      <c r="Y158" s="35"/>
      <c r="Z158" s="35"/>
      <c r="AA158" s="35"/>
      <c r="AB158" s="35"/>
      <c r="AC158" s="35"/>
      <c r="AD158" s="35"/>
      <c r="AE158" s="35"/>
      <c r="AT158" s="18" t="s">
        <v>161</v>
      </c>
      <c r="AU158" s="18" t="s">
        <v>86</v>
      </c>
    </row>
    <row r="159" spans="1:65" s="2" customFormat="1" ht="24" customHeight="1">
      <c r="A159" s="35"/>
      <c r="B159" s="36"/>
      <c r="C159" s="207" t="s">
        <v>221</v>
      </c>
      <c r="D159" s="207" t="s">
        <v>155</v>
      </c>
      <c r="E159" s="208" t="s">
        <v>1932</v>
      </c>
      <c r="F159" s="209" t="s">
        <v>1933</v>
      </c>
      <c r="G159" s="210" t="s">
        <v>319</v>
      </c>
      <c r="H159" s="211">
        <v>22</v>
      </c>
      <c r="I159" s="212"/>
      <c r="J159" s="213">
        <f>ROUND(I159*H159,2)</f>
        <v>0</v>
      </c>
      <c r="K159" s="209" t="s">
        <v>1</v>
      </c>
      <c r="L159" s="40"/>
      <c r="M159" s="214" t="s">
        <v>1</v>
      </c>
      <c r="N159" s="215" t="s">
        <v>43</v>
      </c>
      <c r="O159" s="72"/>
      <c r="P159" s="216">
        <f>O159*H159</f>
        <v>0</v>
      </c>
      <c r="Q159" s="216">
        <v>0</v>
      </c>
      <c r="R159" s="216">
        <f>Q159*H159</f>
        <v>0</v>
      </c>
      <c r="S159" s="216">
        <v>0</v>
      </c>
      <c r="T159" s="217">
        <f>S159*H159</f>
        <v>0</v>
      </c>
      <c r="U159" s="35"/>
      <c r="V159" s="35"/>
      <c r="W159" s="35"/>
      <c r="X159" s="35"/>
      <c r="Y159" s="35"/>
      <c r="Z159" s="35"/>
      <c r="AA159" s="35"/>
      <c r="AB159" s="35"/>
      <c r="AC159" s="35"/>
      <c r="AD159" s="35"/>
      <c r="AE159" s="35"/>
      <c r="AR159" s="218" t="s">
        <v>159</v>
      </c>
      <c r="AT159" s="218" t="s">
        <v>155</v>
      </c>
      <c r="AU159" s="218" t="s">
        <v>86</v>
      </c>
      <c r="AY159" s="18" t="s">
        <v>154</v>
      </c>
      <c r="BE159" s="219">
        <f>IF(N159="základní",J159,0)</f>
        <v>0</v>
      </c>
      <c r="BF159" s="219">
        <f>IF(N159="snížená",J159,0)</f>
        <v>0</v>
      </c>
      <c r="BG159" s="219">
        <f>IF(N159="zákl. přenesená",J159,0)</f>
        <v>0</v>
      </c>
      <c r="BH159" s="219">
        <f>IF(N159="sníž. přenesená",J159,0)</f>
        <v>0</v>
      </c>
      <c r="BI159" s="219">
        <f>IF(N159="nulová",J159,0)</f>
        <v>0</v>
      </c>
      <c r="BJ159" s="18" t="s">
        <v>86</v>
      </c>
      <c r="BK159" s="219">
        <f>ROUND(I159*H159,2)</f>
        <v>0</v>
      </c>
      <c r="BL159" s="18" t="s">
        <v>159</v>
      </c>
      <c r="BM159" s="218" t="s">
        <v>1934</v>
      </c>
    </row>
    <row r="160" spans="1:47" s="2" customFormat="1" ht="19.5">
      <c r="A160" s="35"/>
      <c r="B160" s="36"/>
      <c r="C160" s="37"/>
      <c r="D160" s="220" t="s">
        <v>161</v>
      </c>
      <c r="E160" s="37"/>
      <c r="F160" s="221" t="s">
        <v>1933</v>
      </c>
      <c r="G160" s="37"/>
      <c r="H160" s="37"/>
      <c r="I160" s="123"/>
      <c r="J160" s="37"/>
      <c r="K160" s="37"/>
      <c r="L160" s="40"/>
      <c r="M160" s="222"/>
      <c r="N160" s="223"/>
      <c r="O160" s="72"/>
      <c r="P160" s="72"/>
      <c r="Q160" s="72"/>
      <c r="R160" s="72"/>
      <c r="S160" s="72"/>
      <c r="T160" s="73"/>
      <c r="U160" s="35"/>
      <c r="V160" s="35"/>
      <c r="W160" s="35"/>
      <c r="X160" s="35"/>
      <c r="Y160" s="35"/>
      <c r="Z160" s="35"/>
      <c r="AA160" s="35"/>
      <c r="AB160" s="35"/>
      <c r="AC160" s="35"/>
      <c r="AD160" s="35"/>
      <c r="AE160" s="35"/>
      <c r="AT160" s="18" t="s">
        <v>161</v>
      </c>
      <c r="AU160" s="18" t="s">
        <v>86</v>
      </c>
    </row>
    <row r="161" spans="1:65" s="2" customFormat="1" ht="36" customHeight="1">
      <c r="A161" s="35"/>
      <c r="B161" s="36"/>
      <c r="C161" s="207" t="s">
        <v>225</v>
      </c>
      <c r="D161" s="207" t="s">
        <v>155</v>
      </c>
      <c r="E161" s="208" t="s">
        <v>1935</v>
      </c>
      <c r="F161" s="209" t="s">
        <v>1936</v>
      </c>
      <c r="G161" s="210" t="s">
        <v>319</v>
      </c>
      <c r="H161" s="211">
        <v>5</v>
      </c>
      <c r="I161" s="212"/>
      <c r="J161" s="213">
        <f>ROUND(I161*H161,2)</f>
        <v>0</v>
      </c>
      <c r="K161" s="209" t="s">
        <v>1</v>
      </c>
      <c r="L161" s="40"/>
      <c r="M161" s="214" t="s">
        <v>1</v>
      </c>
      <c r="N161" s="215" t="s">
        <v>43</v>
      </c>
      <c r="O161" s="72"/>
      <c r="P161" s="216">
        <f>O161*H161</f>
        <v>0</v>
      </c>
      <c r="Q161" s="216">
        <v>0</v>
      </c>
      <c r="R161" s="216">
        <f>Q161*H161</f>
        <v>0</v>
      </c>
      <c r="S161" s="216">
        <v>0</v>
      </c>
      <c r="T161" s="217">
        <f>S161*H161</f>
        <v>0</v>
      </c>
      <c r="U161" s="35"/>
      <c r="V161" s="35"/>
      <c r="W161" s="35"/>
      <c r="X161" s="35"/>
      <c r="Y161" s="35"/>
      <c r="Z161" s="35"/>
      <c r="AA161" s="35"/>
      <c r="AB161" s="35"/>
      <c r="AC161" s="35"/>
      <c r="AD161" s="35"/>
      <c r="AE161" s="35"/>
      <c r="AR161" s="218" t="s">
        <v>159</v>
      </c>
      <c r="AT161" s="218" t="s">
        <v>155</v>
      </c>
      <c r="AU161" s="218" t="s">
        <v>86</v>
      </c>
      <c r="AY161" s="18" t="s">
        <v>154</v>
      </c>
      <c r="BE161" s="219">
        <f>IF(N161="základní",J161,0)</f>
        <v>0</v>
      </c>
      <c r="BF161" s="219">
        <f>IF(N161="snížená",J161,0)</f>
        <v>0</v>
      </c>
      <c r="BG161" s="219">
        <f>IF(N161="zákl. přenesená",J161,0)</f>
        <v>0</v>
      </c>
      <c r="BH161" s="219">
        <f>IF(N161="sníž. přenesená",J161,0)</f>
        <v>0</v>
      </c>
      <c r="BI161" s="219">
        <f>IF(N161="nulová",J161,0)</f>
        <v>0</v>
      </c>
      <c r="BJ161" s="18" t="s">
        <v>86</v>
      </c>
      <c r="BK161" s="219">
        <f>ROUND(I161*H161,2)</f>
        <v>0</v>
      </c>
      <c r="BL161" s="18" t="s">
        <v>159</v>
      </c>
      <c r="BM161" s="218" t="s">
        <v>1937</v>
      </c>
    </row>
    <row r="162" spans="1:47" s="2" customFormat="1" ht="29.25">
      <c r="A162" s="35"/>
      <c r="B162" s="36"/>
      <c r="C162" s="37"/>
      <c r="D162" s="220" t="s">
        <v>161</v>
      </c>
      <c r="E162" s="37"/>
      <c r="F162" s="221" t="s">
        <v>1936</v>
      </c>
      <c r="G162" s="37"/>
      <c r="H162" s="37"/>
      <c r="I162" s="123"/>
      <c r="J162" s="37"/>
      <c r="K162" s="37"/>
      <c r="L162" s="40"/>
      <c r="M162" s="226"/>
      <c r="N162" s="227"/>
      <c r="O162" s="228"/>
      <c r="P162" s="228"/>
      <c r="Q162" s="228"/>
      <c r="R162" s="228"/>
      <c r="S162" s="228"/>
      <c r="T162" s="229"/>
      <c r="U162" s="35"/>
      <c r="V162" s="35"/>
      <c r="W162" s="35"/>
      <c r="X162" s="35"/>
      <c r="Y162" s="35"/>
      <c r="Z162" s="35"/>
      <c r="AA162" s="35"/>
      <c r="AB162" s="35"/>
      <c r="AC162" s="35"/>
      <c r="AD162" s="35"/>
      <c r="AE162" s="35"/>
      <c r="AT162" s="18" t="s">
        <v>161</v>
      </c>
      <c r="AU162" s="18" t="s">
        <v>86</v>
      </c>
    </row>
    <row r="163" spans="1:31" s="2" customFormat="1" ht="6.95" customHeight="1">
      <c r="A163" s="35"/>
      <c r="B163" s="55"/>
      <c r="C163" s="56"/>
      <c r="D163" s="56"/>
      <c r="E163" s="56"/>
      <c r="F163" s="56"/>
      <c r="G163" s="56"/>
      <c r="H163" s="56"/>
      <c r="I163" s="159"/>
      <c r="J163" s="56"/>
      <c r="K163" s="56"/>
      <c r="L163" s="40"/>
      <c r="M163" s="35"/>
      <c r="O163" s="35"/>
      <c r="P163" s="35"/>
      <c r="Q163" s="35"/>
      <c r="R163" s="35"/>
      <c r="S163" s="35"/>
      <c r="T163" s="35"/>
      <c r="U163" s="35"/>
      <c r="V163" s="35"/>
      <c r="W163" s="35"/>
      <c r="X163" s="35"/>
      <c r="Y163" s="35"/>
      <c r="Z163" s="35"/>
      <c r="AA163" s="35"/>
      <c r="AB163" s="35"/>
      <c r="AC163" s="35"/>
      <c r="AD163" s="35"/>
      <c r="AE163" s="35"/>
    </row>
  </sheetData>
  <sheetProtection algorithmName="SHA-512" hashValue="bmfmnFcz3Iw9oIF/mxsDV5d6PPrfSREhl3PBCLOHimf4uAxlayrub+HLKDDNZQoam5fAbTBdyZ27JHKIgSRWxA==" saltValue="4GeecI/ofQlpoFQCDL3wtRITvUVQ21/tEoNTp/0zLZ6/tLDhDuMwTFlpaKc/bYP9lhj8FFWsn5TPyLPD8XxHAg==" spinCount="100000" sheet="1" objects="1" scenarios="1" formatColumns="0" formatRows="0" autoFilter="0"/>
  <autoFilter ref="C123:K162"/>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1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6"/>
      <c r="L2" s="299"/>
      <c r="M2" s="299"/>
      <c r="N2" s="299"/>
      <c r="O2" s="299"/>
      <c r="P2" s="299"/>
      <c r="Q2" s="299"/>
      <c r="R2" s="299"/>
      <c r="S2" s="299"/>
      <c r="T2" s="299"/>
      <c r="U2" s="299"/>
      <c r="V2" s="299"/>
      <c r="AT2" s="18" t="s">
        <v>111</v>
      </c>
    </row>
    <row r="3" spans="2:46" s="1" customFormat="1" ht="6.95" customHeight="1">
      <c r="B3" s="117"/>
      <c r="C3" s="118"/>
      <c r="D3" s="118"/>
      <c r="E3" s="118"/>
      <c r="F3" s="118"/>
      <c r="G3" s="118"/>
      <c r="H3" s="118"/>
      <c r="I3" s="119"/>
      <c r="J3" s="118"/>
      <c r="K3" s="118"/>
      <c r="L3" s="21"/>
      <c r="AT3" s="18" t="s">
        <v>88</v>
      </c>
    </row>
    <row r="4" spans="2:46" s="1" customFormat="1" ht="24.95" customHeight="1">
      <c r="B4" s="21"/>
      <c r="D4" s="120" t="s">
        <v>125</v>
      </c>
      <c r="I4" s="116"/>
      <c r="L4" s="21"/>
      <c r="M4" s="121" t="s">
        <v>10</v>
      </c>
      <c r="AT4" s="18" t="s">
        <v>4</v>
      </c>
    </row>
    <row r="5" spans="2:12" s="1" customFormat="1" ht="6.95" customHeight="1">
      <c r="B5" s="21"/>
      <c r="I5" s="116"/>
      <c r="L5" s="21"/>
    </row>
    <row r="6" spans="2:12" s="1" customFormat="1" ht="12" customHeight="1">
      <c r="B6" s="21"/>
      <c r="D6" s="122" t="s">
        <v>16</v>
      </c>
      <c r="I6" s="116"/>
      <c r="L6" s="21"/>
    </row>
    <row r="7" spans="2:12" s="1" customFormat="1" ht="25.5" customHeight="1">
      <c r="B7" s="21"/>
      <c r="E7" s="333" t="str">
        <f>'Rekapitulace stavby'!K6</f>
        <v>Jablonné nad Orlicí - Nádražní ulice - zvýšení podílu udržitelných forem dopravy</v>
      </c>
      <c r="F7" s="334"/>
      <c r="G7" s="334"/>
      <c r="H7" s="334"/>
      <c r="I7" s="116"/>
      <c r="L7" s="21"/>
    </row>
    <row r="8" spans="2:12" s="1" customFormat="1" ht="12" customHeight="1">
      <c r="B8" s="21"/>
      <c r="D8" s="122" t="s">
        <v>126</v>
      </c>
      <c r="I8" s="116"/>
      <c r="L8" s="21"/>
    </row>
    <row r="9" spans="1:31" s="2" customFormat="1" ht="16.5" customHeight="1">
      <c r="A9" s="35"/>
      <c r="B9" s="40"/>
      <c r="C9" s="35"/>
      <c r="D9" s="35"/>
      <c r="E9" s="333" t="s">
        <v>1885</v>
      </c>
      <c r="F9" s="336"/>
      <c r="G9" s="336"/>
      <c r="H9" s="336"/>
      <c r="I9" s="123"/>
      <c r="J9" s="35"/>
      <c r="K9" s="35"/>
      <c r="L9" s="52"/>
      <c r="S9" s="35"/>
      <c r="T9" s="35"/>
      <c r="U9" s="35"/>
      <c r="V9" s="35"/>
      <c r="W9" s="35"/>
      <c r="X9" s="35"/>
      <c r="Y9" s="35"/>
      <c r="Z9" s="35"/>
      <c r="AA9" s="35"/>
      <c r="AB9" s="35"/>
      <c r="AC9" s="35"/>
      <c r="AD9" s="35"/>
      <c r="AE9" s="35"/>
    </row>
    <row r="10" spans="1:31" s="2" customFormat="1" ht="12" customHeight="1">
      <c r="A10" s="35"/>
      <c r="B10" s="40"/>
      <c r="C10" s="35"/>
      <c r="D10" s="122" t="s">
        <v>391</v>
      </c>
      <c r="E10" s="35"/>
      <c r="F10" s="35"/>
      <c r="G10" s="35"/>
      <c r="H10" s="35"/>
      <c r="I10" s="123"/>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5" t="s">
        <v>1938</v>
      </c>
      <c r="F11" s="336"/>
      <c r="G11" s="336"/>
      <c r="H11" s="336"/>
      <c r="I11" s="123"/>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123"/>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2" t="s">
        <v>18</v>
      </c>
      <c r="E13" s="35"/>
      <c r="F13" s="111" t="s">
        <v>1</v>
      </c>
      <c r="G13" s="35"/>
      <c r="H13" s="35"/>
      <c r="I13" s="124" t="s">
        <v>20</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2" t="s">
        <v>22</v>
      </c>
      <c r="E14" s="35"/>
      <c r="F14" s="111" t="s">
        <v>23</v>
      </c>
      <c r="G14" s="35"/>
      <c r="H14" s="35"/>
      <c r="I14" s="124" t="s">
        <v>24</v>
      </c>
      <c r="J14" s="125" t="str">
        <f>'Rekapitulace stavby'!AN8</f>
        <v>9. 11. 2018</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123"/>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2" t="s">
        <v>26</v>
      </c>
      <c r="E16" s="35"/>
      <c r="F16" s="35"/>
      <c r="G16" s="35"/>
      <c r="H16" s="35"/>
      <c r="I16" s="124" t="s">
        <v>27</v>
      </c>
      <c r="J16" s="111" t="str">
        <f>IF('Rekapitulace stavby'!AN10="","",'Rekapitulace stavby'!AN10)</f>
        <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tr">
        <f>IF('Rekapitulace stavby'!E11="","",'Rekapitulace stavby'!E11)</f>
        <v xml:space="preserve"> </v>
      </c>
      <c r="F17" s="35"/>
      <c r="G17" s="35"/>
      <c r="H17" s="35"/>
      <c r="I17" s="124" t="s">
        <v>29</v>
      </c>
      <c r="J17" s="111" t="str">
        <f>IF('Rekapitulace stavby'!AN11="","",'Rekapitulace stavby'!AN11)</f>
        <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123"/>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2" t="s">
        <v>30</v>
      </c>
      <c r="E19" s="35"/>
      <c r="F19" s="35"/>
      <c r="G19" s="35"/>
      <c r="H19" s="35"/>
      <c r="I19" s="124" t="s">
        <v>27</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37" t="str">
        <f>'Rekapitulace stavby'!E14</f>
        <v>Vyplň údaj</v>
      </c>
      <c r="F20" s="338"/>
      <c r="G20" s="338"/>
      <c r="H20" s="338"/>
      <c r="I20" s="124" t="s">
        <v>29</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123"/>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2" t="s">
        <v>32</v>
      </c>
      <c r="E22" s="35"/>
      <c r="F22" s="35"/>
      <c r="G22" s="35"/>
      <c r="H22" s="35"/>
      <c r="I22" s="124" t="s">
        <v>27</v>
      </c>
      <c r="J22" s="111" t="str">
        <f>IF('Rekapitulace stavby'!AN16="","",'Rekapitulace stavby'!AN16)</f>
        <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tr">
        <f>IF('Rekapitulace stavby'!E17="","",'Rekapitulace stavby'!E17)</f>
        <v>Ing. Petr Novotný, Ph.D.</v>
      </c>
      <c r="F23" s="35"/>
      <c r="G23" s="35"/>
      <c r="H23" s="35"/>
      <c r="I23" s="124" t="s">
        <v>29</v>
      </c>
      <c r="J23" s="111" t="str">
        <f>IF('Rekapitulace stavby'!AN17="","",'Rekapitulace stavby'!AN17)</f>
        <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123"/>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2" t="s">
        <v>35</v>
      </c>
      <c r="E25" s="35"/>
      <c r="F25" s="35"/>
      <c r="G25" s="35"/>
      <c r="H25" s="35"/>
      <c r="I25" s="124" t="s">
        <v>27</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4" t="s">
        <v>29</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123"/>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2" t="s">
        <v>36</v>
      </c>
      <c r="E28" s="35"/>
      <c r="F28" s="35"/>
      <c r="G28" s="35"/>
      <c r="H28" s="35"/>
      <c r="I28" s="123"/>
      <c r="J28" s="35"/>
      <c r="K28" s="35"/>
      <c r="L28" s="52"/>
      <c r="S28" s="35"/>
      <c r="T28" s="35"/>
      <c r="U28" s="35"/>
      <c r="V28" s="35"/>
      <c r="W28" s="35"/>
      <c r="X28" s="35"/>
      <c r="Y28" s="35"/>
      <c r="Z28" s="35"/>
      <c r="AA28" s="35"/>
      <c r="AB28" s="35"/>
      <c r="AC28" s="35"/>
      <c r="AD28" s="35"/>
      <c r="AE28" s="35"/>
    </row>
    <row r="29" spans="1:31" s="8" customFormat="1" ht="16.5" customHeight="1">
      <c r="A29" s="126"/>
      <c r="B29" s="127"/>
      <c r="C29" s="126"/>
      <c r="D29" s="126"/>
      <c r="E29" s="339" t="s">
        <v>1</v>
      </c>
      <c r="F29" s="339"/>
      <c r="G29" s="339"/>
      <c r="H29" s="339"/>
      <c r="I29" s="128"/>
      <c r="J29" s="126"/>
      <c r="K29" s="126"/>
      <c r="L29" s="129"/>
      <c r="S29" s="126"/>
      <c r="T29" s="126"/>
      <c r="U29" s="126"/>
      <c r="V29" s="126"/>
      <c r="W29" s="126"/>
      <c r="X29" s="126"/>
      <c r="Y29" s="126"/>
      <c r="Z29" s="126"/>
      <c r="AA29" s="126"/>
      <c r="AB29" s="126"/>
      <c r="AC29" s="126"/>
      <c r="AD29" s="126"/>
      <c r="AE29" s="126"/>
    </row>
    <row r="30" spans="1:31" s="2" customFormat="1" ht="6.95" customHeight="1">
      <c r="A30" s="35"/>
      <c r="B30" s="40"/>
      <c r="C30" s="35"/>
      <c r="D30" s="35"/>
      <c r="E30" s="35"/>
      <c r="F30" s="35"/>
      <c r="G30" s="35"/>
      <c r="H30" s="35"/>
      <c r="I30" s="123"/>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30"/>
      <c r="E31" s="130"/>
      <c r="F31" s="130"/>
      <c r="G31" s="130"/>
      <c r="H31" s="130"/>
      <c r="I31" s="131"/>
      <c r="J31" s="130"/>
      <c r="K31" s="130"/>
      <c r="L31" s="52"/>
      <c r="S31" s="35"/>
      <c r="T31" s="35"/>
      <c r="U31" s="35"/>
      <c r="V31" s="35"/>
      <c r="W31" s="35"/>
      <c r="X31" s="35"/>
      <c r="Y31" s="35"/>
      <c r="Z31" s="35"/>
      <c r="AA31" s="35"/>
      <c r="AB31" s="35"/>
      <c r="AC31" s="35"/>
      <c r="AD31" s="35"/>
      <c r="AE31" s="35"/>
    </row>
    <row r="32" spans="1:31" s="2" customFormat="1" ht="25.35" customHeight="1">
      <c r="A32" s="35"/>
      <c r="B32" s="40"/>
      <c r="C32" s="35"/>
      <c r="D32" s="132" t="s">
        <v>38</v>
      </c>
      <c r="E32" s="35"/>
      <c r="F32" s="35"/>
      <c r="G32" s="35"/>
      <c r="H32" s="35"/>
      <c r="I32" s="123"/>
      <c r="J32" s="133">
        <f>ROUND(J126,2)</f>
        <v>0</v>
      </c>
      <c r="K32" s="35"/>
      <c r="L32" s="52"/>
      <c r="S32" s="35"/>
      <c r="T32" s="35"/>
      <c r="U32" s="35"/>
      <c r="V32" s="35"/>
      <c r="W32" s="35"/>
      <c r="X32" s="35"/>
      <c r="Y32" s="35"/>
      <c r="Z32" s="35"/>
      <c r="AA32" s="35"/>
      <c r="AB32" s="35"/>
      <c r="AC32" s="35"/>
      <c r="AD32" s="35"/>
      <c r="AE32" s="35"/>
    </row>
    <row r="33" spans="1:31" s="2" customFormat="1" ht="6.95" customHeight="1">
      <c r="A33" s="35"/>
      <c r="B33" s="40"/>
      <c r="C33" s="35"/>
      <c r="D33" s="130"/>
      <c r="E33" s="130"/>
      <c r="F33" s="130"/>
      <c r="G33" s="130"/>
      <c r="H33" s="130"/>
      <c r="I33" s="131"/>
      <c r="J33" s="130"/>
      <c r="K33" s="130"/>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34" t="s">
        <v>40</v>
      </c>
      <c r="G34" s="35"/>
      <c r="H34" s="35"/>
      <c r="I34" s="135" t="s">
        <v>39</v>
      </c>
      <c r="J34" s="134" t="s">
        <v>41</v>
      </c>
      <c r="K34" s="35"/>
      <c r="L34" s="52"/>
      <c r="S34" s="35"/>
      <c r="T34" s="35"/>
      <c r="U34" s="35"/>
      <c r="V34" s="35"/>
      <c r="W34" s="35"/>
      <c r="X34" s="35"/>
      <c r="Y34" s="35"/>
      <c r="Z34" s="35"/>
      <c r="AA34" s="35"/>
      <c r="AB34" s="35"/>
      <c r="AC34" s="35"/>
      <c r="AD34" s="35"/>
      <c r="AE34" s="35"/>
    </row>
    <row r="35" spans="1:31" s="2" customFormat="1" ht="14.45" customHeight="1">
      <c r="A35" s="35"/>
      <c r="B35" s="40"/>
      <c r="C35" s="35"/>
      <c r="D35" s="136" t="s">
        <v>42</v>
      </c>
      <c r="E35" s="122" t="s">
        <v>43</v>
      </c>
      <c r="F35" s="137">
        <f>ROUND((SUM(BE126:BE218)),2)</f>
        <v>0</v>
      </c>
      <c r="G35" s="35"/>
      <c r="H35" s="35"/>
      <c r="I35" s="138">
        <v>0.21</v>
      </c>
      <c r="J35" s="137">
        <f>ROUND(((SUM(BE126:BE218))*I35),2)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2" t="s">
        <v>44</v>
      </c>
      <c r="F36" s="137">
        <f>ROUND((SUM(BF126:BF218)),2)</f>
        <v>0</v>
      </c>
      <c r="G36" s="35"/>
      <c r="H36" s="35"/>
      <c r="I36" s="138">
        <v>0.15</v>
      </c>
      <c r="J36" s="137">
        <f>ROUND(((SUM(BF126:BF218))*I36),2)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2" t="s">
        <v>45</v>
      </c>
      <c r="F37" s="137">
        <f>ROUND((SUM(BG126:BG218)),2)</f>
        <v>0</v>
      </c>
      <c r="G37" s="35"/>
      <c r="H37" s="35"/>
      <c r="I37" s="138">
        <v>0.21</v>
      </c>
      <c r="J37" s="137">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2" t="s">
        <v>46</v>
      </c>
      <c r="F38" s="137">
        <f>ROUND((SUM(BH126:BH218)),2)</f>
        <v>0</v>
      </c>
      <c r="G38" s="35"/>
      <c r="H38" s="35"/>
      <c r="I38" s="138">
        <v>0.15</v>
      </c>
      <c r="J38" s="137">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2" t="s">
        <v>47</v>
      </c>
      <c r="F39" s="137">
        <f>ROUND((SUM(BI126:BI218)),2)</f>
        <v>0</v>
      </c>
      <c r="G39" s="35"/>
      <c r="H39" s="35"/>
      <c r="I39" s="138">
        <v>0</v>
      </c>
      <c r="J39" s="137">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123"/>
      <c r="J40" s="35"/>
      <c r="K40" s="35"/>
      <c r="L40" s="52"/>
      <c r="S40" s="35"/>
      <c r="T40" s="35"/>
      <c r="U40" s="35"/>
      <c r="V40" s="35"/>
      <c r="W40" s="35"/>
      <c r="X40" s="35"/>
      <c r="Y40" s="35"/>
      <c r="Z40" s="35"/>
      <c r="AA40" s="35"/>
      <c r="AB40" s="35"/>
      <c r="AC40" s="35"/>
      <c r="AD40" s="35"/>
      <c r="AE40" s="35"/>
    </row>
    <row r="41" spans="1:31" s="2" customFormat="1" ht="25.35" customHeight="1">
      <c r="A41" s="35"/>
      <c r="B41" s="40"/>
      <c r="C41" s="139"/>
      <c r="D41" s="140" t="s">
        <v>48</v>
      </c>
      <c r="E41" s="141"/>
      <c r="F41" s="141"/>
      <c r="G41" s="142" t="s">
        <v>49</v>
      </c>
      <c r="H41" s="143" t="s">
        <v>50</v>
      </c>
      <c r="I41" s="144"/>
      <c r="J41" s="145">
        <f>SUM(J32:J39)</f>
        <v>0</v>
      </c>
      <c r="K41" s="146"/>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123"/>
      <c r="J42" s="35"/>
      <c r="K42" s="35"/>
      <c r="L42" s="52"/>
      <c r="S42" s="35"/>
      <c r="T42" s="35"/>
      <c r="U42" s="35"/>
      <c r="V42" s="35"/>
      <c r="W42" s="35"/>
      <c r="X42" s="35"/>
      <c r="Y42" s="35"/>
      <c r="Z42" s="35"/>
      <c r="AA42" s="35"/>
      <c r="AB42" s="35"/>
      <c r="AC42" s="35"/>
      <c r="AD42" s="35"/>
      <c r="AE42" s="35"/>
    </row>
    <row r="43" spans="2:12" s="1" customFormat="1" ht="14.45" customHeight="1">
      <c r="B43" s="21"/>
      <c r="I43" s="116"/>
      <c r="L43" s="21"/>
    </row>
    <row r="44" spans="2:12" s="1" customFormat="1" ht="14.45" customHeight="1">
      <c r="B44" s="21"/>
      <c r="I44" s="116"/>
      <c r="L44" s="21"/>
    </row>
    <row r="45" spans="2:12" s="1" customFormat="1" ht="14.45" customHeight="1">
      <c r="B45" s="21"/>
      <c r="I45" s="116"/>
      <c r="L45" s="21"/>
    </row>
    <row r="46" spans="2:12" s="1" customFormat="1" ht="14.45" customHeight="1">
      <c r="B46" s="21"/>
      <c r="I46" s="116"/>
      <c r="L46" s="21"/>
    </row>
    <row r="47" spans="2:12" s="1" customFormat="1" ht="14.45" customHeight="1">
      <c r="B47" s="21"/>
      <c r="I47" s="116"/>
      <c r="L47" s="21"/>
    </row>
    <row r="48" spans="2:12" s="1" customFormat="1" ht="14.45" customHeight="1">
      <c r="B48" s="21"/>
      <c r="I48" s="116"/>
      <c r="L48" s="21"/>
    </row>
    <row r="49" spans="2:12" s="1" customFormat="1" ht="14.45" customHeight="1">
      <c r="B49" s="21"/>
      <c r="I49" s="116"/>
      <c r="L49" s="21"/>
    </row>
    <row r="50" spans="2:12" s="2" customFormat="1" ht="14.45" customHeight="1">
      <c r="B50" s="52"/>
      <c r="D50" s="147" t="s">
        <v>51</v>
      </c>
      <c r="E50" s="148"/>
      <c r="F50" s="148"/>
      <c r="G50" s="147" t="s">
        <v>52</v>
      </c>
      <c r="H50" s="148"/>
      <c r="I50" s="149"/>
      <c r="J50" s="148"/>
      <c r="K50" s="148"/>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50" t="s">
        <v>53</v>
      </c>
      <c r="E61" s="151"/>
      <c r="F61" s="152" t="s">
        <v>54</v>
      </c>
      <c r="G61" s="150" t="s">
        <v>53</v>
      </c>
      <c r="H61" s="151"/>
      <c r="I61" s="153"/>
      <c r="J61" s="154" t="s">
        <v>54</v>
      </c>
      <c r="K61" s="151"/>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7" t="s">
        <v>55</v>
      </c>
      <c r="E65" s="155"/>
      <c r="F65" s="155"/>
      <c r="G65" s="147" t="s">
        <v>56</v>
      </c>
      <c r="H65" s="155"/>
      <c r="I65" s="156"/>
      <c r="J65" s="155"/>
      <c r="K65" s="15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50" t="s">
        <v>53</v>
      </c>
      <c r="E76" s="151"/>
      <c r="F76" s="152" t="s">
        <v>54</v>
      </c>
      <c r="G76" s="150" t="s">
        <v>53</v>
      </c>
      <c r="H76" s="151"/>
      <c r="I76" s="153"/>
      <c r="J76" s="154" t="s">
        <v>54</v>
      </c>
      <c r="K76" s="151"/>
      <c r="L76" s="52"/>
      <c r="S76" s="35"/>
      <c r="T76" s="35"/>
      <c r="U76" s="35"/>
      <c r="V76" s="35"/>
      <c r="W76" s="35"/>
      <c r="X76" s="35"/>
      <c r="Y76" s="35"/>
      <c r="Z76" s="35"/>
      <c r="AA76" s="35"/>
      <c r="AB76" s="35"/>
      <c r="AC76" s="35"/>
      <c r="AD76" s="35"/>
      <c r="AE76" s="35"/>
    </row>
    <row r="77" spans="1:31" s="2" customFormat="1" ht="14.45" customHeight="1">
      <c r="A77" s="35"/>
      <c r="B77" s="157"/>
      <c r="C77" s="158"/>
      <c r="D77" s="158"/>
      <c r="E77" s="158"/>
      <c r="F77" s="158"/>
      <c r="G77" s="158"/>
      <c r="H77" s="158"/>
      <c r="I77" s="159"/>
      <c r="J77" s="158"/>
      <c r="K77" s="158"/>
      <c r="L77" s="52"/>
      <c r="S77" s="35"/>
      <c r="T77" s="35"/>
      <c r="U77" s="35"/>
      <c r="V77" s="35"/>
      <c r="W77" s="35"/>
      <c r="X77" s="35"/>
      <c r="Y77" s="35"/>
      <c r="Z77" s="35"/>
      <c r="AA77" s="35"/>
      <c r="AB77" s="35"/>
      <c r="AC77" s="35"/>
      <c r="AD77" s="35"/>
      <c r="AE77" s="35"/>
    </row>
    <row r="81" spans="1:31" s="2" customFormat="1" ht="6.95" customHeight="1">
      <c r="A81" s="35"/>
      <c r="B81" s="160"/>
      <c r="C81" s="161"/>
      <c r="D81" s="161"/>
      <c r="E81" s="161"/>
      <c r="F81" s="161"/>
      <c r="G81" s="161"/>
      <c r="H81" s="161"/>
      <c r="I81" s="162"/>
      <c r="J81" s="161"/>
      <c r="K81" s="161"/>
      <c r="L81" s="52"/>
      <c r="S81" s="35"/>
      <c r="T81" s="35"/>
      <c r="U81" s="35"/>
      <c r="V81" s="35"/>
      <c r="W81" s="35"/>
      <c r="X81" s="35"/>
      <c r="Y81" s="35"/>
      <c r="Z81" s="35"/>
      <c r="AA81" s="35"/>
      <c r="AB81" s="35"/>
      <c r="AC81" s="35"/>
      <c r="AD81" s="35"/>
      <c r="AE81" s="35"/>
    </row>
    <row r="82" spans="1:31" s="2" customFormat="1" ht="24.95" customHeight="1">
      <c r="A82" s="35"/>
      <c r="B82" s="36"/>
      <c r="C82" s="24" t="s">
        <v>128</v>
      </c>
      <c r="D82" s="37"/>
      <c r="E82" s="37"/>
      <c r="F82" s="37"/>
      <c r="G82" s="37"/>
      <c r="H82" s="37"/>
      <c r="I82" s="123"/>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23"/>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23"/>
      <c r="J84" s="37"/>
      <c r="K84" s="37"/>
      <c r="L84" s="52"/>
      <c r="S84" s="35"/>
      <c r="T84" s="35"/>
      <c r="U84" s="35"/>
      <c r="V84" s="35"/>
      <c r="W84" s="35"/>
      <c r="X84" s="35"/>
      <c r="Y84" s="35"/>
      <c r="Z84" s="35"/>
      <c r="AA84" s="35"/>
      <c r="AB84" s="35"/>
      <c r="AC84" s="35"/>
      <c r="AD84" s="35"/>
      <c r="AE84" s="35"/>
    </row>
    <row r="85" spans="1:31" s="2" customFormat="1" ht="25.5" customHeight="1">
      <c r="A85" s="35"/>
      <c r="B85" s="36"/>
      <c r="C85" s="37"/>
      <c r="D85" s="37"/>
      <c r="E85" s="340" t="str">
        <f>E7</f>
        <v>Jablonné nad Orlicí - Nádražní ulice - zvýšení podílu udržitelných forem dopravy</v>
      </c>
      <c r="F85" s="341"/>
      <c r="G85" s="341"/>
      <c r="H85" s="341"/>
      <c r="I85" s="123"/>
      <c r="J85" s="37"/>
      <c r="K85" s="37"/>
      <c r="L85" s="52"/>
      <c r="S85" s="35"/>
      <c r="T85" s="35"/>
      <c r="U85" s="35"/>
      <c r="V85" s="35"/>
      <c r="W85" s="35"/>
      <c r="X85" s="35"/>
      <c r="Y85" s="35"/>
      <c r="Z85" s="35"/>
      <c r="AA85" s="35"/>
      <c r="AB85" s="35"/>
      <c r="AC85" s="35"/>
      <c r="AD85" s="35"/>
      <c r="AE85" s="35"/>
    </row>
    <row r="86" spans="2:12" s="1" customFormat="1" ht="12" customHeight="1">
      <c r="B86" s="22"/>
      <c r="C86" s="30" t="s">
        <v>126</v>
      </c>
      <c r="D86" s="23"/>
      <c r="E86" s="23"/>
      <c r="F86" s="23"/>
      <c r="G86" s="23"/>
      <c r="H86" s="23"/>
      <c r="I86" s="116"/>
      <c r="J86" s="23"/>
      <c r="K86" s="23"/>
      <c r="L86" s="21"/>
    </row>
    <row r="87" spans="1:31" s="2" customFormat="1" ht="16.5" customHeight="1">
      <c r="A87" s="35"/>
      <c r="B87" s="36"/>
      <c r="C87" s="37"/>
      <c r="D87" s="37"/>
      <c r="E87" s="340" t="s">
        <v>1885</v>
      </c>
      <c r="F87" s="342"/>
      <c r="G87" s="342"/>
      <c r="H87" s="342"/>
      <c r="I87" s="123"/>
      <c r="J87" s="37"/>
      <c r="K87" s="37"/>
      <c r="L87" s="52"/>
      <c r="S87" s="35"/>
      <c r="T87" s="35"/>
      <c r="U87" s="35"/>
      <c r="V87" s="35"/>
      <c r="W87" s="35"/>
      <c r="X87" s="35"/>
      <c r="Y87" s="35"/>
      <c r="Z87" s="35"/>
      <c r="AA87" s="35"/>
      <c r="AB87" s="35"/>
      <c r="AC87" s="35"/>
      <c r="AD87" s="35"/>
      <c r="AE87" s="35"/>
    </row>
    <row r="88" spans="1:31" s="2" customFormat="1" ht="12" customHeight="1">
      <c r="A88" s="35"/>
      <c r="B88" s="36"/>
      <c r="C88" s="30" t="s">
        <v>391</v>
      </c>
      <c r="D88" s="37"/>
      <c r="E88" s="37"/>
      <c r="F88" s="37"/>
      <c r="G88" s="37"/>
      <c r="H88" s="37"/>
      <c r="I88" s="123"/>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08" t="str">
        <f>E11</f>
        <v>SO 301 - B - Dešťová kanalizace - neuznatelné náklady</v>
      </c>
      <c r="F89" s="342"/>
      <c r="G89" s="342"/>
      <c r="H89" s="342"/>
      <c r="I89" s="123"/>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23"/>
      <c r="J90" s="37"/>
      <c r="K90" s="37"/>
      <c r="L90" s="52"/>
      <c r="S90" s="35"/>
      <c r="T90" s="35"/>
      <c r="U90" s="35"/>
      <c r="V90" s="35"/>
      <c r="W90" s="35"/>
      <c r="X90" s="35"/>
      <c r="Y90" s="35"/>
      <c r="Z90" s="35"/>
      <c r="AA90" s="35"/>
      <c r="AB90" s="35"/>
      <c r="AC90" s="35"/>
      <c r="AD90" s="35"/>
      <c r="AE90" s="35"/>
    </row>
    <row r="91" spans="1:31" s="2" customFormat="1" ht="12" customHeight="1">
      <c r="A91" s="35"/>
      <c r="B91" s="36"/>
      <c r="C91" s="30" t="s">
        <v>22</v>
      </c>
      <c r="D91" s="37"/>
      <c r="E91" s="37"/>
      <c r="F91" s="28" t="str">
        <f>F14</f>
        <v>Jablonné nad Orlicí</v>
      </c>
      <c r="G91" s="37"/>
      <c r="H91" s="37"/>
      <c r="I91" s="124" t="s">
        <v>24</v>
      </c>
      <c r="J91" s="67" t="str">
        <f>IF(J14="","",J14)</f>
        <v>9. 11. 2018</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123"/>
      <c r="J92" s="37"/>
      <c r="K92" s="37"/>
      <c r="L92" s="52"/>
      <c r="S92" s="35"/>
      <c r="T92" s="35"/>
      <c r="U92" s="35"/>
      <c r="V92" s="35"/>
      <c r="W92" s="35"/>
      <c r="X92" s="35"/>
      <c r="Y92" s="35"/>
      <c r="Z92" s="35"/>
      <c r="AA92" s="35"/>
      <c r="AB92" s="35"/>
      <c r="AC92" s="35"/>
      <c r="AD92" s="35"/>
      <c r="AE92" s="35"/>
    </row>
    <row r="93" spans="1:31" s="2" customFormat="1" ht="27.95" customHeight="1">
      <c r="A93" s="35"/>
      <c r="B93" s="36"/>
      <c r="C93" s="30" t="s">
        <v>26</v>
      </c>
      <c r="D93" s="37"/>
      <c r="E93" s="37"/>
      <c r="F93" s="28" t="str">
        <f>E17</f>
        <v xml:space="preserve"> </v>
      </c>
      <c r="G93" s="37"/>
      <c r="H93" s="37"/>
      <c r="I93" s="124" t="s">
        <v>32</v>
      </c>
      <c r="J93" s="33" t="str">
        <f>E23</f>
        <v>Ing. Petr Novotný, Ph.D.</v>
      </c>
      <c r="K93" s="37"/>
      <c r="L93" s="52"/>
      <c r="S93" s="35"/>
      <c r="T93" s="35"/>
      <c r="U93" s="35"/>
      <c r="V93" s="35"/>
      <c r="W93" s="35"/>
      <c r="X93" s="35"/>
      <c r="Y93" s="35"/>
      <c r="Z93" s="35"/>
      <c r="AA93" s="35"/>
      <c r="AB93" s="35"/>
      <c r="AC93" s="35"/>
      <c r="AD93" s="35"/>
      <c r="AE93" s="35"/>
    </row>
    <row r="94" spans="1:31" s="2" customFormat="1" ht="15.2" customHeight="1">
      <c r="A94" s="35"/>
      <c r="B94" s="36"/>
      <c r="C94" s="30" t="s">
        <v>30</v>
      </c>
      <c r="D94" s="37"/>
      <c r="E94" s="37"/>
      <c r="F94" s="28" t="str">
        <f>IF(E20="","",E20)</f>
        <v>Vyplň údaj</v>
      </c>
      <c r="G94" s="37"/>
      <c r="H94" s="37"/>
      <c r="I94" s="124" t="s">
        <v>35</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23"/>
      <c r="J95" s="37"/>
      <c r="K95" s="37"/>
      <c r="L95" s="52"/>
      <c r="S95" s="35"/>
      <c r="T95" s="35"/>
      <c r="U95" s="35"/>
      <c r="V95" s="35"/>
      <c r="W95" s="35"/>
      <c r="X95" s="35"/>
      <c r="Y95" s="35"/>
      <c r="Z95" s="35"/>
      <c r="AA95" s="35"/>
      <c r="AB95" s="35"/>
      <c r="AC95" s="35"/>
      <c r="AD95" s="35"/>
      <c r="AE95" s="35"/>
    </row>
    <row r="96" spans="1:31" s="2" customFormat="1" ht="29.25" customHeight="1">
      <c r="A96" s="35"/>
      <c r="B96" s="36"/>
      <c r="C96" s="163" t="s">
        <v>129</v>
      </c>
      <c r="D96" s="164"/>
      <c r="E96" s="164"/>
      <c r="F96" s="164"/>
      <c r="G96" s="164"/>
      <c r="H96" s="164"/>
      <c r="I96" s="165"/>
      <c r="J96" s="166" t="s">
        <v>130</v>
      </c>
      <c r="K96" s="164"/>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123"/>
      <c r="J97" s="37"/>
      <c r="K97" s="37"/>
      <c r="L97" s="52"/>
      <c r="S97" s="35"/>
      <c r="T97" s="35"/>
      <c r="U97" s="35"/>
      <c r="V97" s="35"/>
      <c r="W97" s="35"/>
      <c r="X97" s="35"/>
      <c r="Y97" s="35"/>
      <c r="Z97" s="35"/>
      <c r="AA97" s="35"/>
      <c r="AB97" s="35"/>
      <c r="AC97" s="35"/>
      <c r="AD97" s="35"/>
      <c r="AE97" s="35"/>
    </row>
    <row r="98" spans="1:47" s="2" customFormat="1" ht="22.9" customHeight="1">
      <c r="A98" s="35"/>
      <c r="B98" s="36"/>
      <c r="C98" s="167" t="s">
        <v>131</v>
      </c>
      <c r="D98" s="37"/>
      <c r="E98" s="37"/>
      <c r="F98" s="37"/>
      <c r="G98" s="37"/>
      <c r="H98" s="37"/>
      <c r="I98" s="123"/>
      <c r="J98" s="85">
        <f>J126</f>
        <v>0</v>
      </c>
      <c r="K98" s="37"/>
      <c r="L98" s="52"/>
      <c r="S98" s="35"/>
      <c r="T98" s="35"/>
      <c r="U98" s="35"/>
      <c r="V98" s="35"/>
      <c r="W98" s="35"/>
      <c r="X98" s="35"/>
      <c r="Y98" s="35"/>
      <c r="Z98" s="35"/>
      <c r="AA98" s="35"/>
      <c r="AB98" s="35"/>
      <c r="AC98" s="35"/>
      <c r="AD98" s="35"/>
      <c r="AE98" s="35"/>
      <c r="AU98" s="18" t="s">
        <v>132</v>
      </c>
    </row>
    <row r="99" spans="2:12" s="9" customFormat="1" ht="24.95" customHeight="1">
      <c r="B99" s="168"/>
      <c r="C99" s="169"/>
      <c r="D99" s="170" t="s">
        <v>133</v>
      </c>
      <c r="E99" s="171"/>
      <c r="F99" s="171"/>
      <c r="G99" s="171"/>
      <c r="H99" s="171"/>
      <c r="I99" s="172"/>
      <c r="J99" s="173">
        <f>J127</f>
        <v>0</v>
      </c>
      <c r="K99" s="169"/>
      <c r="L99" s="174"/>
    </row>
    <row r="100" spans="2:12" s="9" customFormat="1" ht="24.95" customHeight="1">
      <c r="B100" s="168"/>
      <c r="C100" s="169"/>
      <c r="D100" s="170" t="s">
        <v>1887</v>
      </c>
      <c r="E100" s="171"/>
      <c r="F100" s="171"/>
      <c r="G100" s="171"/>
      <c r="H100" s="171"/>
      <c r="I100" s="172"/>
      <c r="J100" s="173">
        <f>J140</f>
        <v>0</v>
      </c>
      <c r="K100" s="169"/>
      <c r="L100" s="174"/>
    </row>
    <row r="101" spans="2:12" s="9" customFormat="1" ht="24.95" customHeight="1">
      <c r="B101" s="168"/>
      <c r="C101" s="169"/>
      <c r="D101" s="170" t="s">
        <v>1888</v>
      </c>
      <c r="E101" s="171"/>
      <c r="F101" s="171"/>
      <c r="G101" s="171"/>
      <c r="H101" s="171"/>
      <c r="I101" s="172"/>
      <c r="J101" s="173">
        <f>J163</f>
        <v>0</v>
      </c>
      <c r="K101" s="169"/>
      <c r="L101" s="174"/>
    </row>
    <row r="102" spans="2:12" s="9" customFormat="1" ht="24.95" customHeight="1">
      <c r="B102" s="168"/>
      <c r="C102" s="169"/>
      <c r="D102" s="170" t="s">
        <v>1939</v>
      </c>
      <c r="E102" s="171"/>
      <c r="F102" s="171"/>
      <c r="G102" s="171"/>
      <c r="H102" s="171"/>
      <c r="I102" s="172"/>
      <c r="J102" s="173">
        <f>J172</f>
        <v>0</v>
      </c>
      <c r="K102" s="169"/>
      <c r="L102" s="174"/>
    </row>
    <row r="103" spans="2:12" s="9" customFormat="1" ht="24.95" customHeight="1">
      <c r="B103" s="168"/>
      <c r="C103" s="169"/>
      <c r="D103" s="170" t="s">
        <v>1889</v>
      </c>
      <c r="E103" s="171"/>
      <c r="F103" s="171"/>
      <c r="G103" s="171"/>
      <c r="H103" s="171"/>
      <c r="I103" s="172"/>
      <c r="J103" s="173">
        <f>J175</f>
        <v>0</v>
      </c>
      <c r="K103" s="169"/>
      <c r="L103" s="174"/>
    </row>
    <row r="104" spans="2:12" s="9" customFormat="1" ht="24.95" customHeight="1">
      <c r="B104" s="168"/>
      <c r="C104" s="169"/>
      <c r="D104" s="170" t="s">
        <v>1940</v>
      </c>
      <c r="E104" s="171"/>
      <c r="F104" s="171"/>
      <c r="G104" s="171"/>
      <c r="H104" s="171"/>
      <c r="I104" s="172"/>
      <c r="J104" s="173">
        <f>J212</f>
        <v>0</v>
      </c>
      <c r="K104" s="169"/>
      <c r="L104" s="174"/>
    </row>
    <row r="105" spans="1:31" s="2" customFormat="1" ht="21.75" customHeight="1">
      <c r="A105" s="35"/>
      <c r="B105" s="36"/>
      <c r="C105" s="37"/>
      <c r="D105" s="37"/>
      <c r="E105" s="37"/>
      <c r="F105" s="37"/>
      <c r="G105" s="37"/>
      <c r="H105" s="37"/>
      <c r="I105" s="123"/>
      <c r="J105" s="37"/>
      <c r="K105" s="37"/>
      <c r="L105" s="52"/>
      <c r="S105" s="35"/>
      <c r="T105" s="35"/>
      <c r="U105" s="35"/>
      <c r="V105" s="35"/>
      <c r="W105" s="35"/>
      <c r="X105" s="35"/>
      <c r="Y105" s="35"/>
      <c r="Z105" s="35"/>
      <c r="AA105" s="35"/>
      <c r="AB105" s="35"/>
      <c r="AC105" s="35"/>
      <c r="AD105" s="35"/>
      <c r="AE105" s="35"/>
    </row>
    <row r="106" spans="1:31" s="2" customFormat="1" ht="6.95" customHeight="1">
      <c r="A106" s="35"/>
      <c r="B106" s="55"/>
      <c r="C106" s="56"/>
      <c r="D106" s="56"/>
      <c r="E106" s="56"/>
      <c r="F106" s="56"/>
      <c r="G106" s="56"/>
      <c r="H106" s="56"/>
      <c r="I106" s="159"/>
      <c r="J106" s="56"/>
      <c r="K106" s="56"/>
      <c r="L106" s="52"/>
      <c r="S106" s="35"/>
      <c r="T106" s="35"/>
      <c r="U106" s="35"/>
      <c r="V106" s="35"/>
      <c r="W106" s="35"/>
      <c r="X106" s="35"/>
      <c r="Y106" s="35"/>
      <c r="Z106" s="35"/>
      <c r="AA106" s="35"/>
      <c r="AB106" s="35"/>
      <c r="AC106" s="35"/>
      <c r="AD106" s="35"/>
      <c r="AE106" s="35"/>
    </row>
    <row r="110" spans="1:31" s="2" customFormat="1" ht="6.95" customHeight="1">
      <c r="A110" s="35"/>
      <c r="B110" s="57"/>
      <c r="C110" s="58"/>
      <c r="D110" s="58"/>
      <c r="E110" s="58"/>
      <c r="F110" s="58"/>
      <c r="G110" s="58"/>
      <c r="H110" s="58"/>
      <c r="I110" s="162"/>
      <c r="J110" s="58"/>
      <c r="K110" s="58"/>
      <c r="L110" s="52"/>
      <c r="S110" s="35"/>
      <c r="T110" s="35"/>
      <c r="U110" s="35"/>
      <c r="V110" s="35"/>
      <c r="W110" s="35"/>
      <c r="X110" s="35"/>
      <c r="Y110" s="35"/>
      <c r="Z110" s="35"/>
      <c r="AA110" s="35"/>
      <c r="AB110" s="35"/>
      <c r="AC110" s="35"/>
      <c r="AD110" s="35"/>
      <c r="AE110" s="35"/>
    </row>
    <row r="111" spans="1:31" s="2" customFormat="1" ht="24.95" customHeight="1">
      <c r="A111" s="35"/>
      <c r="B111" s="36"/>
      <c r="C111" s="24" t="s">
        <v>140</v>
      </c>
      <c r="D111" s="37"/>
      <c r="E111" s="37"/>
      <c r="F111" s="37"/>
      <c r="G111" s="37"/>
      <c r="H111" s="37"/>
      <c r="I111" s="123"/>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123"/>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16</v>
      </c>
      <c r="D113" s="37"/>
      <c r="E113" s="37"/>
      <c r="F113" s="37"/>
      <c r="G113" s="37"/>
      <c r="H113" s="37"/>
      <c r="I113" s="123"/>
      <c r="J113" s="37"/>
      <c r="K113" s="37"/>
      <c r="L113" s="52"/>
      <c r="S113" s="35"/>
      <c r="T113" s="35"/>
      <c r="U113" s="35"/>
      <c r="V113" s="35"/>
      <c r="W113" s="35"/>
      <c r="X113" s="35"/>
      <c r="Y113" s="35"/>
      <c r="Z113" s="35"/>
      <c r="AA113" s="35"/>
      <c r="AB113" s="35"/>
      <c r="AC113" s="35"/>
      <c r="AD113" s="35"/>
      <c r="AE113" s="35"/>
    </row>
    <row r="114" spans="1:31" s="2" customFormat="1" ht="25.5" customHeight="1">
      <c r="A114" s="35"/>
      <c r="B114" s="36"/>
      <c r="C114" s="37"/>
      <c r="D114" s="37"/>
      <c r="E114" s="340" t="str">
        <f>E7</f>
        <v>Jablonné nad Orlicí - Nádražní ulice - zvýšení podílu udržitelných forem dopravy</v>
      </c>
      <c r="F114" s="341"/>
      <c r="G114" s="341"/>
      <c r="H114" s="341"/>
      <c r="I114" s="123"/>
      <c r="J114" s="37"/>
      <c r="K114" s="37"/>
      <c r="L114" s="52"/>
      <c r="S114" s="35"/>
      <c r="T114" s="35"/>
      <c r="U114" s="35"/>
      <c r="V114" s="35"/>
      <c r="W114" s="35"/>
      <c r="X114" s="35"/>
      <c r="Y114" s="35"/>
      <c r="Z114" s="35"/>
      <c r="AA114" s="35"/>
      <c r="AB114" s="35"/>
      <c r="AC114" s="35"/>
      <c r="AD114" s="35"/>
      <c r="AE114" s="35"/>
    </row>
    <row r="115" spans="2:12" s="1" customFormat="1" ht="12" customHeight="1">
      <c r="B115" s="22"/>
      <c r="C115" s="30" t="s">
        <v>126</v>
      </c>
      <c r="D115" s="23"/>
      <c r="E115" s="23"/>
      <c r="F115" s="23"/>
      <c r="G115" s="23"/>
      <c r="H115" s="23"/>
      <c r="I115" s="116"/>
      <c r="J115" s="23"/>
      <c r="K115" s="23"/>
      <c r="L115" s="21"/>
    </row>
    <row r="116" spans="1:31" s="2" customFormat="1" ht="16.5" customHeight="1">
      <c r="A116" s="35"/>
      <c r="B116" s="36"/>
      <c r="C116" s="37"/>
      <c r="D116" s="37"/>
      <c r="E116" s="340" t="s">
        <v>1885</v>
      </c>
      <c r="F116" s="342"/>
      <c r="G116" s="342"/>
      <c r="H116" s="342"/>
      <c r="I116" s="123"/>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391</v>
      </c>
      <c r="D117" s="37"/>
      <c r="E117" s="37"/>
      <c r="F117" s="37"/>
      <c r="G117" s="37"/>
      <c r="H117" s="37"/>
      <c r="I117" s="123"/>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308" t="str">
        <f>E11</f>
        <v>SO 301 - B - Dešťová kanalizace - neuznatelné náklady</v>
      </c>
      <c r="F118" s="342"/>
      <c r="G118" s="342"/>
      <c r="H118" s="342"/>
      <c r="I118" s="123"/>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123"/>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22</v>
      </c>
      <c r="D120" s="37"/>
      <c r="E120" s="37"/>
      <c r="F120" s="28" t="str">
        <f>F14</f>
        <v>Jablonné nad Orlicí</v>
      </c>
      <c r="G120" s="37"/>
      <c r="H120" s="37"/>
      <c r="I120" s="124" t="s">
        <v>24</v>
      </c>
      <c r="J120" s="67" t="str">
        <f>IF(J14="","",J14)</f>
        <v>9. 11. 2018</v>
      </c>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123"/>
      <c r="J121" s="37"/>
      <c r="K121" s="37"/>
      <c r="L121" s="52"/>
      <c r="S121" s="35"/>
      <c r="T121" s="35"/>
      <c r="U121" s="35"/>
      <c r="V121" s="35"/>
      <c r="W121" s="35"/>
      <c r="X121" s="35"/>
      <c r="Y121" s="35"/>
      <c r="Z121" s="35"/>
      <c r="AA121" s="35"/>
      <c r="AB121" s="35"/>
      <c r="AC121" s="35"/>
      <c r="AD121" s="35"/>
      <c r="AE121" s="35"/>
    </row>
    <row r="122" spans="1:31" s="2" customFormat="1" ht="27.95" customHeight="1">
      <c r="A122" s="35"/>
      <c r="B122" s="36"/>
      <c r="C122" s="30" t="s">
        <v>26</v>
      </c>
      <c r="D122" s="37"/>
      <c r="E122" s="37"/>
      <c r="F122" s="28" t="str">
        <f>E17</f>
        <v xml:space="preserve"> </v>
      </c>
      <c r="G122" s="37"/>
      <c r="H122" s="37"/>
      <c r="I122" s="124" t="s">
        <v>32</v>
      </c>
      <c r="J122" s="33" t="str">
        <f>E23</f>
        <v>Ing. Petr Novotný, Ph.D.</v>
      </c>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30</v>
      </c>
      <c r="D123" s="37"/>
      <c r="E123" s="37"/>
      <c r="F123" s="28" t="str">
        <f>IF(E20="","",E20)</f>
        <v>Vyplň údaj</v>
      </c>
      <c r="G123" s="37"/>
      <c r="H123" s="37"/>
      <c r="I123" s="124" t="s">
        <v>35</v>
      </c>
      <c r="J123" s="33" t="str">
        <f>E26</f>
        <v xml:space="preserve"> </v>
      </c>
      <c r="K123" s="37"/>
      <c r="L123" s="52"/>
      <c r="S123" s="35"/>
      <c r="T123" s="35"/>
      <c r="U123" s="35"/>
      <c r="V123" s="35"/>
      <c r="W123" s="35"/>
      <c r="X123" s="35"/>
      <c r="Y123" s="35"/>
      <c r="Z123" s="35"/>
      <c r="AA123" s="35"/>
      <c r="AB123" s="35"/>
      <c r="AC123" s="35"/>
      <c r="AD123" s="35"/>
      <c r="AE123" s="35"/>
    </row>
    <row r="124" spans="1:31" s="2" customFormat="1" ht="10.35" customHeight="1">
      <c r="A124" s="35"/>
      <c r="B124" s="36"/>
      <c r="C124" s="37"/>
      <c r="D124" s="37"/>
      <c r="E124" s="37"/>
      <c r="F124" s="37"/>
      <c r="G124" s="37"/>
      <c r="H124" s="37"/>
      <c r="I124" s="123"/>
      <c r="J124" s="37"/>
      <c r="K124" s="37"/>
      <c r="L124" s="52"/>
      <c r="S124" s="35"/>
      <c r="T124" s="35"/>
      <c r="U124" s="35"/>
      <c r="V124" s="35"/>
      <c r="W124" s="35"/>
      <c r="X124" s="35"/>
      <c r="Y124" s="35"/>
      <c r="Z124" s="35"/>
      <c r="AA124" s="35"/>
      <c r="AB124" s="35"/>
      <c r="AC124" s="35"/>
      <c r="AD124" s="35"/>
      <c r="AE124" s="35"/>
    </row>
    <row r="125" spans="1:31" s="11" customFormat="1" ht="29.25" customHeight="1">
      <c r="A125" s="181"/>
      <c r="B125" s="182"/>
      <c r="C125" s="183" t="s">
        <v>141</v>
      </c>
      <c r="D125" s="184" t="s">
        <v>63</v>
      </c>
      <c r="E125" s="184" t="s">
        <v>59</v>
      </c>
      <c r="F125" s="184" t="s">
        <v>60</v>
      </c>
      <c r="G125" s="184" t="s">
        <v>142</v>
      </c>
      <c r="H125" s="184" t="s">
        <v>143</v>
      </c>
      <c r="I125" s="185" t="s">
        <v>144</v>
      </c>
      <c r="J125" s="184" t="s">
        <v>130</v>
      </c>
      <c r="K125" s="186" t="s">
        <v>145</v>
      </c>
      <c r="L125" s="187"/>
      <c r="M125" s="76" t="s">
        <v>1</v>
      </c>
      <c r="N125" s="77" t="s">
        <v>42</v>
      </c>
      <c r="O125" s="77" t="s">
        <v>146</v>
      </c>
      <c r="P125" s="77" t="s">
        <v>147</v>
      </c>
      <c r="Q125" s="77" t="s">
        <v>148</v>
      </c>
      <c r="R125" s="77" t="s">
        <v>149</v>
      </c>
      <c r="S125" s="77" t="s">
        <v>150</v>
      </c>
      <c r="T125" s="78" t="s">
        <v>151</v>
      </c>
      <c r="U125" s="181"/>
      <c r="V125" s="181"/>
      <c r="W125" s="181"/>
      <c r="X125" s="181"/>
      <c r="Y125" s="181"/>
      <c r="Z125" s="181"/>
      <c r="AA125" s="181"/>
      <c r="AB125" s="181"/>
      <c r="AC125" s="181"/>
      <c r="AD125" s="181"/>
      <c r="AE125" s="181"/>
    </row>
    <row r="126" spans="1:63" s="2" customFormat="1" ht="22.9" customHeight="1">
      <c r="A126" s="35"/>
      <c r="B126" s="36"/>
      <c r="C126" s="83" t="s">
        <v>152</v>
      </c>
      <c r="D126" s="37"/>
      <c r="E126" s="37"/>
      <c r="F126" s="37"/>
      <c r="G126" s="37"/>
      <c r="H126" s="37"/>
      <c r="I126" s="123"/>
      <c r="J126" s="188">
        <f>BK126</f>
        <v>0</v>
      </c>
      <c r="K126" s="37"/>
      <c r="L126" s="40"/>
      <c r="M126" s="79"/>
      <c r="N126" s="189"/>
      <c r="O126" s="80"/>
      <c r="P126" s="190">
        <f>P127+P140+P163+P172+P175+P212</f>
        <v>0</v>
      </c>
      <c r="Q126" s="80"/>
      <c r="R126" s="190">
        <f>R127+R140+R163+R172+R175+R212</f>
        <v>0</v>
      </c>
      <c r="S126" s="80"/>
      <c r="T126" s="191">
        <f>T127+T140+T163+T172+T175+T212</f>
        <v>0</v>
      </c>
      <c r="U126" s="35"/>
      <c r="V126" s="35"/>
      <c r="W126" s="35"/>
      <c r="X126" s="35"/>
      <c r="Y126" s="35"/>
      <c r="Z126" s="35"/>
      <c r="AA126" s="35"/>
      <c r="AB126" s="35"/>
      <c r="AC126" s="35"/>
      <c r="AD126" s="35"/>
      <c r="AE126" s="35"/>
      <c r="AT126" s="18" t="s">
        <v>77</v>
      </c>
      <c r="AU126" s="18" t="s">
        <v>132</v>
      </c>
      <c r="BK126" s="192">
        <f>BK127+BK140+BK163+BK172+BK175+BK212</f>
        <v>0</v>
      </c>
    </row>
    <row r="127" spans="2:63" s="12" customFormat="1" ht="25.9" customHeight="1">
      <c r="B127" s="193"/>
      <c r="C127" s="194"/>
      <c r="D127" s="195" t="s">
        <v>77</v>
      </c>
      <c r="E127" s="196" t="s">
        <v>78</v>
      </c>
      <c r="F127" s="196" t="s">
        <v>153</v>
      </c>
      <c r="G127" s="194"/>
      <c r="H127" s="194"/>
      <c r="I127" s="197"/>
      <c r="J127" s="198">
        <f>BK127</f>
        <v>0</v>
      </c>
      <c r="K127" s="194"/>
      <c r="L127" s="199"/>
      <c r="M127" s="200"/>
      <c r="N127" s="201"/>
      <c r="O127" s="201"/>
      <c r="P127" s="202">
        <f>SUM(P128:P139)</f>
        <v>0</v>
      </c>
      <c r="Q127" s="201"/>
      <c r="R127" s="202">
        <f>SUM(R128:R139)</f>
        <v>0</v>
      </c>
      <c r="S127" s="201"/>
      <c r="T127" s="203">
        <f>SUM(T128:T139)</f>
        <v>0</v>
      </c>
      <c r="AR127" s="204" t="s">
        <v>86</v>
      </c>
      <c r="AT127" s="205" t="s">
        <v>77</v>
      </c>
      <c r="AU127" s="205" t="s">
        <v>78</v>
      </c>
      <c r="AY127" s="204" t="s">
        <v>154</v>
      </c>
      <c r="BK127" s="206">
        <f>SUM(BK128:BK139)</f>
        <v>0</v>
      </c>
    </row>
    <row r="128" spans="1:65" s="2" customFormat="1" ht="24" customHeight="1">
      <c r="A128" s="35"/>
      <c r="B128" s="36"/>
      <c r="C128" s="207" t="s">
        <v>86</v>
      </c>
      <c r="D128" s="207" t="s">
        <v>155</v>
      </c>
      <c r="E128" s="208" t="s">
        <v>156</v>
      </c>
      <c r="F128" s="209" t="s">
        <v>1890</v>
      </c>
      <c r="G128" s="210" t="s">
        <v>158</v>
      </c>
      <c r="H128" s="211">
        <v>977.597</v>
      </c>
      <c r="I128" s="212"/>
      <c r="J128" s="213">
        <f>ROUND(I128*H128,2)</f>
        <v>0</v>
      </c>
      <c r="K128" s="209" t="s">
        <v>1</v>
      </c>
      <c r="L128" s="40"/>
      <c r="M128" s="214" t="s">
        <v>1</v>
      </c>
      <c r="N128" s="215" t="s">
        <v>43</v>
      </c>
      <c r="O128" s="72"/>
      <c r="P128" s="216">
        <f>O128*H128</f>
        <v>0</v>
      </c>
      <c r="Q128" s="216">
        <v>0</v>
      </c>
      <c r="R128" s="216">
        <f>Q128*H128</f>
        <v>0</v>
      </c>
      <c r="S128" s="216">
        <v>0</v>
      </c>
      <c r="T128" s="217">
        <f>S128*H128</f>
        <v>0</v>
      </c>
      <c r="U128" s="35"/>
      <c r="V128" s="35"/>
      <c r="W128" s="35"/>
      <c r="X128" s="35"/>
      <c r="Y128" s="35"/>
      <c r="Z128" s="35"/>
      <c r="AA128" s="35"/>
      <c r="AB128" s="35"/>
      <c r="AC128" s="35"/>
      <c r="AD128" s="35"/>
      <c r="AE128" s="35"/>
      <c r="AR128" s="218" t="s">
        <v>159</v>
      </c>
      <c r="AT128" s="218" t="s">
        <v>155</v>
      </c>
      <c r="AU128" s="218" t="s">
        <v>86</v>
      </c>
      <c r="AY128" s="18" t="s">
        <v>154</v>
      </c>
      <c r="BE128" s="219">
        <f>IF(N128="základní",J128,0)</f>
        <v>0</v>
      </c>
      <c r="BF128" s="219">
        <f>IF(N128="snížená",J128,0)</f>
        <v>0</v>
      </c>
      <c r="BG128" s="219">
        <f>IF(N128="zákl. přenesená",J128,0)</f>
        <v>0</v>
      </c>
      <c r="BH128" s="219">
        <f>IF(N128="sníž. přenesená",J128,0)</f>
        <v>0</v>
      </c>
      <c r="BI128" s="219">
        <f>IF(N128="nulová",J128,0)</f>
        <v>0</v>
      </c>
      <c r="BJ128" s="18" t="s">
        <v>86</v>
      </c>
      <c r="BK128" s="219">
        <f>ROUND(I128*H128,2)</f>
        <v>0</v>
      </c>
      <c r="BL128" s="18" t="s">
        <v>159</v>
      </c>
      <c r="BM128" s="218" t="s">
        <v>1941</v>
      </c>
    </row>
    <row r="129" spans="1:47" s="2" customFormat="1" ht="11.25">
      <c r="A129" s="35"/>
      <c r="B129" s="36"/>
      <c r="C129" s="37"/>
      <c r="D129" s="220" t="s">
        <v>161</v>
      </c>
      <c r="E129" s="37"/>
      <c r="F129" s="221" t="s">
        <v>1890</v>
      </c>
      <c r="G129" s="37"/>
      <c r="H129" s="37"/>
      <c r="I129" s="123"/>
      <c r="J129" s="37"/>
      <c r="K129" s="37"/>
      <c r="L129" s="40"/>
      <c r="M129" s="222"/>
      <c r="N129" s="223"/>
      <c r="O129" s="72"/>
      <c r="P129" s="72"/>
      <c r="Q129" s="72"/>
      <c r="R129" s="72"/>
      <c r="S129" s="72"/>
      <c r="T129" s="73"/>
      <c r="U129" s="35"/>
      <c r="V129" s="35"/>
      <c r="W129" s="35"/>
      <c r="X129" s="35"/>
      <c r="Y129" s="35"/>
      <c r="Z129" s="35"/>
      <c r="AA129" s="35"/>
      <c r="AB129" s="35"/>
      <c r="AC129" s="35"/>
      <c r="AD129" s="35"/>
      <c r="AE129" s="35"/>
      <c r="AT129" s="18" t="s">
        <v>161</v>
      </c>
      <c r="AU129" s="18" t="s">
        <v>86</v>
      </c>
    </row>
    <row r="130" spans="1:65" s="2" customFormat="1" ht="24" customHeight="1">
      <c r="A130" s="35"/>
      <c r="B130" s="36"/>
      <c r="C130" s="207" t="s">
        <v>88</v>
      </c>
      <c r="D130" s="207" t="s">
        <v>155</v>
      </c>
      <c r="E130" s="208" t="s">
        <v>1942</v>
      </c>
      <c r="F130" s="209" t="s">
        <v>1943</v>
      </c>
      <c r="G130" s="210" t="s">
        <v>158</v>
      </c>
      <c r="H130" s="211">
        <v>0.3</v>
      </c>
      <c r="I130" s="212"/>
      <c r="J130" s="213">
        <f>ROUND(I130*H130,2)</f>
        <v>0</v>
      </c>
      <c r="K130" s="209" t="s">
        <v>1</v>
      </c>
      <c r="L130" s="40"/>
      <c r="M130" s="214" t="s">
        <v>1</v>
      </c>
      <c r="N130" s="215" t="s">
        <v>43</v>
      </c>
      <c r="O130" s="72"/>
      <c r="P130" s="216">
        <f>O130*H130</f>
        <v>0</v>
      </c>
      <c r="Q130" s="216">
        <v>0</v>
      </c>
      <c r="R130" s="216">
        <f>Q130*H130</f>
        <v>0</v>
      </c>
      <c r="S130" s="216">
        <v>0</v>
      </c>
      <c r="T130" s="217">
        <f>S130*H130</f>
        <v>0</v>
      </c>
      <c r="U130" s="35"/>
      <c r="V130" s="35"/>
      <c r="W130" s="35"/>
      <c r="X130" s="35"/>
      <c r="Y130" s="35"/>
      <c r="Z130" s="35"/>
      <c r="AA130" s="35"/>
      <c r="AB130" s="35"/>
      <c r="AC130" s="35"/>
      <c r="AD130" s="35"/>
      <c r="AE130" s="35"/>
      <c r="AR130" s="218" t="s">
        <v>159</v>
      </c>
      <c r="AT130" s="218" t="s">
        <v>155</v>
      </c>
      <c r="AU130" s="218" t="s">
        <v>86</v>
      </c>
      <c r="AY130" s="18" t="s">
        <v>154</v>
      </c>
      <c r="BE130" s="219">
        <f>IF(N130="základní",J130,0)</f>
        <v>0</v>
      </c>
      <c r="BF130" s="219">
        <f>IF(N130="snížená",J130,0)</f>
        <v>0</v>
      </c>
      <c r="BG130" s="219">
        <f>IF(N130="zákl. přenesená",J130,0)</f>
        <v>0</v>
      </c>
      <c r="BH130" s="219">
        <f>IF(N130="sníž. přenesená",J130,0)</f>
        <v>0</v>
      </c>
      <c r="BI130" s="219">
        <f>IF(N130="nulová",J130,0)</f>
        <v>0</v>
      </c>
      <c r="BJ130" s="18" t="s">
        <v>86</v>
      </c>
      <c r="BK130" s="219">
        <f>ROUND(I130*H130,2)</f>
        <v>0</v>
      </c>
      <c r="BL130" s="18" t="s">
        <v>159</v>
      </c>
      <c r="BM130" s="218" t="s">
        <v>1944</v>
      </c>
    </row>
    <row r="131" spans="1:47" s="2" customFormat="1" ht="19.5">
      <c r="A131" s="35"/>
      <c r="B131" s="36"/>
      <c r="C131" s="37"/>
      <c r="D131" s="220" t="s">
        <v>161</v>
      </c>
      <c r="E131" s="37"/>
      <c r="F131" s="221" t="s">
        <v>1943</v>
      </c>
      <c r="G131" s="37"/>
      <c r="H131" s="37"/>
      <c r="I131" s="123"/>
      <c r="J131" s="37"/>
      <c r="K131" s="37"/>
      <c r="L131" s="40"/>
      <c r="M131" s="222"/>
      <c r="N131" s="223"/>
      <c r="O131" s="72"/>
      <c r="P131" s="72"/>
      <c r="Q131" s="72"/>
      <c r="R131" s="72"/>
      <c r="S131" s="72"/>
      <c r="T131" s="73"/>
      <c r="U131" s="35"/>
      <c r="V131" s="35"/>
      <c r="W131" s="35"/>
      <c r="X131" s="35"/>
      <c r="Y131" s="35"/>
      <c r="Z131" s="35"/>
      <c r="AA131" s="35"/>
      <c r="AB131" s="35"/>
      <c r="AC131" s="35"/>
      <c r="AD131" s="35"/>
      <c r="AE131" s="35"/>
      <c r="AT131" s="18" t="s">
        <v>161</v>
      </c>
      <c r="AU131" s="18" t="s">
        <v>86</v>
      </c>
    </row>
    <row r="132" spans="1:65" s="2" customFormat="1" ht="36" customHeight="1">
      <c r="A132" s="35"/>
      <c r="B132" s="36"/>
      <c r="C132" s="207" t="s">
        <v>169</v>
      </c>
      <c r="D132" s="207" t="s">
        <v>155</v>
      </c>
      <c r="E132" s="208" t="s">
        <v>1945</v>
      </c>
      <c r="F132" s="209" t="s">
        <v>1946</v>
      </c>
      <c r="G132" s="210" t="s">
        <v>1894</v>
      </c>
      <c r="H132" s="211">
        <v>1</v>
      </c>
      <c r="I132" s="212"/>
      <c r="J132" s="213">
        <f>ROUND(I132*H132,2)</f>
        <v>0</v>
      </c>
      <c r="K132" s="209" t="s">
        <v>1</v>
      </c>
      <c r="L132" s="40"/>
      <c r="M132" s="214" t="s">
        <v>1</v>
      </c>
      <c r="N132" s="215" t="s">
        <v>43</v>
      </c>
      <c r="O132" s="72"/>
      <c r="P132" s="216">
        <f>O132*H132</f>
        <v>0</v>
      </c>
      <c r="Q132" s="216">
        <v>0</v>
      </c>
      <c r="R132" s="216">
        <f>Q132*H132</f>
        <v>0</v>
      </c>
      <c r="S132" s="216">
        <v>0</v>
      </c>
      <c r="T132" s="217">
        <f>S132*H132</f>
        <v>0</v>
      </c>
      <c r="U132" s="35"/>
      <c r="V132" s="35"/>
      <c r="W132" s="35"/>
      <c r="X132" s="35"/>
      <c r="Y132" s="35"/>
      <c r="Z132" s="35"/>
      <c r="AA132" s="35"/>
      <c r="AB132" s="35"/>
      <c r="AC132" s="35"/>
      <c r="AD132" s="35"/>
      <c r="AE132" s="35"/>
      <c r="AR132" s="218" t="s">
        <v>159</v>
      </c>
      <c r="AT132" s="218" t="s">
        <v>155</v>
      </c>
      <c r="AU132" s="218" t="s">
        <v>86</v>
      </c>
      <c r="AY132" s="18" t="s">
        <v>154</v>
      </c>
      <c r="BE132" s="219">
        <f>IF(N132="základní",J132,0)</f>
        <v>0</v>
      </c>
      <c r="BF132" s="219">
        <f>IF(N132="snížená",J132,0)</f>
        <v>0</v>
      </c>
      <c r="BG132" s="219">
        <f>IF(N132="zákl. přenesená",J132,0)</f>
        <v>0</v>
      </c>
      <c r="BH132" s="219">
        <f>IF(N132="sníž. přenesená",J132,0)</f>
        <v>0</v>
      </c>
      <c r="BI132" s="219">
        <f>IF(N132="nulová",J132,0)</f>
        <v>0</v>
      </c>
      <c r="BJ132" s="18" t="s">
        <v>86</v>
      </c>
      <c r="BK132" s="219">
        <f>ROUND(I132*H132,2)</f>
        <v>0</v>
      </c>
      <c r="BL132" s="18" t="s">
        <v>159</v>
      </c>
      <c r="BM132" s="218" t="s">
        <v>1947</v>
      </c>
    </row>
    <row r="133" spans="1:47" s="2" customFormat="1" ht="29.25">
      <c r="A133" s="35"/>
      <c r="B133" s="36"/>
      <c r="C133" s="37"/>
      <c r="D133" s="220" t="s">
        <v>161</v>
      </c>
      <c r="E133" s="37"/>
      <c r="F133" s="221" t="s">
        <v>1946</v>
      </c>
      <c r="G133" s="37"/>
      <c r="H133" s="37"/>
      <c r="I133" s="123"/>
      <c r="J133" s="37"/>
      <c r="K133" s="37"/>
      <c r="L133" s="40"/>
      <c r="M133" s="222"/>
      <c r="N133" s="223"/>
      <c r="O133" s="72"/>
      <c r="P133" s="72"/>
      <c r="Q133" s="72"/>
      <c r="R133" s="72"/>
      <c r="S133" s="72"/>
      <c r="T133" s="73"/>
      <c r="U133" s="35"/>
      <c r="V133" s="35"/>
      <c r="W133" s="35"/>
      <c r="X133" s="35"/>
      <c r="Y133" s="35"/>
      <c r="Z133" s="35"/>
      <c r="AA133" s="35"/>
      <c r="AB133" s="35"/>
      <c r="AC133" s="35"/>
      <c r="AD133" s="35"/>
      <c r="AE133" s="35"/>
      <c r="AT133" s="18" t="s">
        <v>161</v>
      </c>
      <c r="AU133" s="18" t="s">
        <v>86</v>
      </c>
    </row>
    <row r="134" spans="1:65" s="2" customFormat="1" ht="36" customHeight="1">
      <c r="A134" s="35"/>
      <c r="B134" s="36"/>
      <c r="C134" s="207" t="s">
        <v>159</v>
      </c>
      <c r="D134" s="207" t="s">
        <v>155</v>
      </c>
      <c r="E134" s="208" t="s">
        <v>1948</v>
      </c>
      <c r="F134" s="209" t="s">
        <v>1949</v>
      </c>
      <c r="G134" s="210" t="s">
        <v>1894</v>
      </c>
      <c r="H134" s="211">
        <v>1</v>
      </c>
      <c r="I134" s="212"/>
      <c r="J134" s="213">
        <f>ROUND(I134*H134,2)</f>
        <v>0</v>
      </c>
      <c r="K134" s="209" t="s">
        <v>1</v>
      </c>
      <c r="L134" s="40"/>
      <c r="M134" s="214" t="s">
        <v>1</v>
      </c>
      <c r="N134" s="215" t="s">
        <v>43</v>
      </c>
      <c r="O134" s="72"/>
      <c r="P134" s="216">
        <f>O134*H134</f>
        <v>0</v>
      </c>
      <c r="Q134" s="216">
        <v>0</v>
      </c>
      <c r="R134" s="216">
        <f>Q134*H134</f>
        <v>0</v>
      </c>
      <c r="S134" s="216">
        <v>0</v>
      </c>
      <c r="T134" s="217">
        <f>S134*H134</f>
        <v>0</v>
      </c>
      <c r="U134" s="35"/>
      <c r="V134" s="35"/>
      <c r="W134" s="35"/>
      <c r="X134" s="35"/>
      <c r="Y134" s="35"/>
      <c r="Z134" s="35"/>
      <c r="AA134" s="35"/>
      <c r="AB134" s="35"/>
      <c r="AC134" s="35"/>
      <c r="AD134" s="35"/>
      <c r="AE134" s="35"/>
      <c r="AR134" s="218" t="s">
        <v>159</v>
      </c>
      <c r="AT134" s="218" t="s">
        <v>155</v>
      </c>
      <c r="AU134" s="218" t="s">
        <v>86</v>
      </c>
      <c r="AY134" s="18" t="s">
        <v>154</v>
      </c>
      <c r="BE134" s="219">
        <f>IF(N134="základní",J134,0)</f>
        <v>0</v>
      </c>
      <c r="BF134" s="219">
        <f>IF(N134="snížená",J134,0)</f>
        <v>0</v>
      </c>
      <c r="BG134" s="219">
        <f>IF(N134="zákl. přenesená",J134,0)</f>
        <v>0</v>
      </c>
      <c r="BH134" s="219">
        <f>IF(N134="sníž. přenesená",J134,0)</f>
        <v>0</v>
      </c>
      <c r="BI134" s="219">
        <f>IF(N134="nulová",J134,0)</f>
        <v>0</v>
      </c>
      <c r="BJ134" s="18" t="s">
        <v>86</v>
      </c>
      <c r="BK134" s="219">
        <f>ROUND(I134*H134,2)</f>
        <v>0</v>
      </c>
      <c r="BL134" s="18" t="s">
        <v>159</v>
      </c>
      <c r="BM134" s="218" t="s">
        <v>1950</v>
      </c>
    </row>
    <row r="135" spans="1:47" s="2" customFormat="1" ht="29.25">
      <c r="A135" s="35"/>
      <c r="B135" s="36"/>
      <c r="C135" s="37"/>
      <c r="D135" s="220" t="s">
        <v>161</v>
      </c>
      <c r="E135" s="37"/>
      <c r="F135" s="221" t="s">
        <v>1949</v>
      </c>
      <c r="G135" s="37"/>
      <c r="H135" s="37"/>
      <c r="I135" s="123"/>
      <c r="J135" s="37"/>
      <c r="K135" s="37"/>
      <c r="L135" s="40"/>
      <c r="M135" s="222"/>
      <c r="N135" s="223"/>
      <c r="O135" s="72"/>
      <c r="P135" s="72"/>
      <c r="Q135" s="72"/>
      <c r="R135" s="72"/>
      <c r="S135" s="72"/>
      <c r="T135" s="73"/>
      <c r="U135" s="35"/>
      <c r="V135" s="35"/>
      <c r="W135" s="35"/>
      <c r="X135" s="35"/>
      <c r="Y135" s="35"/>
      <c r="Z135" s="35"/>
      <c r="AA135" s="35"/>
      <c r="AB135" s="35"/>
      <c r="AC135" s="35"/>
      <c r="AD135" s="35"/>
      <c r="AE135" s="35"/>
      <c r="AT135" s="18" t="s">
        <v>161</v>
      </c>
      <c r="AU135" s="18" t="s">
        <v>86</v>
      </c>
    </row>
    <row r="136" spans="1:65" s="2" customFormat="1" ht="48" customHeight="1">
      <c r="A136" s="35"/>
      <c r="B136" s="36"/>
      <c r="C136" s="207" t="s">
        <v>176</v>
      </c>
      <c r="D136" s="207" t="s">
        <v>155</v>
      </c>
      <c r="E136" s="208" t="s">
        <v>1951</v>
      </c>
      <c r="F136" s="209" t="s">
        <v>1952</v>
      </c>
      <c r="G136" s="210" t="s">
        <v>1894</v>
      </c>
      <c r="H136" s="211">
        <v>1</v>
      </c>
      <c r="I136" s="212"/>
      <c r="J136" s="213">
        <f>ROUND(I136*H136,2)</f>
        <v>0</v>
      </c>
      <c r="K136" s="209" t="s">
        <v>1</v>
      </c>
      <c r="L136" s="40"/>
      <c r="M136" s="214" t="s">
        <v>1</v>
      </c>
      <c r="N136" s="215" t="s">
        <v>43</v>
      </c>
      <c r="O136" s="72"/>
      <c r="P136" s="216">
        <f>O136*H136</f>
        <v>0</v>
      </c>
      <c r="Q136" s="216">
        <v>0</v>
      </c>
      <c r="R136" s="216">
        <f>Q136*H136</f>
        <v>0</v>
      </c>
      <c r="S136" s="216">
        <v>0</v>
      </c>
      <c r="T136" s="217">
        <f>S136*H136</f>
        <v>0</v>
      </c>
      <c r="U136" s="35"/>
      <c r="V136" s="35"/>
      <c r="W136" s="35"/>
      <c r="X136" s="35"/>
      <c r="Y136" s="35"/>
      <c r="Z136" s="35"/>
      <c r="AA136" s="35"/>
      <c r="AB136" s="35"/>
      <c r="AC136" s="35"/>
      <c r="AD136" s="35"/>
      <c r="AE136" s="35"/>
      <c r="AR136" s="218" t="s">
        <v>159</v>
      </c>
      <c r="AT136" s="218" t="s">
        <v>155</v>
      </c>
      <c r="AU136" s="218" t="s">
        <v>86</v>
      </c>
      <c r="AY136" s="18" t="s">
        <v>154</v>
      </c>
      <c r="BE136" s="219">
        <f>IF(N136="základní",J136,0)</f>
        <v>0</v>
      </c>
      <c r="BF136" s="219">
        <f>IF(N136="snížená",J136,0)</f>
        <v>0</v>
      </c>
      <c r="BG136" s="219">
        <f>IF(N136="zákl. přenesená",J136,0)</f>
        <v>0</v>
      </c>
      <c r="BH136" s="219">
        <f>IF(N136="sníž. přenesená",J136,0)</f>
        <v>0</v>
      </c>
      <c r="BI136" s="219">
        <f>IF(N136="nulová",J136,0)</f>
        <v>0</v>
      </c>
      <c r="BJ136" s="18" t="s">
        <v>86</v>
      </c>
      <c r="BK136" s="219">
        <f>ROUND(I136*H136,2)</f>
        <v>0</v>
      </c>
      <c r="BL136" s="18" t="s">
        <v>159</v>
      </c>
      <c r="BM136" s="218" t="s">
        <v>1953</v>
      </c>
    </row>
    <row r="137" spans="1:47" s="2" customFormat="1" ht="29.25">
      <c r="A137" s="35"/>
      <c r="B137" s="36"/>
      <c r="C137" s="37"/>
      <c r="D137" s="220" t="s">
        <v>161</v>
      </c>
      <c r="E137" s="37"/>
      <c r="F137" s="221" t="s">
        <v>1952</v>
      </c>
      <c r="G137" s="37"/>
      <c r="H137" s="37"/>
      <c r="I137" s="123"/>
      <c r="J137" s="37"/>
      <c r="K137" s="37"/>
      <c r="L137" s="40"/>
      <c r="M137" s="222"/>
      <c r="N137" s="223"/>
      <c r="O137" s="72"/>
      <c r="P137" s="72"/>
      <c r="Q137" s="72"/>
      <c r="R137" s="72"/>
      <c r="S137" s="72"/>
      <c r="T137" s="73"/>
      <c r="U137" s="35"/>
      <c r="V137" s="35"/>
      <c r="W137" s="35"/>
      <c r="X137" s="35"/>
      <c r="Y137" s="35"/>
      <c r="Z137" s="35"/>
      <c r="AA137" s="35"/>
      <c r="AB137" s="35"/>
      <c r="AC137" s="35"/>
      <c r="AD137" s="35"/>
      <c r="AE137" s="35"/>
      <c r="AT137" s="18" t="s">
        <v>161</v>
      </c>
      <c r="AU137" s="18" t="s">
        <v>86</v>
      </c>
    </row>
    <row r="138" spans="1:65" s="2" customFormat="1" ht="84" customHeight="1">
      <c r="A138" s="35"/>
      <c r="B138" s="36"/>
      <c r="C138" s="207" t="s">
        <v>181</v>
      </c>
      <c r="D138" s="207" t="s">
        <v>155</v>
      </c>
      <c r="E138" s="208" t="s">
        <v>1954</v>
      </c>
      <c r="F138" s="209" t="s">
        <v>1955</v>
      </c>
      <c r="G138" s="210" t="s">
        <v>1894</v>
      </c>
      <c r="H138" s="211">
        <v>1</v>
      </c>
      <c r="I138" s="212"/>
      <c r="J138" s="213">
        <f>ROUND(I138*H138,2)</f>
        <v>0</v>
      </c>
      <c r="K138" s="209" t="s">
        <v>1</v>
      </c>
      <c r="L138" s="40"/>
      <c r="M138" s="214" t="s">
        <v>1</v>
      </c>
      <c r="N138" s="215" t="s">
        <v>43</v>
      </c>
      <c r="O138" s="72"/>
      <c r="P138" s="216">
        <f>O138*H138</f>
        <v>0</v>
      </c>
      <c r="Q138" s="216">
        <v>0</v>
      </c>
      <c r="R138" s="216">
        <f>Q138*H138</f>
        <v>0</v>
      </c>
      <c r="S138" s="216">
        <v>0</v>
      </c>
      <c r="T138" s="217">
        <f>S138*H138</f>
        <v>0</v>
      </c>
      <c r="U138" s="35"/>
      <c r="V138" s="35"/>
      <c r="W138" s="35"/>
      <c r="X138" s="35"/>
      <c r="Y138" s="35"/>
      <c r="Z138" s="35"/>
      <c r="AA138" s="35"/>
      <c r="AB138" s="35"/>
      <c r="AC138" s="35"/>
      <c r="AD138" s="35"/>
      <c r="AE138" s="35"/>
      <c r="AR138" s="218" t="s">
        <v>159</v>
      </c>
      <c r="AT138" s="218" t="s">
        <v>155</v>
      </c>
      <c r="AU138" s="218" t="s">
        <v>86</v>
      </c>
      <c r="AY138" s="18" t="s">
        <v>154</v>
      </c>
      <c r="BE138" s="219">
        <f>IF(N138="základní",J138,0)</f>
        <v>0</v>
      </c>
      <c r="BF138" s="219">
        <f>IF(N138="snížená",J138,0)</f>
        <v>0</v>
      </c>
      <c r="BG138" s="219">
        <f>IF(N138="zákl. přenesená",J138,0)</f>
        <v>0</v>
      </c>
      <c r="BH138" s="219">
        <f>IF(N138="sníž. přenesená",J138,0)</f>
        <v>0</v>
      </c>
      <c r="BI138" s="219">
        <f>IF(N138="nulová",J138,0)</f>
        <v>0</v>
      </c>
      <c r="BJ138" s="18" t="s">
        <v>86</v>
      </c>
      <c r="BK138" s="219">
        <f>ROUND(I138*H138,2)</f>
        <v>0</v>
      </c>
      <c r="BL138" s="18" t="s">
        <v>159</v>
      </c>
      <c r="BM138" s="218" t="s">
        <v>1956</v>
      </c>
    </row>
    <row r="139" spans="1:47" s="2" customFormat="1" ht="58.5">
      <c r="A139" s="35"/>
      <c r="B139" s="36"/>
      <c r="C139" s="37"/>
      <c r="D139" s="220" t="s">
        <v>161</v>
      </c>
      <c r="E139" s="37"/>
      <c r="F139" s="221" t="s">
        <v>1955</v>
      </c>
      <c r="G139" s="37"/>
      <c r="H139" s="37"/>
      <c r="I139" s="123"/>
      <c r="J139" s="37"/>
      <c r="K139" s="37"/>
      <c r="L139" s="40"/>
      <c r="M139" s="222"/>
      <c r="N139" s="223"/>
      <c r="O139" s="72"/>
      <c r="P139" s="72"/>
      <c r="Q139" s="72"/>
      <c r="R139" s="72"/>
      <c r="S139" s="72"/>
      <c r="T139" s="73"/>
      <c r="U139" s="35"/>
      <c r="V139" s="35"/>
      <c r="W139" s="35"/>
      <c r="X139" s="35"/>
      <c r="Y139" s="35"/>
      <c r="Z139" s="35"/>
      <c r="AA139" s="35"/>
      <c r="AB139" s="35"/>
      <c r="AC139" s="35"/>
      <c r="AD139" s="35"/>
      <c r="AE139" s="35"/>
      <c r="AT139" s="18" t="s">
        <v>161</v>
      </c>
      <c r="AU139" s="18" t="s">
        <v>86</v>
      </c>
    </row>
    <row r="140" spans="2:63" s="12" customFormat="1" ht="25.9" customHeight="1">
      <c r="B140" s="193"/>
      <c r="C140" s="194"/>
      <c r="D140" s="195" t="s">
        <v>77</v>
      </c>
      <c r="E140" s="196" t="s">
        <v>86</v>
      </c>
      <c r="F140" s="196" t="s">
        <v>168</v>
      </c>
      <c r="G140" s="194"/>
      <c r="H140" s="194"/>
      <c r="I140" s="197"/>
      <c r="J140" s="198">
        <f>BK140</f>
        <v>0</v>
      </c>
      <c r="K140" s="194"/>
      <c r="L140" s="199"/>
      <c r="M140" s="200"/>
      <c r="N140" s="201"/>
      <c r="O140" s="201"/>
      <c r="P140" s="202">
        <f>SUM(P141:P162)</f>
        <v>0</v>
      </c>
      <c r="Q140" s="201"/>
      <c r="R140" s="202">
        <f>SUM(R141:R162)</f>
        <v>0</v>
      </c>
      <c r="S140" s="201"/>
      <c r="T140" s="203">
        <f>SUM(T141:T162)</f>
        <v>0</v>
      </c>
      <c r="AR140" s="204" t="s">
        <v>86</v>
      </c>
      <c r="AT140" s="205" t="s">
        <v>77</v>
      </c>
      <c r="AU140" s="205" t="s">
        <v>78</v>
      </c>
      <c r="AY140" s="204" t="s">
        <v>154</v>
      </c>
      <c r="BK140" s="206">
        <f>SUM(BK141:BK162)</f>
        <v>0</v>
      </c>
    </row>
    <row r="141" spans="1:65" s="2" customFormat="1" ht="24" customHeight="1">
      <c r="A141" s="35"/>
      <c r="B141" s="36"/>
      <c r="C141" s="207" t="s">
        <v>186</v>
      </c>
      <c r="D141" s="207" t="s">
        <v>155</v>
      </c>
      <c r="E141" s="208" t="s">
        <v>1957</v>
      </c>
      <c r="F141" s="209" t="s">
        <v>1958</v>
      </c>
      <c r="G141" s="210" t="s">
        <v>179</v>
      </c>
      <c r="H141" s="211">
        <v>330</v>
      </c>
      <c r="I141" s="212"/>
      <c r="J141" s="213">
        <f>ROUND(I141*H141,2)</f>
        <v>0</v>
      </c>
      <c r="K141" s="209" t="s">
        <v>1</v>
      </c>
      <c r="L141" s="40"/>
      <c r="M141" s="214" t="s">
        <v>1</v>
      </c>
      <c r="N141" s="215" t="s">
        <v>43</v>
      </c>
      <c r="O141" s="72"/>
      <c r="P141" s="216">
        <f>O141*H141</f>
        <v>0</v>
      </c>
      <c r="Q141" s="216">
        <v>0</v>
      </c>
      <c r="R141" s="216">
        <f>Q141*H141</f>
        <v>0</v>
      </c>
      <c r="S141" s="216">
        <v>0</v>
      </c>
      <c r="T141" s="217">
        <f>S141*H141</f>
        <v>0</v>
      </c>
      <c r="U141" s="35"/>
      <c r="V141" s="35"/>
      <c r="W141" s="35"/>
      <c r="X141" s="35"/>
      <c r="Y141" s="35"/>
      <c r="Z141" s="35"/>
      <c r="AA141" s="35"/>
      <c r="AB141" s="35"/>
      <c r="AC141" s="35"/>
      <c r="AD141" s="35"/>
      <c r="AE141" s="35"/>
      <c r="AR141" s="218" t="s">
        <v>159</v>
      </c>
      <c r="AT141" s="218" t="s">
        <v>155</v>
      </c>
      <c r="AU141" s="218" t="s">
        <v>86</v>
      </c>
      <c r="AY141" s="18" t="s">
        <v>154</v>
      </c>
      <c r="BE141" s="219">
        <f>IF(N141="základní",J141,0)</f>
        <v>0</v>
      </c>
      <c r="BF141" s="219">
        <f>IF(N141="snížená",J141,0)</f>
        <v>0</v>
      </c>
      <c r="BG141" s="219">
        <f>IF(N141="zákl. přenesená",J141,0)</f>
        <v>0</v>
      </c>
      <c r="BH141" s="219">
        <f>IF(N141="sníž. přenesená",J141,0)</f>
        <v>0</v>
      </c>
      <c r="BI141" s="219">
        <f>IF(N141="nulová",J141,0)</f>
        <v>0</v>
      </c>
      <c r="BJ141" s="18" t="s">
        <v>86</v>
      </c>
      <c r="BK141" s="219">
        <f>ROUND(I141*H141,2)</f>
        <v>0</v>
      </c>
      <c r="BL141" s="18" t="s">
        <v>159</v>
      </c>
      <c r="BM141" s="218" t="s">
        <v>1959</v>
      </c>
    </row>
    <row r="142" spans="1:47" s="2" customFormat="1" ht="11.25">
      <c r="A142" s="35"/>
      <c r="B142" s="36"/>
      <c r="C142" s="37"/>
      <c r="D142" s="220" t="s">
        <v>161</v>
      </c>
      <c r="E142" s="37"/>
      <c r="F142" s="221" t="s">
        <v>1958</v>
      </c>
      <c r="G142" s="37"/>
      <c r="H142" s="37"/>
      <c r="I142" s="123"/>
      <c r="J142" s="37"/>
      <c r="K142" s="37"/>
      <c r="L142" s="40"/>
      <c r="M142" s="222"/>
      <c r="N142" s="223"/>
      <c r="O142" s="72"/>
      <c r="P142" s="72"/>
      <c r="Q142" s="72"/>
      <c r="R142" s="72"/>
      <c r="S142" s="72"/>
      <c r="T142" s="73"/>
      <c r="U142" s="35"/>
      <c r="V142" s="35"/>
      <c r="W142" s="35"/>
      <c r="X142" s="35"/>
      <c r="Y142" s="35"/>
      <c r="Z142" s="35"/>
      <c r="AA142" s="35"/>
      <c r="AB142" s="35"/>
      <c r="AC142" s="35"/>
      <c r="AD142" s="35"/>
      <c r="AE142" s="35"/>
      <c r="AT142" s="18" t="s">
        <v>161</v>
      </c>
      <c r="AU142" s="18" t="s">
        <v>86</v>
      </c>
    </row>
    <row r="143" spans="1:65" s="2" customFormat="1" ht="24" customHeight="1">
      <c r="A143" s="35"/>
      <c r="B143" s="36"/>
      <c r="C143" s="207" t="s">
        <v>190</v>
      </c>
      <c r="D143" s="207" t="s">
        <v>155</v>
      </c>
      <c r="E143" s="208" t="s">
        <v>1960</v>
      </c>
      <c r="F143" s="209" t="s">
        <v>1961</v>
      </c>
      <c r="G143" s="210" t="s">
        <v>158</v>
      </c>
      <c r="H143" s="211">
        <v>67.431</v>
      </c>
      <c r="I143" s="212"/>
      <c r="J143" s="213">
        <f>ROUND(I143*H143,2)</f>
        <v>0</v>
      </c>
      <c r="K143" s="209" t="s">
        <v>1</v>
      </c>
      <c r="L143" s="40"/>
      <c r="M143" s="214" t="s">
        <v>1</v>
      </c>
      <c r="N143" s="215" t="s">
        <v>43</v>
      </c>
      <c r="O143" s="72"/>
      <c r="P143" s="216">
        <f>O143*H143</f>
        <v>0</v>
      </c>
      <c r="Q143" s="216">
        <v>0</v>
      </c>
      <c r="R143" s="216">
        <f>Q143*H143</f>
        <v>0</v>
      </c>
      <c r="S143" s="216">
        <v>0</v>
      </c>
      <c r="T143" s="217">
        <f>S143*H143</f>
        <v>0</v>
      </c>
      <c r="U143" s="35"/>
      <c r="V143" s="35"/>
      <c r="W143" s="35"/>
      <c r="X143" s="35"/>
      <c r="Y143" s="35"/>
      <c r="Z143" s="35"/>
      <c r="AA143" s="35"/>
      <c r="AB143" s="35"/>
      <c r="AC143" s="35"/>
      <c r="AD143" s="35"/>
      <c r="AE143" s="35"/>
      <c r="AR143" s="218" t="s">
        <v>159</v>
      </c>
      <c r="AT143" s="218" t="s">
        <v>155</v>
      </c>
      <c r="AU143" s="218" t="s">
        <v>86</v>
      </c>
      <c r="AY143" s="18" t="s">
        <v>154</v>
      </c>
      <c r="BE143" s="219">
        <f>IF(N143="základní",J143,0)</f>
        <v>0</v>
      </c>
      <c r="BF143" s="219">
        <f>IF(N143="snížená",J143,0)</f>
        <v>0</v>
      </c>
      <c r="BG143" s="219">
        <f>IF(N143="zákl. přenesená",J143,0)</f>
        <v>0</v>
      </c>
      <c r="BH143" s="219">
        <f>IF(N143="sníž. přenesená",J143,0)</f>
        <v>0</v>
      </c>
      <c r="BI143" s="219">
        <f>IF(N143="nulová",J143,0)</f>
        <v>0</v>
      </c>
      <c r="BJ143" s="18" t="s">
        <v>86</v>
      </c>
      <c r="BK143" s="219">
        <f>ROUND(I143*H143,2)</f>
        <v>0</v>
      </c>
      <c r="BL143" s="18" t="s">
        <v>159</v>
      </c>
      <c r="BM143" s="218" t="s">
        <v>1962</v>
      </c>
    </row>
    <row r="144" spans="1:47" s="2" customFormat="1" ht="19.5">
      <c r="A144" s="35"/>
      <c r="B144" s="36"/>
      <c r="C144" s="37"/>
      <c r="D144" s="220" t="s">
        <v>161</v>
      </c>
      <c r="E144" s="37"/>
      <c r="F144" s="221" t="s">
        <v>1961</v>
      </c>
      <c r="G144" s="37"/>
      <c r="H144" s="37"/>
      <c r="I144" s="123"/>
      <c r="J144" s="37"/>
      <c r="K144" s="37"/>
      <c r="L144" s="40"/>
      <c r="M144" s="222"/>
      <c r="N144" s="223"/>
      <c r="O144" s="72"/>
      <c r="P144" s="72"/>
      <c r="Q144" s="72"/>
      <c r="R144" s="72"/>
      <c r="S144" s="72"/>
      <c r="T144" s="73"/>
      <c r="U144" s="35"/>
      <c r="V144" s="35"/>
      <c r="W144" s="35"/>
      <c r="X144" s="35"/>
      <c r="Y144" s="35"/>
      <c r="Z144" s="35"/>
      <c r="AA144" s="35"/>
      <c r="AB144" s="35"/>
      <c r="AC144" s="35"/>
      <c r="AD144" s="35"/>
      <c r="AE144" s="35"/>
      <c r="AT144" s="18" t="s">
        <v>161</v>
      </c>
      <c r="AU144" s="18" t="s">
        <v>86</v>
      </c>
    </row>
    <row r="145" spans="1:65" s="2" customFormat="1" ht="24" customHeight="1">
      <c r="A145" s="35"/>
      <c r="B145" s="36"/>
      <c r="C145" s="207" t="s">
        <v>194</v>
      </c>
      <c r="D145" s="207" t="s">
        <v>155</v>
      </c>
      <c r="E145" s="208" t="s">
        <v>1963</v>
      </c>
      <c r="F145" s="209" t="s">
        <v>1964</v>
      </c>
      <c r="G145" s="210" t="s">
        <v>158</v>
      </c>
      <c r="H145" s="211">
        <v>1348.62</v>
      </c>
      <c r="I145" s="212"/>
      <c r="J145" s="213">
        <f>ROUND(I145*H145,2)</f>
        <v>0</v>
      </c>
      <c r="K145" s="209" t="s">
        <v>1</v>
      </c>
      <c r="L145" s="40"/>
      <c r="M145" s="214" t="s">
        <v>1</v>
      </c>
      <c r="N145" s="215" t="s">
        <v>43</v>
      </c>
      <c r="O145" s="72"/>
      <c r="P145" s="216">
        <f>O145*H145</f>
        <v>0</v>
      </c>
      <c r="Q145" s="216">
        <v>0</v>
      </c>
      <c r="R145" s="216">
        <f>Q145*H145</f>
        <v>0</v>
      </c>
      <c r="S145" s="216">
        <v>0</v>
      </c>
      <c r="T145" s="217">
        <f>S145*H145</f>
        <v>0</v>
      </c>
      <c r="U145" s="35"/>
      <c r="V145" s="35"/>
      <c r="W145" s="35"/>
      <c r="X145" s="35"/>
      <c r="Y145" s="35"/>
      <c r="Z145" s="35"/>
      <c r="AA145" s="35"/>
      <c r="AB145" s="35"/>
      <c r="AC145" s="35"/>
      <c r="AD145" s="35"/>
      <c r="AE145" s="35"/>
      <c r="AR145" s="218" t="s">
        <v>159</v>
      </c>
      <c r="AT145" s="218" t="s">
        <v>155</v>
      </c>
      <c r="AU145" s="218" t="s">
        <v>86</v>
      </c>
      <c r="AY145" s="18" t="s">
        <v>154</v>
      </c>
      <c r="BE145" s="219">
        <f>IF(N145="základní",J145,0)</f>
        <v>0</v>
      </c>
      <c r="BF145" s="219">
        <f>IF(N145="snížená",J145,0)</f>
        <v>0</v>
      </c>
      <c r="BG145" s="219">
        <f>IF(N145="zákl. přenesená",J145,0)</f>
        <v>0</v>
      </c>
      <c r="BH145" s="219">
        <f>IF(N145="sníž. přenesená",J145,0)</f>
        <v>0</v>
      </c>
      <c r="BI145" s="219">
        <f>IF(N145="nulová",J145,0)</f>
        <v>0</v>
      </c>
      <c r="BJ145" s="18" t="s">
        <v>86</v>
      </c>
      <c r="BK145" s="219">
        <f>ROUND(I145*H145,2)</f>
        <v>0</v>
      </c>
      <c r="BL145" s="18" t="s">
        <v>159</v>
      </c>
      <c r="BM145" s="218" t="s">
        <v>1965</v>
      </c>
    </row>
    <row r="146" spans="1:47" s="2" customFormat="1" ht="19.5">
      <c r="A146" s="35"/>
      <c r="B146" s="36"/>
      <c r="C146" s="37"/>
      <c r="D146" s="220" t="s">
        <v>161</v>
      </c>
      <c r="E146" s="37"/>
      <c r="F146" s="221" t="s">
        <v>1964</v>
      </c>
      <c r="G146" s="37"/>
      <c r="H146" s="37"/>
      <c r="I146" s="123"/>
      <c r="J146" s="37"/>
      <c r="K146" s="37"/>
      <c r="L146" s="40"/>
      <c r="M146" s="222"/>
      <c r="N146" s="223"/>
      <c r="O146" s="72"/>
      <c r="P146" s="72"/>
      <c r="Q146" s="72"/>
      <c r="R146" s="72"/>
      <c r="S146" s="72"/>
      <c r="T146" s="73"/>
      <c r="U146" s="35"/>
      <c r="V146" s="35"/>
      <c r="W146" s="35"/>
      <c r="X146" s="35"/>
      <c r="Y146" s="35"/>
      <c r="Z146" s="35"/>
      <c r="AA146" s="35"/>
      <c r="AB146" s="35"/>
      <c r="AC146" s="35"/>
      <c r="AD146" s="35"/>
      <c r="AE146" s="35"/>
      <c r="AT146" s="18" t="s">
        <v>161</v>
      </c>
      <c r="AU146" s="18" t="s">
        <v>86</v>
      </c>
    </row>
    <row r="147" spans="1:65" s="2" customFormat="1" ht="24" customHeight="1">
      <c r="A147" s="35"/>
      <c r="B147" s="36"/>
      <c r="C147" s="207" t="s">
        <v>198</v>
      </c>
      <c r="D147" s="207" t="s">
        <v>155</v>
      </c>
      <c r="E147" s="208" t="s">
        <v>1903</v>
      </c>
      <c r="F147" s="209" t="s">
        <v>1904</v>
      </c>
      <c r="G147" s="210" t="s">
        <v>158</v>
      </c>
      <c r="H147" s="211">
        <v>877.165</v>
      </c>
      <c r="I147" s="212"/>
      <c r="J147" s="213">
        <f>ROUND(I147*H147,2)</f>
        <v>0</v>
      </c>
      <c r="K147" s="209" t="s">
        <v>1</v>
      </c>
      <c r="L147" s="40"/>
      <c r="M147" s="214" t="s">
        <v>1</v>
      </c>
      <c r="N147" s="215" t="s">
        <v>43</v>
      </c>
      <c r="O147" s="72"/>
      <c r="P147" s="216">
        <f>O147*H147</f>
        <v>0</v>
      </c>
      <c r="Q147" s="216">
        <v>0</v>
      </c>
      <c r="R147" s="216">
        <f>Q147*H147</f>
        <v>0</v>
      </c>
      <c r="S147" s="216">
        <v>0</v>
      </c>
      <c r="T147" s="217">
        <f>S147*H147</f>
        <v>0</v>
      </c>
      <c r="U147" s="35"/>
      <c r="V147" s="35"/>
      <c r="W147" s="35"/>
      <c r="X147" s="35"/>
      <c r="Y147" s="35"/>
      <c r="Z147" s="35"/>
      <c r="AA147" s="35"/>
      <c r="AB147" s="35"/>
      <c r="AC147" s="35"/>
      <c r="AD147" s="35"/>
      <c r="AE147" s="35"/>
      <c r="AR147" s="218" t="s">
        <v>159</v>
      </c>
      <c r="AT147" s="218" t="s">
        <v>155</v>
      </c>
      <c r="AU147" s="218" t="s">
        <v>86</v>
      </c>
      <c r="AY147" s="18" t="s">
        <v>154</v>
      </c>
      <c r="BE147" s="219">
        <f>IF(N147="základní",J147,0)</f>
        <v>0</v>
      </c>
      <c r="BF147" s="219">
        <f>IF(N147="snížená",J147,0)</f>
        <v>0</v>
      </c>
      <c r="BG147" s="219">
        <f>IF(N147="zákl. přenesená",J147,0)</f>
        <v>0</v>
      </c>
      <c r="BH147" s="219">
        <f>IF(N147="sníž. přenesená",J147,0)</f>
        <v>0</v>
      </c>
      <c r="BI147" s="219">
        <f>IF(N147="nulová",J147,0)</f>
        <v>0</v>
      </c>
      <c r="BJ147" s="18" t="s">
        <v>86</v>
      </c>
      <c r="BK147" s="219">
        <f>ROUND(I147*H147,2)</f>
        <v>0</v>
      </c>
      <c r="BL147" s="18" t="s">
        <v>159</v>
      </c>
      <c r="BM147" s="218" t="s">
        <v>1966</v>
      </c>
    </row>
    <row r="148" spans="1:47" s="2" customFormat="1" ht="19.5">
      <c r="A148" s="35"/>
      <c r="B148" s="36"/>
      <c r="C148" s="37"/>
      <c r="D148" s="220" t="s">
        <v>161</v>
      </c>
      <c r="E148" s="37"/>
      <c r="F148" s="221" t="s">
        <v>1904</v>
      </c>
      <c r="G148" s="37"/>
      <c r="H148" s="37"/>
      <c r="I148" s="123"/>
      <c r="J148" s="37"/>
      <c r="K148" s="37"/>
      <c r="L148" s="40"/>
      <c r="M148" s="222"/>
      <c r="N148" s="223"/>
      <c r="O148" s="72"/>
      <c r="P148" s="72"/>
      <c r="Q148" s="72"/>
      <c r="R148" s="72"/>
      <c r="S148" s="72"/>
      <c r="T148" s="73"/>
      <c r="U148" s="35"/>
      <c r="V148" s="35"/>
      <c r="W148" s="35"/>
      <c r="X148" s="35"/>
      <c r="Y148" s="35"/>
      <c r="Z148" s="35"/>
      <c r="AA148" s="35"/>
      <c r="AB148" s="35"/>
      <c r="AC148" s="35"/>
      <c r="AD148" s="35"/>
      <c r="AE148" s="35"/>
      <c r="AT148" s="18" t="s">
        <v>161</v>
      </c>
      <c r="AU148" s="18" t="s">
        <v>86</v>
      </c>
    </row>
    <row r="149" spans="1:65" s="2" customFormat="1" ht="24" customHeight="1">
      <c r="A149" s="35"/>
      <c r="B149" s="36"/>
      <c r="C149" s="207" t="s">
        <v>202</v>
      </c>
      <c r="D149" s="207" t="s">
        <v>155</v>
      </c>
      <c r="E149" s="208" t="s">
        <v>1967</v>
      </c>
      <c r="F149" s="209" t="s">
        <v>1912</v>
      </c>
      <c r="G149" s="210" t="s">
        <v>158</v>
      </c>
      <c r="H149" s="211">
        <v>17543.3</v>
      </c>
      <c r="I149" s="212"/>
      <c r="J149" s="213">
        <f>ROUND(I149*H149,2)</f>
        <v>0</v>
      </c>
      <c r="K149" s="209" t="s">
        <v>1</v>
      </c>
      <c r="L149" s="40"/>
      <c r="M149" s="214" t="s">
        <v>1</v>
      </c>
      <c r="N149" s="215" t="s">
        <v>43</v>
      </c>
      <c r="O149" s="72"/>
      <c r="P149" s="216">
        <f>O149*H149</f>
        <v>0</v>
      </c>
      <c r="Q149" s="216">
        <v>0</v>
      </c>
      <c r="R149" s="216">
        <f>Q149*H149</f>
        <v>0</v>
      </c>
      <c r="S149" s="216">
        <v>0</v>
      </c>
      <c r="T149" s="217">
        <f>S149*H149</f>
        <v>0</v>
      </c>
      <c r="U149" s="35"/>
      <c r="V149" s="35"/>
      <c r="W149" s="35"/>
      <c r="X149" s="35"/>
      <c r="Y149" s="35"/>
      <c r="Z149" s="35"/>
      <c r="AA149" s="35"/>
      <c r="AB149" s="35"/>
      <c r="AC149" s="35"/>
      <c r="AD149" s="35"/>
      <c r="AE149" s="35"/>
      <c r="AR149" s="218" t="s">
        <v>159</v>
      </c>
      <c r="AT149" s="218" t="s">
        <v>155</v>
      </c>
      <c r="AU149" s="218" t="s">
        <v>86</v>
      </c>
      <c r="AY149" s="18" t="s">
        <v>154</v>
      </c>
      <c r="BE149" s="219">
        <f>IF(N149="základní",J149,0)</f>
        <v>0</v>
      </c>
      <c r="BF149" s="219">
        <f>IF(N149="snížená",J149,0)</f>
        <v>0</v>
      </c>
      <c r="BG149" s="219">
        <f>IF(N149="zákl. přenesená",J149,0)</f>
        <v>0</v>
      </c>
      <c r="BH149" s="219">
        <f>IF(N149="sníž. přenesená",J149,0)</f>
        <v>0</v>
      </c>
      <c r="BI149" s="219">
        <f>IF(N149="nulová",J149,0)</f>
        <v>0</v>
      </c>
      <c r="BJ149" s="18" t="s">
        <v>86</v>
      </c>
      <c r="BK149" s="219">
        <f>ROUND(I149*H149,2)</f>
        <v>0</v>
      </c>
      <c r="BL149" s="18" t="s">
        <v>159</v>
      </c>
      <c r="BM149" s="218" t="s">
        <v>1968</v>
      </c>
    </row>
    <row r="150" spans="1:47" s="2" customFormat="1" ht="11.25">
      <c r="A150" s="35"/>
      <c r="B150" s="36"/>
      <c r="C150" s="37"/>
      <c r="D150" s="220" t="s">
        <v>161</v>
      </c>
      <c r="E150" s="37"/>
      <c r="F150" s="221" t="s">
        <v>1912</v>
      </c>
      <c r="G150" s="37"/>
      <c r="H150" s="37"/>
      <c r="I150" s="123"/>
      <c r="J150" s="37"/>
      <c r="K150" s="37"/>
      <c r="L150" s="40"/>
      <c r="M150" s="222"/>
      <c r="N150" s="223"/>
      <c r="O150" s="72"/>
      <c r="P150" s="72"/>
      <c r="Q150" s="72"/>
      <c r="R150" s="72"/>
      <c r="S150" s="72"/>
      <c r="T150" s="73"/>
      <c r="U150" s="35"/>
      <c r="V150" s="35"/>
      <c r="W150" s="35"/>
      <c r="X150" s="35"/>
      <c r="Y150" s="35"/>
      <c r="Z150" s="35"/>
      <c r="AA150" s="35"/>
      <c r="AB150" s="35"/>
      <c r="AC150" s="35"/>
      <c r="AD150" s="35"/>
      <c r="AE150" s="35"/>
      <c r="AT150" s="18" t="s">
        <v>161</v>
      </c>
      <c r="AU150" s="18" t="s">
        <v>86</v>
      </c>
    </row>
    <row r="151" spans="1:65" s="2" customFormat="1" ht="72" customHeight="1">
      <c r="A151" s="35"/>
      <c r="B151" s="36"/>
      <c r="C151" s="207" t="s">
        <v>206</v>
      </c>
      <c r="D151" s="207" t="s">
        <v>155</v>
      </c>
      <c r="E151" s="208" t="s">
        <v>1969</v>
      </c>
      <c r="F151" s="209" t="s">
        <v>1970</v>
      </c>
      <c r="G151" s="210" t="s">
        <v>158</v>
      </c>
      <c r="H151" s="211">
        <v>64</v>
      </c>
      <c r="I151" s="212"/>
      <c r="J151" s="213">
        <f>ROUND(I151*H151,2)</f>
        <v>0</v>
      </c>
      <c r="K151" s="209" t="s">
        <v>1</v>
      </c>
      <c r="L151" s="40"/>
      <c r="M151" s="214" t="s">
        <v>1</v>
      </c>
      <c r="N151" s="215" t="s">
        <v>43</v>
      </c>
      <c r="O151" s="72"/>
      <c r="P151" s="216">
        <f>O151*H151</f>
        <v>0</v>
      </c>
      <c r="Q151" s="216">
        <v>0</v>
      </c>
      <c r="R151" s="216">
        <f>Q151*H151</f>
        <v>0</v>
      </c>
      <c r="S151" s="216">
        <v>0</v>
      </c>
      <c r="T151" s="217">
        <f>S151*H151</f>
        <v>0</v>
      </c>
      <c r="U151" s="35"/>
      <c r="V151" s="35"/>
      <c r="W151" s="35"/>
      <c r="X151" s="35"/>
      <c r="Y151" s="35"/>
      <c r="Z151" s="35"/>
      <c r="AA151" s="35"/>
      <c r="AB151" s="35"/>
      <c r="AC151" s="35"/>
      <c r="AD151" s="35"/>
      <c r="AE151" s="35"/>
      <c r="AR151" s="218" t="s">
        <v>159</v>
      </c>
      <c r="AT151" s="218" t="s">
        <v>155</v>
      </c>
      <c r="AU151" s="218" t="s">
        <v>86</v>
      </c>
      <c r="AY151" s="18" t="s">
        <v>154</v>
      </c>
      <c r="BE151" s="219">
        <f>IF(N151="základní",J151,0)</f>
        <v>0</v>
      </c>
      <c r="BF151" s="219">
        <f>IF(N151="snížená",J151,0)</f>
        <v>0</v>
      </c>
      <c r="BG151" s="219">
        <f>IF(N151="zákl. přenesená",J151,0)</f>
        <v>0</v>
      </c>
      <c r="BH151" s="219">
        <f>IF(N151="sníž. přenesená",J151,0)</f>
        <v>0</v>
      </c>
      <c r="BI151" s="219">
        <f>IF(N151="nulová",J151,0)</f>
        <v>0</v>
      </c>
      <c r="BJ151" s="18" t="s">
        <v>86</v>
      </c>
      <c r="BK151" s="219">
        <f>ROUND(I151*H151,2)</f>
        <v>0</v>
      </c>
      <c r="BL151" s="18" t="s">
        <v>159</v>
      </c>
      <c r="BM151" s="218" t="s">
        <v>1971</v>
      </c>
    </row>
    <row r="152" spans="1:47" s="2" customFormat="1" ht="48.75">
      <c r="A152" s="35"/>
      <c r="B152" s="36"/>
      <c r="C152" s="37"/>
      <c r="D152" s="220" t="s">
        <v>161</v>
      </c>
      <c r="E152" s="37"/>
      <c r="F152" s="221" t="s">
        <v>1970</v>
      </c>
      <c r="G152" s="37"/>
      <c r="H152" s="37"/>
      <c r="I152" s="123"/>
      <c r="J152" s="37"/>
      <c r="K152" s="37"/>
      <c r="L152" s="40"/>
      <c r="M152" s="222"/>
      <c r="N152" s="223"/>
      <c r="O152" s="72"/>
      <c r="P152" s="72"/>
      <c r="Q152" s="72"/>
      <c r="R152" s="72"/>
      <c r="S152" s="72"/>
      <c r="T152" s="73"/>
      <c r="U152" s="35"/>
      <c r="V152" s="35"/>
      <c r="W152" s="35"/>
      <c r="X152" s="35"/>
      <c r="Y152" s="35"/>
      <c r="Z152" s="35"/>
      <c r="AA152" s="35"/>
      <c r="AB152" s="35"/>
      <c r="AC152" s="35"/>
      <c r="AD152" s="35"/>
      <c r="AE152" s="35"/>
      <c r="AT152" s="18" t="s">
        <v>161</v>
      </c>
      <c r="AU152" s="18" t="s">
        <v>86</v>
      </c>
    </row>
    <row r="153" spans="1:65" s="2" customFormat="1" ht="24" customHeight="1">
      <c r="A153" s="35"/>
      <c r="B153" s="36"/>
      <c r="C153" s="207" t="s">
        <v>210</v>
      </c>
      <c r="D153" s="207" t="s">
        <v>155</v>
      </c>
      <c r="E153" s="208" t="s">
        <v>1972</v>
      </c>
      <c r="F153" s="209" t="s">
        <v>1973</v>
      </c>
      <c r="G153" s="210" t="s">
        <v>158</v>
      </c>
      <c r="H153" s="211">
        <v>944.597</v>
      </c>
      <c r="I153" s="212"/>
      <c r="J153" s="213">
        <f>ROUND(I153*H153,2)</f>
        <v>0</v>
      </c>
      <c r="K153" s="209" t="s">
        <v>1</v>
      </c>
      <c r="L153" s="40"/>
      <c r="M153" s="214" t="s">
        <v>1</v>
      </c>
      <c r="N153" s="215" t="s">
        <v>43</v>
      </c>
      <c r="O153" s="72"/>
      <c r="P153" s="216">
        <f>O153*H153</f>
        <v>0</v>
      </c>
      <c r="Q153" s="216">
        <v>0</v>
      </c>
      <c r="R153" s="216">
        <f>Q153*H153</f>
        <v>0</v>
      </c>
      <c r="S153" s="216">
        <v>0</v>
      </c>
      <c r="T153" s="217">
        <f>S153*H153</f>
        <v>0</v>
      </c>
      <c r="U153" s="35"/>
      <c r="V153" s="35"/>
      <c r="W153" s="35"/>
      <c r="X153" s="35"/>
      <c r="Y153" s="35"/>
      <c r="Z153" s="35"/>
      <c r="AA153" s="35"/>
      <c r="AB153" s="35"/>
      <c r="AC153" s="35"/>
      <c r="AD153" s="35"/>
      <c r="AE153" s="35"/>
      <c r="AR153" s="218" t="s">
        <v>159</v>
      </c>
      <c r="AT153" s="218" t="s">
        <v>155</v>
      </c>
      <c r="AU153" s="218" t="s">
        <v>86</v>
      </c>
      <c r="AY153" s="18" t="s">
        <v>154</v>
      </c>
      <c r="BE153" s="219">
        <f>IF(N153="základní",J153,0)</f>
        <v>0</v>
      </c>
      <c r="BF153" s="219">
        <f>IF(N153="snížená",J153,0)</f>
        <v>0</v>
      </c>
      <c r="BG153" s="219">
        <f>IF(N153="zákl. přenesená",J153,0)</f>
        <v>0</v>
      </c>
      <c r="BH153" s="219">
        <f>IF(N153="sníž. přenesená",J153,0)</f>
        <v>0</v>
      </c>
      <c r="BI153" s="219">
        <f>IF(N153="nulová",J153,0)</f>
        <v>0</v>
      </c>
      <c r="BJ153" s="18" t="s">
        <v>86</v>
      </c>
      <c r="BK153" s="219">
        <f>ROUND(I153*H153,2)</f>
        <v>0</v>
      </c>
      <c r="BL153" s="18" t="s">
        <v>159</v>
      </c>
      <c r="BM153" s="218" t="s">
        <v>1974</v>
      </c>
    </row>
    <row r="154" spans="1:47" s="2" customFormat="1" ht="19.5">
      <c r="A154" s="35"/>
      <c r="B154" s="36"/>
      <c r="C154" s="37"/>
      <c r="D154" s="220" t="s">
        <v>161</v>
      </c>
      <c r="E154" s="37"/>
      <c r="F154" s="221" t="s">
        <v>1973</v>
      </c>
      <c r="G154" s="37"/>
      <c r="H154" s="37"/>
      <c r="I154" s="123"/>
      <c r="J154" s="37"/>
      <c r="K154" s="37"/>
      <c r="L154" s="40"/>
      <c r="M154" s="222"/>
      <c r="N154" s="223"/>
      <c r="O154" s="72"/>
      <c r="P154" s="72"/>
      <c r="Q154" s="72"/>
      <c r="R154" s="72"/>
      <c r="S154" s="72"/>
      <c r="T154" s="73"/>
      <c r="U154" s="35"/>
      <c r="V154" s="35"/>
      <c r="W154" s="35"/>
      <c r="X154" s="35"/>
      <c r="Y154" s="35"/>
      <c r="Z154" s="35"/>
      <c r="AA154" s="35"/>
      <c r="AB154" s="35"/>
      <c r="AC154" s="35"/>
      <c r="AD154" s="35"/>
      <c r="AE154" s="35"/>
      <c r="AT154" s="18" t="s">
        <v>161</v>
      </c>
      <c r="AU154" s="18" t="s">
        <v>86</v>
      </c>
    </row>
    <row r="155" spans="1:65" s="2" customFormat="1" ht="36" customHeight="1">
      <c r="A155" s="35"/>
      <c r="B155" s="36"/>
      <c r="C155" s="207" t="s">
        <v>214</v>
      </c>
      <c r="D155" s="207" t="s">
        <v>155</v>
      </c>
      <c r="E155" s="208" t="s">
        <v>1975</v>
      </c>
      <c r="F155" s="209" t="s">
        <v>1976</v>
      </c>
      <c r="G155" s="210" t="s">
        <v>158</v>
      </c>
      <c r="H155" s="211">
        <v>64</v>
      </c>
      <c r="I155" s="212"/>
      <c r="J155" s="213">
        <f>ROUND(I155*H155,2)</f>
        <v>0</v>
      </c>
      <c r="K155" s="209" t="s">
        <v>1</v>
      </c>
      <c r="L155" s="40"/>
      <c r="M155" s="214" t="s">
        <v>1</v>
      </c>
      <c r="N155" s="215" t="s">
        <v>43</v>
      </c>
      <c r="O155" s="72"/>
      <c r="P155" s="216">
        <f>O155*H155</f>
        <v>0</v>
      </c>
      <c r="Q155" s="216">
        <v>0</v>
      </c>
      <c r="R155" s="216">
        <f>Q155*H155</f>
        <v>0</v>
      </c>
      <c r="S155" s="216">
        <v>0</v>
      </c>
      <c r="T155" s="217">
        <f>S155*H155</f>
        <v>0</v>
      </c>
      <c r="U155" s="35"/>
      <c r="V155" s="35"/>
      <c r="W155" s="35"/>
      <c r="X155" s="35"/>
      <c r="Y155" s="35"/>
      <c r="Z155" s="35"/>
      <c r="AA155" s="35"/>
      <c r="AB155" s="35"/>
      <c r="AC155" s="35"/>
      <c r="AD155" s="35"/>
      <c r="AE155" s="35"/>
      <c r="AR155" s="218" t="s">
        <v>159</v>
      </c>
      <c r="AT155" s="218" t="s">
        <v>155</v>
      </c>
      <c r="AU155" s="218" t="s">
        <v>86</v>
      </c>
      <c r="AY155" s="18" t="s">
        <v>154</v>
      </c>
      <c r="BE155" s="219">
        <f>IF(N155="základní",J155,0)</f>
        <v>0</v>
      </c>
      <c r="BF155" s="219">
        <f>IF(N155="snížená",J155,0)</f>
        <v>0</v>
      </c>
      <c r="BG155" s="219">
        <f>IF(N155="zákl. přenesená",J155,0)</f>
        <v>0</v>
      </c>
      <c r="BH155" s="219">
        <f>IF(N155="sníž. přenesená",J155,0)</f>
        <v>0</v>
      </c>
      <c r="BI155" s="219">
        <f>IF(N155="nulová",J155,0)</f>
        <v>0</v>
      </c>
      <c r="BJ155" s="18" t="s">
        <v>86</v>
      </c>
      <c r="BK155" s="219">
        <f>ROUND(I155*H155,2)</f>
        <v>0</v>
      </c>
      <c r="BL155" s="18" t="s">
        <v>159</v>
      </c>
      <c r="BM155" s="218" t="s">
        <v>1977</v>
      </c>
    </row>
    <row r="156" spans="1:47" s="2" customFormat="1" ht="29.25">
      <c r="A156" s="35"/>
      <c r="B156" s="36"/>
      <c r="C156" s="37"/>
      <c r="D156" s="220" t="s">
        <v>161</v>
      </c>
      <c r="E156" s="37"/>
      <c r="F156" s="221" t="s">
        <v>1976</v>
      </c>
      <c r="G156" s="37"/>
      <c r="H156" s="37"/>
      <c r="I156" s="123"/>
      <c r="J156" s="37"/>
      <c r="K156" s="37"/>
      <c r="L156" s="40"/>
      <c r="M156" s="222"/>
      <c r="N156" s="223"/>
      <c r="O156" s="72"/>
      <c r="P156" s="72"/>
      <c r="Q156" s="72"/>
      <c r="R156" s="72"/>
      <c r="S156" s="72"/>
      <c r="T156" s="73"/>
      <c r="U156" s="35"/>
      <c r="V156" s="35"/>
      <c r="W156" s="35"/>
      <c r="X156" s="35"/>
      <c r="Y156" s="35"/>
      <c r="Z156" s="35"/>
      <c r="AA156" s="35"/>
      <c r="AB156" s="35"/>
      <c r="AC156" s="35"/>
      <c r="AD156" s="35"/>
      <c r="AE156" s="35"/>
      <c r="AT156" s="18" t="s">
        <v>161</v>
      </c>
      <c r="AU156" s="18" t="s">
        <v>86</v>
      </c>
    </row>
    <row r="157" spans="1:65" s="2" customFormat="1" ht="24" customHeight="1">
      <c r="A157" s="35"/>
      <c r="B157" s="36"/>
      <c r="C157" s="207" t="s">
        <v>8</v>
      </c>
      <c r="D157" s="207" t="s">
        <v>155</v>
      </c>
      <c r="E157" s="208" t="s">
        <v>1916</v>
      </c>
      <c r="F157" s="209" t="s">
        <v>1917</v>
      </c>
      <c r="G157" s="210" t="s">
        <v>158</v>
      </c>
      <c r="H157" s="211">
        <v>631.497</v>
      </c>
      <c r="I157" s="212"/>
      <c r="J157" s="213">
        <f>ROUND(I157*H157,2)</f>
        <v>0</v>
      </c>
      <c r="K157" s="209" t="s">
        <v>1</v>
      </c>
      <c r="L157" s="40"/>
      <c r="M157" s="214" t="s">
        <v>1</v>
      </c>
      <c r="N157" s="215" t="s">
        <v>43</v>
      </c>
      <c r="O157" s="72"/>
      <c r="P157" s="216">
        <f>O157*H157</f>
        <v>0</v>
      </c>
      <c r="Q157" s="216">
        <v>0</v>
      </c>
      <c r="R157" s="216">
        <f>Q157*H157</f>
        <v>0</v>
      </c>
      <c r="S157" s="216">
        <v>0</v>
      </c>
      <c r="T157" s="217">
        <f>S157*H157</f>
        <v>0</v>
      </c>
      <c r="U157" s="35"/>
      <c r="V157" s="35"/>
      <c r="W157" s="35"/>
      <c r="X157" s="35"/>
      <c r="Y157" s="35"/>
      <c r="Z157" s="35"/>
      <c r="AA157" s="35"/>
      <c r="AB157" s="35"/>
      <c r="AC157" s="35"/>
      <c r="AD157" s="35"/>
      <c r="AE157" s="35"/>
      <c r="AR157" s="218" t="s">
        <v>159</v>
      </c>
      <c r="AT157" s="218" t="s">
        <v>155</v>
      </c>
      <c r="AU157" s="218" t="s">
        <v>86</v>
      </c>
      <c r="AY157" s="18" t="s">
        <v>154</v>
      </c>
      <c r="BE157" s="219">
        <f>IF(N157="základní",J157,0)</f>
        <v>0</v>
      </c>
      <c r="BF157" s="219">
        <f>IF(N157="snížená",J157,0)</f>
        <v>0</v>
      </c>
      <c r="BG157" s="219">
        <f>IF(N157="zákl. přenesená",J157,0)</f>
        <v>0</v>
      </c>
      <c r="BH157" s="219">
        <f>IF(N157="sníž. přenesená",J157,0)</f>
        <v>0</v>
      </c>
      <c r="BI157" s="219">
        <f>IF(N157="nulová",J157,0)</f>
        <v>0</v>
      </c>
      <c r="BJ157" s="18" t="s">
        <v>86</v>
      </c>
      <c r="BK157" s="219">
        <f>ROUND(I157*H157,2)</f>
        <v>0</v>
      </c>
      <c r="BL157" s="18" t="s">
        <v>159</v>
      </c>
      <c r="BM157" s="218" t="s">
        <v>1978</v>
      </c>
    </row>
    <row r="158" spans="1:47" s="2" customFormat="1" ht="11.25">
      <c r="A158" s="35"/>
      <c r="B158" s="36"/>
      <c r="C158" s="37"/>
      <c r="D158" s="220" t="s">
        <v>161</v>
      </c>
      <c r="E158" s="37"/>
      <c r="F158" s="221" t="s">
        <v>1917</v>
      </c>
      <c r="G158" s="37"/>
      <c r="H158" s="37"/>
      <c r="I158" s="123"/>
      <c r="J158" s="37"/>
      <c r="K158" s="37"/>
      <c r="L158" s="40"/>
      <c r="M158" s="222"/>
      <c r="N158" s="223"/>
      <c r="O158" s="72"/>
      <c r="P158" s="72"/>
      <c r="Q158" s="72"/>
      <c r="R158" s="72"/>
      <c r="S158" s="72"/>
      <c r="T158" s="73"/>
      <c r="U158" s="35"/>
      <c r="V158" s="35"/>
      <c r="W158" s="35"/>
      <c r="X158" s="35"/>
      <c r="Y158" s="35"/>
      <c r="Z158" s="35"/>
      <c r="AA158" s="35"/>
      <c r="AB158" s="35"/>
      <c r="AC158" s="35"/>
      <c r="AD158" s="35"/>
      <c r="AE158" s="35"/>
      <c r="AT158" s="18" t="s">
        <v>161</v>
      </c>
      <c r="AU158" s="18" t="s">
        <v>86</v>
      </c>
    </row>
    <row r="159" spans="1:65" s="2" customFormat="1" ht="24" customHeight="1">
      <c r="A159" s="35"/>
      <c r="B159" s="36"/>
      <c r="C159" s="207" t="s">
        <v>221</v>
      </c>
      <c r="D159" s="207" t="s">
        <v>155</v>
      </c>
      <c r="E159" s="208" t="s">
        <v>1919</v>
      </c>
      <c r="F159" s="209" t="s">
        <v>1920</v>
      </c>
      <c r="G159" s="210" t="s">
        <v>158</v>
      </c>
      <c r="H159" s="211">
        <v>158.8</v>
      </c>
      <c r="I159" s="212"/>
      <c r="J159" s="213">
        <f>ROUND(I159*H159,2)</f>
        <v>0</v>
      </c>
      <c r="K159" s="209" t="s">
        <v>1</v>
      </c>
      <c r="L159" s="40"/>
      <c r="M159" s="214" t="s">
        <v>1</v>
      </c>
      <c r="N159" s="215" t="s">
        <v>43</v>
      </c>
      <c r="O159" s="72"/>
      <c r="P159" s="216">
        <f>O159*H159</f>
        <v>0</v>
      </c>
      <c r="Q159" s="216">
        <v>0</v>
      </c>
      <c r="R159" s="216">
        <f>Q159*H159</f>
        <v>0</v>
      </c>
      <c r="S159" s="216">
        <v>0</v>
      </c>
      <c r="T159" s="217">
        <f>S159*H159</f>
        <v>0</v>
      </c>
      <c r="U159" s="35"/>
      <c r="V159" s="35"/>
      <c r="W159" s="35"/>
      <c r="X159" s="35"/>
      <c r="Y159" s="35"/>
      <c r="Z159" s="35"/>
      <c r="AA159" s="35"/>
      <c r="AB159" s="35"/>
      <c r="AC159" s="35"/>
      <c r="AD159" s="35"/>
      <c r="AE159" s="35"/>
      <c r="AR159" s="218" t="s">
        <v>159</v>
      </c>
      <c r="AT159" s="218" t="s">
        <v>155</v>
      </c>
      <c r="AU159" s="218" t="s">
        <v>86</v>
      </c>
      <c r="AY159" s="18" t="s">
        <v>154</v>
      </c>
      <c r="BE159" s="219">
        <f>IF(N159="základní",J159,0)</f>
        <v>0</v>
      </c>
      <c r="BF159" s="219">
        <f>IF(N159="snížená",J159,0)</f>
        <v>0</v>
      </c>
      <c r="BG159" s="219">
        <f>IF(N159="zákl. přenesená",J159,0)</f>
        <v>0</v>
      </c>
      <c r="BH159" s="219">
        <f>IF(N159="sníž. přenesená",J159,0)</f>
        <v>0</v>
      </c>
      <c r="BI159" s="219">
        <f>IF(N159="nulová",J159,0)</f>
        <v>0</v>
      </c>
      <c r="BJ159" s="18" t="s">
        <v>86</v>
      </c>
      <c r="BK159" s="219">
        <f>ROUND(I159*H159,2)</f>
        <v>0</v>
      </c>
      <c r="BL159" s="18" t="s">
        <v>159</v>
      </c>
      <c r="BM159" s="218" t="s">
        <v>1979</v>
      </c>
    </row>
    <row r="160" spans="1:47" s="2" customFormat="1" ht="19.5">
      <c r="A160" s="35"/>
      <c r="B160" s="36"/>
      <c r="C160" s="37"/>
      <c r="D160" s="220" t="s">
        <v>161</v>
      </c>
      <c r="E160" s="37"/>
      <c r="F160" s="221" t="s">
        <v>1920</v>
      </c>
      <c r="G160" s="37"/>
      <c r="H160" s="37"/>
      <c r="I160" s="123"/>
      <c r="J160" s="37"/>
      <c r="K160" s="37"/>
      <c r="L160" s="40"/>
      <c r="M160" s="222"/>
      <c r="N160" s="223"/>
      <c r="O160" s="72"/>
      <c r="P160" s="72"/>
      <c r="Q160" s="72"/>
      <c r="R160" s="72"/>
      <c r="S160" s="72"/>
      <c r="T160" s="73"/>
      <c r="U160" s="35"/>
      <c r="V160" s="35"/>
      <c r="W160" s="35"/>
      <c r="X160" s="35"/>
      <c r="Y160" s="35"/>
      <c r="Z160" s="35"/>
      <c r="AA160" s="35"/>
      <c r="AB160" s="35"/>
      <c r="AC160" s="35"/>
      <c r="AD160" s="35"/>
      <c r="AE160" s="35"/>
      <c r="AT160" s="18" t="s">
        <v>161</v>
      </c>
      <c r="AU160" s="18" t="s">
        <v>86</v>
      </c>
    </row>
    <row r="161" spans="1:65" s="2" customFormat="1" ht="16.5" customHeight="1">
      <c r="A161" s="35"/>
      <c r="B161" s="36"/>
      <c r="C161" s="207" t="s">
        <v>225</v>
      </c>
      <c r="D161" s="207" t="s">
        <v>155</v>
      </c>
      <c r="E161" s="208" t="s">
        <v>1922</v>
      </c>
      <c r="F161" s="209" t="s">
        <v>1923</v>
      </c>
      <c r="G161" s="210" t="s">
        <v>228</v>
      </c>
      <c r="H161" s="211">
        <v>862</v>
      </c>
      <c r="I161" s="212"/>
      <c r="J161" s="213">
        <f>ROUND(I161*H161,2)</f>
        <v>0</v>
      </c>
      <c r="K161" s="209" t="s">
        <v>1</v>
      </c>
      <c r="L161" s="40"/>
      <c r="M161" s="214" t="s">
        <v>1</v>
      </c>
      <c r="N161" s="215" t="s">
        <v>43</v>
      </c>
      <c r="O161" s="72"/>
      <c r="P161" s="216">
        <f>O161*H161</f>
        <v>0</v>
      </c>
      <c r="Q161" s="216">
        <v>0</v>
      </c>
      <c r="R161" s="216">
        <f>Q161*H161</f>
        <v>0</v>
      </c>
      <c r="S161" s="216">
        <v>0</v>
      </c>
      <c r="T161" s="217">
        <f>S161*H161</f>
        <v>0</v>
      </c>
      <c r="U161" s="35"/>
      <c r="V161" s="35"/>
      <c r="W161" s="35"/>
      <c r="X161" s="35"/>
      <c r="Y161" s="35"/>
      <c r="Z161" s="35"/>
      <c r="AA161" s="35"/>
      <c r="AB161" s="35"/>
      <c r="AC161" s="35"/>
      <c r="AD161" s="35"/>
      <c r="AE161" s="35"/>
      <c r="AR161" s="218" t="s">
        <v>159</v>
      </c>
      <c r="AT161" s="218" t="s">
        <v>155</v>
      </c>
      <c r="AU161" s="218" t="s">
        <v>86</v>
      </c>
      <c r="AY161" s="18" t="s">
        <v>154</v>
      </c>
      <c r="BE161" s="219">
        <f>IF(N161="základní",J161,0)</f>
        <v>0</v>
      </c>
      <c r="BF161" s="219">
        <f>IF(N161="snížená",J161,0)</f>
        <v>0</v>
      </c>
      <c r="BG161" s="219">
        <f>IF(N161="zákl. přenesená",J161,0)</f>
        <v>0</v>
      </c>
      <c r="BH161" s="219">
        <f>IF(N161="sníž. přenesená",J161,0)</f>
        <v>0</v>
      </c>
      <c r="BI161" s="219">
        <f>IF(N161="nulová",J161,0)</f>
        <v>0</v>
      </c>
      <c r="BJ161" s="18" t="s">
        <v>86</v>
      </c>
      <c r="BK161" s="219">
        <f>ROUND(I161*H161,2)</f>
        <v>0</v>
      </c>
      <c r="BL161" s="18" t="s">
        <v>159</v>
      </c>
      <c r="BM161" s="218" t="s">
        <v>1980</v>
      </c>
    </row>
    <row r="162" spans="1:47" s="2" customFormat="1" ht="11.25">
      <c r="A162" s="35"/>
      <c r="B162" s="36"/>
      <c r="C162" s="37"/>
      <c r="D162" s="220" t="s">
        <v>161</v>
      </c>
      <c r="E162" s="37"/>
      <c r="F162" s="221" t="s">
        <v>1923</v>
      </c>
      <c r="G162" s="37"/>
      <c r="H162" s="37"/>
      <c r="I162" s="123"/>
      <c r="J162" s="37"/>
      <c r="K162" s="37"/>
      <c r="L162" s="40"/>
      <c r="M162" s="222"/>
      <c r="N162" s="223"/>
      <c r="O162" s="72"/>
      <c r="P162" s="72"/>
      <c r="Q162" s="72"/>
      <c r="R162" s="72"/>
      <c r="S162" s="72"/>
      <c r="T162" s="73"/>
      <c r="U162" s="35"/>
      <c r="V162" s="35"/>
      <c r="W162" s="35"/>
      <c r="X162" s="35"/>
      <c r="Y162" s="35"/>
      <c r="Z162" s="35"/>
      <c r="AA162" s="35"/>
      <c r="AB162" s="35"/>
      <c r="AC162" s="35"/>
      <c r="AD162" s="35"/>
      <c r="AE162" s="35"/>
      <c r="AT162" s="18" t="s">
        <v>161</v>
      </c>
      <c r="AU162" s="18" t="s">
        <v>86</v>
      </c>
    </row>
    <row r="163" spans="2:63" s="12" customFormat="1" ht="25.9" customHeight="1">
      <c r="B163" s="193"/>
      <c r="C163" s="194"/>
      <c r="D163" s="195" t="s">
        <v>77</v>
      </c>
      <c r="E163" s="196" t="s">
        <v>159</v>
      </c>
      <c r="F163" s="196" t="s">
        <v>1925</v>
      </c>
      <c r="G163" s="194"/>
      <c r="H163" s="194"/>
      <c r="I163" s="197"/>
      <c r="J163" s="198">
        <f>BK163</f>
        <v>0</v>
      </c>
      <c r="K163" s="194"/>
      <c r="L163" s="199"/>
      <c r="M163" s="200"/>
      <c r="N163" s="201"/>
      <c r="O163" s="201"/>
      <c r="P163" s="202">
        <f>SUM(P164:P171)</f>
        <v>0</v>
      </c>
      <c r="Q163" s="201"/>
      <c r="R163" s="202">
        <f>SUM(R164:R171)</f>
        <v>0</v>
      </c>
      <c r="S163" s="201"/>
      <c r="T163" s="203">
        <f>SUM(T164:T171)</f>
        <v>0</v>
      </c>
      <c r="AR163" s="204" t="s">
        <v>86</v>
      </c>
      <c r="AT163" s="205" t="s">
        <v>77</v>
      </c>
      <c r="AU163" s="205" t="s">
        <v>78</v>
      </c>
      <c r="AY163" s="204" t="s">
        <v>154</v>
      </c>
      <c r="BK163" s="206">
        <f>SUM(BK164:BK171)</f>
        <v>0</v>
      </c>
    </row>
    <row r="164" spans="1:65" s="2" customFormat="1" ht="16.5" customHeight="1">
      <c r="A164" s="35"/>
      <c r="B164" s="36"/>
      <c r="C164" s="207" t="s">
        <v>230</v>
      </c>
      <c r="D164" s="207" t="s">
        <v>155</v>
      </c>
      <c r="E164" s="208" t="s">
        <v>1981</v>
      </c>
      <c r="F164" s="209" t="s">
        <v>1982</v>
      </c>
      <c r="G164" s="210" t="s">
        <v>158</v>
      </c>
      <c r="H164" s="211">
        <v>2.581</v>
      </c>
      <c r="I164" s="212"/>
      <c r="J164" s="213">
        <f>ROUND(I164*H164,2)</f>
        <v>0</v>
      </c>
      <c r="K164" s="209" t="s">
        <v>1</v>
      </c>
      <c r="L164" s="40"/>
      <c r="M164" s="214" t="s">
        <v>1</v>
      </c>
      <c r="N164" s="215" t="s">
        <v>43</v>
      </c>
      <c r="O164" s="72"/>
      <c r="P164" s="216">
        <f>O164*H164</f>
        <v>0</v>
      </c>
      <c r="Q164" s="216">
        <v>0</v>
      </c>
      <c r="R164" s="216">
        <f>Q164*H164</f>
        <v>0</v>
      </c>
      <c r="S164" s="216">
        <v>0</v>
      </c>
      <c r="T164" s="217">
        <f>S164*H164</f>
        <v>0</v>
      </c>
      <c r="U164" s="35"/>
      <c r="V164" s="35"/>
      <c r="W164" s="35"/>
      <c r="X164" s="35"/>
      <c r="Y164" s="35"/>
      <c r="Z164" s="35"/>
      <c r="AA164" s="35"/>
      <c r="AB164" s="35"/>
      <c r="AC164" s="35"/>
      <c r="AD164" s="35"/>
      <c r="AE164" s="35"/>
      <c r="AR164" s="218" t="s">
        <v>159</v>
      </c>
      <c r="AT164" s="218" t="s">
        <v>155</v>
      </c>
      <c r="AU164" s="218" t="s">
        <v>86</v>
      </c>
      <c r="AY164" s="18" t="s">
        <v>154</v>
      </c>
      <c r="BE164" s="219">
        <f>IF(N164="základní",J164,0)</f>
        <v>0</v>
      </c>
      <c r="BF164" s="219">
        <f>IF(N164="snížená",J164,0)</f>
        <v>0</v>
      </c>
      <c r="BG164" s="219">
        <f>IF(N164="zákl. přenesená",J164,0)</f>
        <v>0</v>
      </c>
      <c r="BH164" s="219">
        <f>IF(N164="sníž. přenesená",J164,0)</f>
        <v>0</v>
      </c>
      <c r="BI164" s="219">
        <f>IF(N164="nulová",J164,0)</f>
        <v>0</v>
      </c>
      <c r="BJ164" s="18" t="s">
        <v>86</v>
      </c>
      <c r="BK164" s="219">
        <f>ROUND(I164*H164,2)</f>
        <v>0</v>
      </c>
      <c r="BL164" s="18" t="s">
        <v>159</v>
      </c>
      <c r="BM164" s="218" t="s">
        <v>1983</v>
      </c>
    </row>
    <row r="165" spans="1:47" s="2" customFormat="1" ht="11.25">
      <c r="A165" s="35"/>
      <c r="B165" s="36"/>
      <c r="C165" s="37"/>
      <c r="D165" s="220" t="s">
        <v>161</v>
      </c>
      <c r="E165" s="37"/>
      <c r="F165" s="221" t="s">
        <v>1982</v>
      </c>
      <c r="G165" s="37"/>
      <c r="H165" s="37"/>
      <c r="I165" s="123"/>
      <c r="J165" s="37"/>
      <c r="K165" s="37"/>
      <c r="L165" s="40"/>
      <c r="M165" s="222"/>
      <c r="N165" s="223"/>
      <c r="O165" s="72"/>
      <c r="P165" s="72"/>
      <c r="Q165" s="72"/>
      <c r="R165" s="72"/>
      <c r="S165" s="72"/>
      <c r="T165" s="73"/>
      <c r="U165" s="35"/>
      <c r="V165" s="35"/>
      <c r="W165" s="35"/>
      <c r="X165" s="35"/>
      <c r="Y165" s="35"/>
      <c r="Z165" s="35"/>
      <c r="AA165" s="35"/>
      <c r="AB165" s="35"/>
      <c r="AC165" s="35"/>
      <c r="AD165" s="35"/>
      <c r="AE165" s="35"/>
      <c r="AT165" s="18" t="s">
        <v>161</v>
      </c>
      <c r="AU165" s="18" t="s">
        <v>86</v>
      </c>
    </row>
    <row r="166" spans="1:65" s="2" customFormat="1" ht="16.5" customHeight="1">
      <c r="A166" s="35"/>
      <c r="B166" s="36"/>
      <c r="C166" s="207" t="s">
        <v>234</v>
      </c>
      <c r="D166" s="207" t="s">
        <v>155</v>
      </c>
      <c r="E166" s="208" t="s">
        <v>1984</v>
      </c>
      <c r="F166" s="209" t="s">
        <v>1985</v>
      </c>
      <c r="G166" s="210" t="s">
        <v>164</v>
      </c>
      <c r="H166" s="211">
        <v>0.044</v>
      </c>
      <c r="I166" s="212"/>
      <c r="J166" s="213">
        <f>ROUND(I166*H166,2)</f>
        <v>0</v>
      </c>
      <c r="K166" s="209" t="s">
        <v>1</v>
      </c>
      <c r="L166" s="40"/>
      <c r="M166" s="214" t="s">
        <v>1</v>
      </c>
      <c r="N166" s="215" t="s">
        <v>43</v>
      </c>
      <c r="O166" s="72"/>
      <c r="P166" s="216">
        <f>O166*H166</f>
        <v>0</v>
      </c>
      <c r="Q166" s="216">
        <v>0</v>
      </c>
      <c r="R166" s="216">
        <f>Q166*H166</f>
        <v>0</v>
      </c>
      <c r="S166" s="216">
        <v>0</v>
      </c>
      <c r="T166" s="217">
        <f>S166*H166</f>
        <v>0</v>
      </c>
      <c r="U166" s="35"/>
      <c r="V166" s="35"/>
      <c r="W166" s="35"/>
      <c r="X166" s="35"/>
      <c r="Y166" s="35"/>
      <c r="Z166" s="35"/>
      <c r="AA166" s="35"/>
      <c r="AB166" s="35"/>
      <c r="AC166" s="35"/>
      <c r="AD166" s="35"/>
      <c r="AE166" s="35"/>
      <c r="AR166" s="218" t="s">
        <v>159</v>
      </c>
      <c r="AT166" s="218" t="s">
        <v>155</v>
      </c>
      <c r="AU166" s="218" t="s">
        <v>86</v>
      </c>
      <c r="AY166" s="18" t="s">
        <v>154</v>
      </c>
      <c r="BE166" s="219">
        <f>IF(N166="základní",J166,0)</f>
        <v>0</v>
      </c>
      <c r="BF166" s="219">
        <f>IF(N166="snížená",J166,0)</f>
        <v>0</v>
      </c>
      <c r="BG166" s="219">
        <f>IF(N166="zákl. přenesená",J166,0)</f>
        <v>0</v>
      </c>
      <c r="BH166" s="219">
        <f>IF(N166="sníž. přenesená",J166,0)</f>
        <v>0</v>
      </c>
      <c r="BI166" s="219">
        <f>IF(N166="nulová",J166,0)</f>
        <v>0</v>
      </c>
      <c r="BJ166" s="18" t="s">
        <v>86</v>
      </c>
      <c r="BK166" s="219">
        <f>ROUND(I166*H166,2)</f>
        <v>0</v>
      </c>
      <c r="BL166" s="18" t="s">
        <v>159</v>
      </c>
      <c r="BM166" s="218" t="s">
        <v>1986</v>
      </c>
    </row>
    <row r="167" spans="1:47" s="2" customFormat="1" ht="11.25">
      <c r="A167" s="35"/>
      <c r="B167" s="36"/>
      <c r="C167" s="37"/>
      <c r="D167" s="220" t="s">
        <v>161</v>
      </c>
      <c r="E167" s="37"/>
      <c r="F167" s="221" t="s">
        <v>1985</v>
      </c>
      <c r="G167" s="37"/>
      <c r="H167" s="37"/>
      <c r="I167" s="123"/>
      <c r="J167" s="37"/>
      <c r="K167" s="37"/>
      <c r="L167" s="40"/>
      <c r="M167" s="222"/>
      <c r="N167" s="223"/>
      <c r="O167" s="72"/>
      <c r="P167" s="72"/>
      <c r="Q167" s="72"/>
      <c r="R167" s="72"/>
      <c r="S167" s="72"/>
      <c r="T167" s="73"/>
      <c r="U167" s="35"/>
      <c r="V167" s="35"/>
      <c r="W167" s="35"/>
      <c r="X167" s="35"/>
      <c r="Y167" s="35"/>
      <c r="Z167" s="35"/>
      <c r="AA167" s="35"/>
      <c r="AB167" s="35"/>
      <c r="AC167" s="35"/>
      <c r="AD167" s="35"/>
      <c r="AE167" s="35"/>
      <c r="AT167" s="18" t="s">
        <v>161</v>
      </c>
      <c r="AU167" s="18" t="s">
        <v>86</v>
      </c>
    </row>
    <row r="168" spans="1:65" s="2" customFormat="1" ht="24" customHeight="1">
      <c r="A168" s="35"/>
      <c r="B168" s="36"/>
      <c r="C168" s="207" t="s">
        <v>238</v>
      </c>
      <c r="D168" s="207" t="s">
        <v>155</v>
      </c>
      <c r="E168" s="208" t="s">
        <v>1987</v>
      </c>
      <c r="F168" s="209" t="s">
        <v>1988</v>
      </c>
      <c r="G168" s="210" t="s">
        <v>158</v>
      </c>
      <c r="H168" s="211">
        <v>3.767</v>
      </c>
      <c r="I168" s="212"/>
      <c r="J168" s="213">
        <f>ROUND(I168*H168,2)</f>
        <v>0</v>
      </c>
      <c r="K168" s="209" t="s">
        <v>1</v>
      </c>
      <c r="L168" s="40"/>
      <c r="M168" s="214" t="s">
        <v>1</v>
      </c>
      <c r="N168" s="215" t="s">
        <v>43</v>
      </c>
      <c r="O168" s="72"/>
      <c r="P168" s="216">
        <f>O168*H168</f>
        <v>0</v>
      </c>
      <c r="Q168" s="216">
        <v>0</v>
      </c>
      <c r="R168" s="216">
        <f>Q168*H168</f>
        <v>0</v>
      </c>
      <c r="S168" s="216">
        <v>0</v>
      </c>
      <c r="T168" s="217">
        <f>S168*H168</f>
        <v>0</v>
      </c>
      <c r="U168" s="35"/>
      <c r="V168" s="35"/>
      <c r="W168" s="35"/>
      <c r="X168" s="35"/>
      <c r="Y168" s="35"/>
      <c r="Z168" s="35"/>
      <c r="AA168" s="35"/>
      <c r="AB168" s="35"/>
      <c r="AC168" s="35"/>
      <c r="AD168" s="35"/>
      <c r="AE168" s="35"/>
      <c r="AR168" s="218" t="s">
        <v>159</v>
      </c>
      <c r="AT168" s="218" t="s">
        <v>155</v>
      </c>
      <c r="AU168" s="218" t="s">
        <v>86</v>
      </c>
      <c r="AY168" s="18" t="s">
        <v>154</v>
      </c>
      <c r="BE168" s="219">
        <f>IF(N168="základní",J168,0)</f>
        <v>0</v>
      </c>
      <c r="BF168" s="219">
        <f>IF(N168="snížená",J168,0)</f>
        <v>0</v>
      </c>
      <c r="BG168" s="219">
        <f>IF(N168="zákl. přenesená",J168,0)</f>
        <v>0</v>
      </c>
      <c r="BH168" s="219">
        <f>IF(N168="sníž. přenesená",J168,0)</f>
        <v>0</v>
      </c>
      <c r="BI168" s="219">
        <f>IF(N168="nulová",J168,0)</f>
        <v>0</v>
      </c>
      <c r="BJ168" s="18" t="s">
        <v>86</v>
      </c>
      <c r="BK168" s="219">
        <f>ROUND(I168*H168,2)</f>
        <v>0</v>
      </c>
      <c r="BL168" s="18" t="s">
        <v>159</v>
      </c>
      <c r="BM168" s="218" t="s">
        <v>1989</v>
      </c>
    </row>
    <row r="169" spans="1:47" s="2" customFormat="1" ht="19.5">
      <c r="A169" s="35"/>
      <c r="B169" s="36"/>
      <c r="C169" s="37"/>
      <c r="D169" s="220" t="s">
        <v>161</v>
      </c>
      <c r="E169" s="37"/>
      <c r="F169" s="221" t="s">
        <v>1988</v>
      </c>
      <c r="G169" s="37"/>
      <c r="H169" s="37"/>
      <c r="I169" s="123"/>
      <c r="J169" s="37"/>
      <c r="K169" s="37"/>
      <c r="L169" s="40"/>
      <c r="M169" s="222"/>
      <c r="N169" s="223"/>
      <c r="O169" s="72"/>
      <c r="P169" s="72"/>
      <c r="Q169" s="72"/>
      <c r="R169" s="72"/>
      <c r="S169" s="72"/>
      <c r="T169" s="73"/>
      <c r="U169" s="35"/>
      <c r="V169" s="35"/>
      <c r="W169" s="35"/>
      <c r="X169" s="35"/>
      <c r="Y169" s="35"/>
      <c r="Z169" s="35"/>
      <c r="AA169" s="35"/>
      <c r="AB169" s="35"/>
      <c r="AC169" s="35"/>
      <c r="AD169" s="35"/>
      <c r="AE169" s="35"/>
      <c r="AT169" s="18" t="s">
        <v>161</v>
      </c>
      <c r="AU169" s="18" t="s">
        <v>86</v>
      </c>
    </row>
    <row r="170" spans="1:65" s="2" customFormat="1" ht="24" customHeight="1">
      <c r="A170" s="35"/>
      <c r="B170" s="36"/>
      <c r="C170" s="207" t="s">
        <v>7</v>
      </c>
      <c r="D170" s="207" t="s">
        <v>155</v>
      </c>
      <c r="E170" s="208" t="s">
        <v>1990</v>
      </c>
      <c r="F170" s="209" t="s">
        <v>1991</v>
      </c>
      <c r="G170" s="210" t="s">
        <v>158</v>
      </c>
      <c r="H170" s="211">
        <v>50.67</v>
      </c>
      <c r="I170" s="212"/>
      <c r="J170" s="213">
        <f>ROUND(I170*H170,2)</f>
        <v>0</v>
      </c>
      <c r="K170" s="209" t="s">
        <v>1</v>
      </c>
      <c r="L170" s="40"/>
      <c r="M170" s="214" t="s">
        <v>1</v>
      </c>
      <c r="N170" s="215" t="s">
        <v>43</v>
      </c>
      <c r="O170" s="72"/>
      <c r="P170" s="216">
        <f>O170*H170</f>
        <v>0</v>
      </c>
      <c r="Q170" s="216">
        <v>0</v>
      </c>
      <c r="R170" s="216">
        <f>Q170*H170</f>
        <v>0</v>
      </c>
      <c r="S170" s="216">
        <v>0</v>
      </c>
      <c r="T170" s="217">
        <f>S170*H170</f>
        <v>0</v>
      </c>
      <c r="U170" s="35"/>
      <c r="V170" s="35"/>
      <c r="W170" s="35"/>
      <c r="X170" s="35"/>
      <c r="Y170" s="35"/>
      <c r="Z170" s="35"/>
      <c r="AA170" s="35"/>
      <c r="AB170" s="35"/>
      <c r="AC170" s="35"/>
      <c r="AD170" s="35"/>
      <c r="AE170" s="35"/>
      <c r="AR170" s="218" t="s">
        <v>159</v>
      </c>
      <c r="AT170" s="218" t="s">
        <v>155</v>
      </c>
      <c r="AU170" s="218" t="s">
        <v>86</v>
      </c>
      <c r="AY170" s="18" t="s">
        <v>154</v>
      </c>
      <c r="BE170" s="219">
        <f>IF(N170="základní",J170,0)</f>
        <v>0</v>
      </c>
      <c r="BF170" s="219">
        <f>IF(N170="snížená",J170,0)</f>
        <v>0</v>
      </c>
      <c r="BG170" s="219">
        <f>IF(N170="zákl. přenesená",J170,0)</f>
        <v>0</v>
      </c>
      <c r="BH170" s="219">
        <f>IF(N170="sníž. přenesená",J170,0)</f>
        <v>0</v>
      </c>
      <c r="BI170" s="219">
        <f>IF(N170="nulová",J170,0)</f>
        <v>0</v>
      </c>
      <c r="BJ170" s="18" t="s">
        <v>86</v>
      </c>
      <c r="BK170" s="219">
        <f>ROUND(I170*H170,2)</f>
        <v>0</v>
      </c>
      <c r="BL170" s="18" t="s">
        <v>159</v>
      </c>
      <c r="BM170" s="218" t="s">
        <v>1992</v>
      </c>
    </row>
    <row r="171" spans="1:47" s="2" customFormat="1" ht="19.5">
      <c r="A171" s="35"/>
      <c r="B171" s="36"/>
      <c r="C171" s="37"/>
      <c r="D171" s="220" t="s">
        <v>161</v>
      </c>
      <c r="E171" s="37"/>
      <c r="F171" s="221" t="s">
        <v>1991</v>
      </c>
      <c r="G171" s="37"/>
      <c r="H171" s="37"/>
      <c r="I171" s="123"/>
      <c r="J171" s="37"/>
      <c r="K171" s="37"/>
      <c r="L171" s="40"/>
      <c r="M171" s="222"/>
      <c r="N171" s="223"/>
      <c r="O171" s="72"/>
      <c r="P171" s="72"/>
      <c r="Q171" s="72"/>
      <c r="R171" s="72"/>
      <c r="S171" s="72"/>
      <c r="T171" s="73"/>
      <c r="U171" s="35"/>
      <c r="V171" s="35"/>
      <c r="W171" s="35"/>
      <c r="X171" s="35"/>
      <c r="Y171" s="35"/>
      <c r="Z171" s="35"/>
      <c r="AA171" s="35"/>
      <c r="AB171" s="35"/>
      <c r="AC171" s="35"/>
      <c r="AD171" s="35"/>
      <c r="AE171" s="35"/>
      <c r="AT171" s="18" t="s">
        <v>161</v>
      </c>
      <c r="AU171" s="18" t="s">
        <v>86</v>
      </c>
    </row>
    <row r="172" spans="2:63" s="12" customFormat="1" ht="25.9" customHeight="1">
      <c r="B172" s="193"/>
      <c r="C172" s="194"/>
      <c r="D172" s="195" t="s">
        <v>77</v>
      </c>
      <c r="E172" s="196" t="s">
        <v>186</v>
      </c>
      <c r="F172" s="196" t="s">
        <v>1993</v>
      </c>
      <c r="G172" s="194"/>
      <c r="H172" s="194"/>
      <c r="I172" s="197"/>
      <c r="J172" s="198">
        <f>BK172</f>
        <v>0</v>
      </c>
      <c r="K172" s="194"/>
      <c r="L172" s="199"/>
      <c r="M172" s="200"/>
      <c r="N172" s="201"/>
      <c r="O172" s="201"/>
      <c r="P172" s="202">
        <f>SUM(P173:P174)</f>
        <v>0</v>
      </c>
      <c r="Q172" s="201"/>
      <c r="R172" s="202">
        <f>SUM(R173:R174)</f>
        <v>0</v>
      </c>
      <c r="S172" s="201"/>
      <c r="T172" s="203">
        <f>SUM(T173:T174)</f>
        <v>0</v>
      </c>
      <c r="AR172" s="204" t="s">
        <v>86</v>
      </c>
      <c r="AT172" s="205" t="s">
        <v>77</v>
      </c>
      <c r="AU172" s="205" t="s">
        <v>78</v>
      </c>
      <c r="AY172" s="204" t="s">
        <v>154</v>
      </c>
      <c r="BK172" s="206">
        <f>SUM(BK173:BK174)</f>
        <v>0</v>
      </c>
    </row>
    <row r="173" spans="1:65" s="2" customFormat="1" ht="24" customHeight="1">
      <c r="A173" s="35"/>
      <c r="B173" s="36"/>
      <c r="C173" s="207" t="s">
        <v>245</v>
      </c>
      <c r="D173" s="207" t="s">
        <v>155</v>
      </c>
      <c r="E173" s="208" t="s">
        <v>1994</v>
      </c>
      <c r="F173" s="209" t="s">
        <v>1995</v>
      </c>
      <c r="G173" s="210" t="s">
        <v>319</v>
      </c>
      <c r="H173" s="211">
        <v>11</v>
      </c>
      <c r="I173" s="212"/>
      <c r="J173" s="213">
        <f>ROUND(I173*H173,2)</f>
        <v>0</v>
      </c>
      <c r="K173" s="209" t="s">
        <v>1</v>
      </c>
      <c r="L173" s="40"/>
      <c r="M173" s="214" t="s">
        <v>1</v>
      </c>
      <c r="N173" s="215" t="s">
        <v>43</v>
      </c>
      <c r="O173" s="72"/>
      <c r="P173" s="216">
        <f>O173*H173</f>
        <v>0</v>
      </c>
      <c r="Q173" s="216">
        <v>0</v>
      </c>
      <c r="R173" s="216">
        <f>Q173*H173</f>
        <v>0</v>
      </c>
      <c r="S173" s="216">
        <v>0</v>
      </c>
      <c r="T173" s="217">
        <f>S173*H173</f>
        <v>0</v>
      </c>
      <c r="U173" s="35"/>
      <c r="V173" s="35"/>
      <c r="W173" s="35"/>
      <c r="X173" s="35"/>
      <c r="Y173" s="35"/>
      <c r="Z173" s="35"/>
      <c r="AA173" s="35"/>
      <c r="AB173" s="35"/>
      <c r="AC173" s="35"/>
      <c r="AD173" s="35"/>
      <c r="AE173" s="35"/>
      <c r="AR173" s="218" t="s">
        <v>159</v>
      </c>
      <c r="AT173" s="218" t="s">
        <v>155</v>
      </c>
      <c r="AU173" s="218" t="s">
        <v>86</v>
      </c>
      <c r="AY173" s="18" t="s">
        <v>154</v>
      </c>
      <c r="BE173" s="219">
        <f>IF(N173="základní",J173,0)</f>
        <v>0</v>
      </c>
      <c r="BF173" s="219">
        <f>IF(N173="snížená",J173,0)</f>
        <v>0</v>
      </c>
      <c r="BG173" s="219">
        <f>IF(N173="zákl. přenesená",J173,0)</f>
        <v>0</v>
      </c>
      <c r="BH173" s="219">
        <f>IF(N173="sníž. přenesená",J173,0)</f>
        <v>0</v>
      </c>
      <c r="BI173" s="219">
        <f>IF(N173="nulová",J173,0)</f>
        <v>0</v>
      </c>
      <c r="BJ173" s="18" t="s">
        <v>86</v>
      </c>
      <c r="BK173" s="219">
        <f>ROUND(I173*H173,2)</f>
        <v>0</v>
      </c>
      <c r="BL173" s="18" t="s">
        <v>159</v>
      </c>
      <c r="BM173" s="218" t="s">
        <v>1996</v>
      </c>
    </row>
    <row r="174" spans="1:47" s="2" customFormat="1" ht="19.5">
      <c r="A174" s="35"/>
      <c r="B174" s="36"/>
      <c r="C174" s="37"/>
      <c r="D174" s="220" t="s">
        <v>161</v>
      </c>
      <c r="E174" s="37"/>
      <c r="F174" s="221" t="s">
        <v>1995</v>
      </c>
      <c r="G174" s="37"/>
      <c r="H174" s="37"/>
      <c r="I174" s="123"/>
      <c r="J174" s="37"/>
      <c r="K174" s="37"/>
      <c r="L174" s="40"/>
      <c r="M174" s="222"/>
      <c r="N174" s="223"/>
      <c r="O174" s="72"/>
      <c r="P174" s="72"/>
      <c r="Q174" s="72"/>
      <c r="R174" s="72"/>
      <c r="S174" s="72"/>
      <c r="T174" s="73"/>
      <c r="U174" s="35"/>
      <c r="V174" s="35"/>
      <c r="W174" s="35"/>
      <c r="X174" s="35"/>
      <c r="Y174" s="35"/>
      <c r="Z174" s="35"/>
      <c r="AA174" s="35"/>
      <c r="AB174" s="35"/>
      <c r="AC174" s="35"/>
      <c r="AD174" s="35"/>
      <c r="AE174" s="35"/>
      <c r="AT174" s="18" t="s">
        <v>161</v>
      </c>
      <c r="AU174" s="18" t="s">
        <v>86</v>
      </c>
    </row>
    <row r="175" spans="2:63" s="12" customFormat="1" ht="25.9" customHeight="1">
      <c r="B175" s="193"/>
      <c r="C175" s="194"/>
      <c r="D175" s="195" t="s">
        <v>77</v>
      </c>
      <c r="E175" s="196" t="s">
        <v>190</v>
      </c>
      <c r="F175" s="196" t="s">
        <v>315</v>
      </c>
      <c r="G175" s="194"/>
      <c r="H175" s="194"/>
      <c r="I175" s="197"/>
      <c r="J175" s="198">
        <f>BK175</f>
        <v>0</v>
      </c>
      <c r="K175" s="194"/>
      <c r="L175" s="199"/>
      <c r="M175" s="200"/>
      <c r="N175" s="201"/>
      <c r="O175" s="201"/>
      <c r="P175" s="202">
        <f>SUM(P176:P211)</f>
        <v>0</v>
      </c>
      <c r="Q175" s="201"/>
      <c r="R175" s="202">
        <f>SUM(R176:R211)</f>
        <v>0</v>
      </c>
      <c r="S175" s="201"/>
      <c r="T175" s="203">
        <f>SUM(T176:T211)</f>
        <v>0</v>
      </c>
      <c r="AR175" s="204" t="s">
        <v>86</v>
      </c>
      <c r="AT175" s="205" t="s">
        <v>77</v>
      </c>
      <c r="AU175" s="205" t="s">
        <v>78</v>
      </c>
      <c r="AY175" s="204" t="s">
        <v>154</v>
      </c>
      <c r="BK175" s="206">
        <f>SUM(BK176:BK211)</f>
        <v>0</v>
      </c>
    </row>
    <row r="176" spans="1:65" s="2" customFormat="1" ht="36" customHeight="1">
      <c r="A176" s="35"/>
      <c r="B176" s="36"/>
      <c r="C176" s="207" t="s">
        <v>249</v>
      </c>
      <c r="D176" s="207" t="s">
        <v>155</v>
      </c>
      <c r="E176" s="208" t="s">
        <v>1997</v>
      </c>
      <c r="F176" s="209" t="s">
        <v>1998</v>
      </c>
      <c r="G176" s="210" t="s">
        <v>179</v>
      </c>
      <c r="H176" s="211">
        <v>125</v>
      </c>
      <c r="I176" s="212"/>
      <c r="J176" s="213">
        <f>ROUND(I176*H176,2)</f>
        <v>0</v>
      </c>
      <c r="K176" s="209" t="s">
        <v>1</v>
      </c>
      <c r="L176" s="40"/>
      <c r="M176" s="214" t="s">
        <v>1</v>
      </c>
      <c r="N176" s="215" t="s">
        <v>43</v>
      </c>
      <c r="O176" s="72"/>
      <c r="P176" s="216">
        <f>O176*H176</f>
        <v>0</v>
      </c>
      <c r="Q176" s="216">
        <v>0</v>
      </c>
      <c r="R176" s="216">
        <f>Q176*H176</f>
        <v>0</v>
      </c>
      <c r="S176" s="216">
        <v>0</v>
      </c>
      <c r="T176" s="217">
        <f>S176*H176</f>
        <v>0</v>
      </c>
      <c r="U176" s="35"/>
      <c r="V176" s="35"/>
      <c r="W176" s="35"/>
      <c r="X176" s="35"/>
      <c r="Y176" s="35"/>
      <c r="Z176" s="35"/>
      <c r="AA176" s="35"/>
      <c r="AB176" s="35"/>
      <c r="AC176" s="35"/>
      <c r="AD176" s="35"/>
      <c r="AE176" s="35"/>
      <c r="AR176" s="218" t="s">
        <v>159</v>
      </c>
      <c r="AT176" s="218" t="s">
        <v>155</v>
      </c>
      <c r="AU176" s="218" t="s">
        <v>86</v>
      </c>
      <c r="AY176" s="18" t="s">
        <v>154</v>
      </c>
      <c r="BE176" s="219">
        <f>IF(N176="základní",J176,0)</f>
        <v>0</v>
      </c>
      <c r="BF176" s="219">
        <f>IF(N176="snížená",J176,0)</f>
        <v>0</v>
      </c>
      <c r="BG176" s="219">
        <f>IF(N176="zákl. přenesená",J176,0)</f>
        <v>0</v>
      </c>
      <c r="BH176" s="219">
        <f>IF(N176="sníž. přenesená",J176,0)</f>
        <v>0</v>
      </c>
      <c r="BI176" s="219">
        <f>IF(N176="nulová",J176,0)</f>
        <v>0</v>
      </c>
      <c r="BJ176" s="18" t="s">
        <v>86</v>
      </c>
      <c r="BK176" s="219">
        <f>ROUND(I176*H176,2)</f>
        <v>0</v>
      </c>
      <c r="BL176" s="18" t="s">
        <v>159</v>
      </c>
      <c r="BM176" s="218" t="s">
        <v>1999</v>
      </c>
    </row>
    <row r="177" spans="1:47" s="2" customFormat="1" ht="29.25">
      <c r="A177" s="35"/>
      <c r="B177" s="36"/>
      <c r="C177" s="37"/>
      <c r="D177" s="220" t="s">
        <v>161</v>
      </c>
      <c r="E177" s="37"/>
      <c r="F177" s="221" t="s">
        <v>1998</v>
      </c>
      <c r="G177" s="37"/>
      <c r="H177" s="37"/>
      <c r="I177" s="123"/>
      <c r="J177" s="37"/>
      <c r="K177" s="37"/>
      <c r="L177" s="40"/>
      <c r="M177" s="222"/>
      <c r="N177" s="223"/>
      <c r="O177" s="72"/>
      <c r="P177" s="72"/>
      <c r="Q177" s="72"/>
      <c r="R177" s="72"/>
      <c r="S177" s="72"/>
      <c r="T177" s="73"/>
      <c r="U177" s="35"/>
      <c r="V177" s="35"/>
      <c r="W177" s="35"/>
      <c r="X177" s="35"/>
      <c r="Y177" s="35"/>
      <c r="Z177" s="35"/>
      <c r="AA177" s="35"/>
      <c r="AB177" s="35"/>
      <c r="AC177" s="35"/>
      <c r="AD177" s="35"/>
      <c r="AE177" s="35"/>
      <c r="AT177" s="18" t="s">
        <v>161</v>
      </c>
      <c r="AU177" s="18" t="s">
        <v>86</v>
      </c>
    </row>
    <row r="178" spans="1:65" s="2" customFormat="1" ht="36" customHeight="1">
      <c r="A178" s="35"/>
      <c r="B178" s="36"/>
      <c r="C178" s="207" t="s">
        <v>254</v>
      </c>
      <c r="D178" s="207" t="s">
        <v>155</v>
      </c>
      <c r="E178" s="208" t="s">
        <v>2000</v>
      </c>
      <c r="F178" s="209" t="s">
        <v>2001</v>
      </c>
      <c r="G178" s="210" t="s">
        <v>179</v>
      </c>
      <c r="H178" s="211">
        <v>248</v>
      </c>
      <c r="I178" s="212"/>
      <c r="J178" s="213">
        <f>ROUND(I178*H178,2)</f>
        <v>0</v>
      </c>
      <c r="K178" s="209" t="s">
        <v>1</v>
      </c>
      <c r="L178" s="40"/>
      <c r="M178" s="214" t="s">
        <v>1</v>
      </c>
      <c r="N178" s="215" t="s">
        <v>43</v>
      </c>
      <c r="O178" s="72"/>
      <c r="P178" s="216">
        <f>O178*H178</f>
        <v>0</v>
      </c>
      <c r="Q178" s="216">
        <v>0</v>
      </c>
      <c r="R178" s="216">
        <f>Q178*H178</f>
        <v>0</v>
      </c>
      <c r="S178" s="216">
        <v>0</v>
      </c>
      <c r="T178" s="217">
        <f>S178*H178</f>
        <v>0</v>
      </c>
      <c r="U178" s="35"/>
      <c r="V178" s="35"/>
      <c r="W178" s="35"/>
      <c r="X178" s="35"/>
      <c r="Y178" s="35"/>
      <c r="Z178" s="35"/>
      <c r="AA178" s="35"/>
      <c r="AB178" s="35"/>
      <c r="AC178" s="35"/>
      <c r="AD178" s="35"/>
      <c r="AE178" s="35"/>
      <c r="AR178" s="218" t="s">
        <v>159</v>
      </c>
      <c r="AT178" s="218" t="s">
        <v>155</v>
      </c>
      <c r="AU178" s="218" t="s">
        <v>86</v>
      </c>
      <c r="AY178" s="18" t="s">
        <v>154</v>
      </c>
      <c r="BE178" s="219">
        <f>IF(N178="základní",J178,0)</f>
        <v>0</v>
      </c>
      <c r="BF178" s="219">
        <f>IF(N178="snížená",J178,0)</f>
        <v>0</v>
      </c>
      <c r="BG178" s="219">
        <f>IF(N178="zákl. přenesená",J178,0)</f>
        <v>0</v>
      </c>
      <c r="BH178" s="219">
        <f>IF(N178="sníž. přenesená",J178,0)</f>
        <v>0</v>
      </c>
      <c r="BI178" s="219">
        <f>IF(N178="nulová",J178,0)</f>
        <v>0</v>
      </c>
      <c r="BJ178" s="18" t="s">
        <v>86</v>
      </c>
      <c r="BK178" s="219">
        <f>ROUND(I178*H178,2)</f>
        <v>0</v>
      </c>
      <c r="BL178" s="18" t="s">
        <v>159</v>
      </c>
      <c r="BM178" s="218" t="s">
        <v>2002</v>
      </c>
    </row>
    <row r="179" spans="1:47" s="2" customFormat="1" ht="29.25">
      <c r="A179" s="35"/>
      <c r="B179" s="36"/>
      <c r="C179" s="37"/>
      <c r="D179" s="220" t="s">
        <v>161</v>
      </c>
      <c r="E179" s="37"/>
      <c r="F179" s="221" t="s">
        <v>2001</v>
      </c>
      <c r="G179" s="37"/>
      <c r="H179" s="37"/>
      <c r="I179" s="123"/>
      <c r="J179" s="37"/>
      <c r="K179" s="37"/>
      <c r="L179" s="40"/>
      <c r="M179" s="222"/>
      <c r="N179" s="223"/>
      <c r="O179" s="72"/>
      <c r="P179" s="72"/>
      <c r="Q179" s="72"/>
      <c r="R179" s="72"/>
      <c r="S179" s="72"/>
      <c r="T179" s="73"/>
      <c r="U179" s="35"/>
      <c r="V179" s="35"/>
      <c r="W179" s="35"/>
      <c r="X179" s="35"/>
      <c r="Y179" s="35"/>
      <c r="Z179" s="35"/>
      <c r="AA179" s="35"/>
      <c r="AB179" s="35"/>
      <c r="AC179" s="35"/>
      <c r="AD179" s="35"/>
      <c r="AE179" s="35"/>
      <c r="AT179" s="18" t="s">
        <v>161</v>
      </c>
      <c r="AU179" s="18" t="s">
        <v>86</v>
      </c>
    </row>
    <row r="180" spans="1:65" s="2" customFormat="1" ht="36" customHeight="1">
      <c r="A180" s="35"/>
      <c r="B180" s="36"/>
      <c r="C180" s="207" t="s">
        <v>258</v>
      </c>
      <c r="D180" s="207" t="s">
        <v>155</v>
      </c>
      <c r="E180" s="208" t="s">
        <v>2003</v>
      </c>
      <c r="F180" s="209" t="s">
        <v>2004</v>
      </c>
      <c r="G180" s="210" t="s">
        <v>179</v>
      </c>
      <c r="H180" s="211">
        <v>50</v>
      </c>
      <c r="I180" s="212"/>
      <c r="J180" s="213">
        <f>ROUND(I180*H180,2)</f>
        <v>0</v>
      </c>
      <c r="K180" s="209" t="s">
        <v>1</v>
      </c>
      <c r="L180" s="40"/>
      <c r="M180" s="214" t="s">
        <v>1</v>
      </c>
      <c r="N180" s="215" t="s">
        <v>43</v>
      </c>
      <c r="O180" s="72"/>
      <c r="P180" s="216">
        <f>O180*H180</f>
        <v>0</v>
      </c>
      <c r="Q180" s="216">
        <v>0</v>
      </c>
      <c r="R180" s="216">
        <f>Q180*H180</f>
        <v>0</v>
      </c>
      <c r="S180" s="216">
        <v>0</v>
      </c>
      <c r="T180" s="217">
        <f>S180*H180</f>
        <v>0</v>
      </c>
      <c r="U180" s="35"/>
      <c r="V180" s="35"/>
      <c r="W180" s="35"/>
      <c r="X180" s="35"/>
      <c r="Y180" s="35"/>
      <c r="Z180" s="35"/>
      <c r="AA180" s="35"/>
      <c r="AB180" s="35"/>
      <c r="AC180" s="35"/>
      <c r="AD180" s="35"/>
      <c r="AE180" s="35"/>
      <c r="AR180" s="218" t="s">
        <v>159</v>
      </c>
      <c r="AT180" s="218" t="s">
        <v>155</v>
      </c>
      <c r="AU180" s="218" t="s">
        <v>86</v>
      </c>
      <c r="AY180" s="18" t="s">
        <v>154</v>
      </c>
      <c r="BE180" s="219">
        <f>IF(N180="základní",J180,0)</f>
        <v>0</v>
      </c>
      <c r="BF180" s="219">
        <f>IF(N180="snížená",J180,0)</f>
        <v>0</v>
      </c>
      <c r="BG180" s="219">
        <f>IF(N180="zákl. přenesená",J180,0)</f>
        <v>0</v>
      </c>
      <c r="BH180" s="219">
        <f>IF(N180="sníž. přenesená",J180,0)</f>
        <v>0</v>
      </c>
      <c r="BI180" s="219">
        <f>IF(N180="nulová",J180,0)</f>
        <v>0</v>
      </c>
      <c r="BJ180" s="18" t="s">
        <v>86</v>
      </c>
      <c r="BK180" s="219">
        <f>ROUND(I180*H180,2)</f>
        <v>0</v>
      </c>
      <c r="BL180" s="18" t="s">
        <v>159</v>
      </c>
      <c r="BM180" s="218" t="s">
        <v>2005</v>
      </c>
    </row>
    <row r="181" spans="1:47" s="2" customFormat="1" ht="19.5">
      <c r="A181" s="35"/>
      <c r="B181" s="36"/>
      <c r="C181" s="37"/>
      <c r="D181" s="220" t="s">
        <v>161</v>
      </c>
      <c r="E181" s="37"/>
      <c r="F181" s="221" t="s">
        <v>2004</v>
      </c>
      <c r="G181" s="37"/>
      <c r="H181" s="37"/>
      <c r="I181" s="123"/>
      <c r="J181" s="37"/>
      <c r="K181" s="37"/>
      <c r="L181" s="40"/>
      <c r="M181" s="222"/>
      <c r="N181" s="223"/>
      <c r="O181" s="72"/>
      <c r="P181" s="72"/>
      <c r="Q181" s="72"/>
      <c r="R181" s="72"/>
      <c r="S181" s="72"/>
      <c r="T181" s="73"/>
      <c r="U181" s="35"/>
      <c r="V181" s="35"/>
      <c r="W181" s="35"/>
      <c r="X181" s="35"/>
      <c r="Y181" s="35"/>
      <c r="Z181" s="35"/>
      <c r="AA181" s="35"/>
      <c r="AB181" s="35"/>
      <c r="AC181" s="35"/>
      <c r="AD181" s="35"/>
      <c r="AE181" s="35"/>
      <c r="AT181" s="18" t="s">
        <v>161</v>
      </c>
      <c r="AU181" s="18" t="s">
        <v>86</v>
      </c>
    </row>
    <row r="182" spans="1:65" s="2" customFormat="1" ht="36" customHeight="1">
      <c r="A182" s="35"/>
      <c r="B182" s="36"/>
      <c r="C182" s="207" t="s">
        <v>262</v>
      </c>
      <c r="D182" s="207" t="s">
        <v>155</v>
      </c>
      <c r="E182" s="208" t="s">
        <v>2006</v>
      </c>
      <c r="F182" s="209" t="s">
        <v>2007</v>
      </c>
      <c r="G182" s="210" t="s">
        <v>179</v>
      </c>
      <c r="H182" s="211">
        <v>24</v>
      </c>
      <c r="I182" s="212"/>
      <c r="J182" s="213">
        <f>ROUND(I182*H182,2)</f>
        <v>0</v>
      </c>
      <c r="K182" s="209" t="s">
        <v>1</v>
      </c>
      <c r="L182" s="40"/>
      <c r="M182" s="214" t="s">
        <v>1</v>
      </c>
      <c r="N182" s="215" t="s">
        <v>43</v>
      </c>
      <c r="O182" s="72"/>
      <c r="P182" s="216">
        <f>O182*H182</f>
        <v>0</v>
      </c>
      <c r="Q182" s="216">
        <v>0</v>
      </c>
      <c r="R182" s="216">
        <f>Q182*H182</f>
        <v>0</v>
      </c>
      <c r="S182" s="216">
        <v>0</v>
      </c>
      <c r="T182" s="217">
        <f>S182*H182</f>
        <v>0</v>
      </c>
      <c r="U182" s="35"/>
      <c r="V182" s="35"/>
      <c r="W182" s="35"/>
      <c r="X182" s="35"/>
      <c r="Y182" s="35"/>
      <c r="Z182" s="35"/>
      <c r="AA182" s="35"/>
      <c r="AB182" s="35"/>
      <c r="AC182" s="35"/>
      <c r="AD182" s="35"/>
      <c r="AE182" s="35"/>
      <c r="AR182" s="218" t="s">
        <v>159</v>
      </c>
      <c r="AT182" s="218" t="s">
        <v>155</v>
      </c>
      <c r="AU182" s="218" t="s">
        <v>86</v>
      </c>
      <c r="AY182" s="18" t="s">
        <v>154</v>
      </c>
      <c r="BE182" s="219">
        <f>IF(N182="základní",J182,0)</f>
        <v>0</v>
      </c>
      <c r="BF182" s="219">
        <f>IF(N182="snížená",J182,0)</f>
        <v>0</v>
      </c>
      <c r="BG182" s="219">
        <f>IF(N182="zákl. přenesená",J182,0)</f>
        <v>0</v>
      </c>
      <c r="BH182" s="219">
        <f>IF(N182="sníž. přenesená",J182,0)</f>
        <v>0</v>
      </c>
      <c r="BI182" s="219">
        <f>IF(N182="nulová",J182,0)</f>
        <v>0</v>
      </c>
      <c r="BJ182" s="18" t="s">
        <v>86</v>
      </c>
      <c r="BK182" s="219">
        <f>ROUND(I182*H182,2)</f>
        <v>0</v>
      </c>
      <c r="BL182" s="18" t="s">
        <v>159</v>
      </c>
      <c r="BM182" s="218" t="s">
        <v>2008</v>
      </c>
    </row>
    <row r="183" spans="1:47" s="2" customFormat="1" ht="19.5">
      <c r="A183" s="35"/>
      <c r="B183" s="36"/>
      <c r="C183" s="37"/>
      <c r="D183" s="220" t="s">
        <v>161</v>
      </c>
      <c r="E183" s="37"/>
      <c r="F183" s="221" t="s">
        <v>2007</v>
      </c>
      <c r="G183" s="37"/>
      <c r="H183" s="37"/>
      <c r="I183" s="123"/>
      <c r="J183" s="37"/>
      <c r="K183" s="37"/>
      <c r="L183" s="40"/>
      <c r="M183" s="222"/>
      <c r="N183" s="223"/>
      <c r="O183" s="72"/>
      <c r="P183" s="72"/>
      <c r="Q183" s="72"/>
      <c r="R183" s="72"/>
      <c r="S183" s="72"/>
      <c r="T183" s="73"/>
      <c r="U183" s="35"/>
      <c r="V183" s="35"/>
      <c r="W183" s="35"/>
      <c r="X183" s="35"/>
      <c r="Y183" s="35"/>
      <c r="Z183" s="35"/>
      <c r="AA183" s="35"/>
      <c r="AB183" s="35"/>
      <c r="AC183" s="35"/>
      <c r="AD183" s="35"/>
      <c r="AE183" s="35"/>
      <c r="AT183" s="18" t="s">
        <v>161</v>
      </c>
      <c r="AU183" s="18" t="s">
        <v>86</v>
      </c>
    </row>
    <row r="184" spans="1:65" s="2" customFormat="1" ht="16.5" customHeight="1">
      <c r="A184" s="35"/>
      <c r="B184" s="36"/>
      <c r="C184" s="207" t="s">
        <v>267</v>
      </c>
      <c r="D184" s="207" t="s">
        <v>155</v>
      </c>
      <c r="E184" s="208" t="s">
        <v>2009</v>
      </c>
      <c r="F184" s="209" t="s">
        <v>2010</v>
      </c>
      <c r="G184" s="210" t="s">
        <v>319</v>
      </c>
      <c r="H184" s="211">
        <v>1</v>
      </c>
      <c r="I184" s="212"/>
      <c r="J184" s="213">
        <f>ROUND(I184*H184,2)</f>
        <v>0</v>
      </c>
      <c r="K184" s="209" t="s">
        <v>1</v>
      </c>
      <c r="L184" s="40"/>
      <c r="M184" s="214" t="s">
        <v>1</v>
      </c>
      <c r="N184" s="215" t="s">
        <v>43</v>
      </c>
      <c r="O184" s="72"/>
      <c r="P184" s="216">
        <f>O184*H184</f>
        <v>0</v>
      </c>
      <c r="Q184" s="216">
        <v>0</v>
      </c>
      <c r="R184" s="216">
        <f>Q184*H184</f>
        <v>0</v>
      </c>
      <c r="S184" s="216">
        <v>0</v>
      </c>
      <c r="T184" s="217">
        <f>S184*H184</f>
        <v>0</v>
      </c>
      <c r="U184" s="35"/>
      <c r="V184" s="35"/>
      <c r="W184" s="35"/>
      <c r="X184" s="35"/>
      <c r="Y184" s="35"/>
      <c r="Z184" s="35"/>
      <c r="AA184" s="35"/>
      <c r="AB184" s="35"/>
      <c r="AC184" s="35"/>
      <c r="AD184" s="35"/>
      <c r="AE184" s="35"/>
      <c r="AR184" s="218" t="s">
        <v>159</v>
      </c>
      <c r="AT184" s="218" t="s">
        <v>155</v>
      </c>
      <c r="AU184" s="218" t="s">
        <v>86</v>
      </c>
      <c r="AY184" s="18" t="s">
        <v>154</v>
      </c>
      <c r="BE184" s="219">
        <f>IF(N184="základní",J184,0)</f>
        <v>0</v>
      </c>
      <c r="BF184" s="219">
        <f>IF(N184="snížená",J184,0)</f>
        <v>0</v>
      </c>
      <c r="BG184" s="219">
        <f>IF(N184="zákl. přenesená",J184,0)</f>
        <v>0</v>
      </c>
      <c r="BH184" s="219">
        <f>IF(N184="sníž. přenesená",J184,0)</f>
        <v>0</v>
      </c>
      <c r="BI184" s="219">
        <f>IF(N184="nulová",J184,0)</f>
        <v>0</v>
      </c>
      <c r="BJ184" s="18" t="s">
        <v>86</v>
      </c>
      <c r="BK184" s="219">
        <f>ROUND(I184*H184,2)</f>
        <v>0</v>
      </c>
      <c r="BL184" s="18" t="s">
        <v>159</v>
      </c>
      <c r="BM184" s="218" t="s">
        <v>2011</v>
      </c>
    </row>
    <row r="185" spans="1:47" s="2" customFormat="1" ht="11.25">
      <c r="A185" s="35"/>
      <c r="B185" s="36"/>
      <c r="C185" s="37"/>
      <c r="D185" s="220" t="s">
        <v>161</v>
      </c>
      <c r="E185" s="37"/>
      <c r="F185" s="221" t="s">
        <v>2010</v>
      </c>
      <c r="G185" s="37"/>
      <c r="H185" s="37"/>
      <c r="I185" s="123"/>
      <c r="J185" s="37"/>
      <c r="K185" s="37"/>
      <c r="L185" s="40"/>
      <c r="M185" s="222"/>
      <c r="N185" s="223"/>
      <c r="O185" s="72"/>
      <c r="P185" s="72"/>
      <c r="Q185" s="72"/>
      <c r="R185" s="72"/>
      <c r="S185" s="72"/>
      <c r="T185" s="73"/>
      <c r="U185" s="35"/>
      <c r="V185" s="35"/>
      <c r="W185" s="35"/>
      <c r="X185" s="35"/>
      <c r="Y185" s="35"/>
      <c r="Z185" s="35"/>
      <c r="AA185" s="35"/>
      <c r="AB185" s="35"/>
      <c r="AC185" s="35"/>
      <c r="AD185" s="35"/>
      <c r="AE185" s="35"/>
      <c r="AT185" s="18" t="s">
        <v>161</v>
      </c>
      <c r="AU185" s="18" t="s">
        <v>86</v>
      </c>
    </row>
    <row r="186" spans="1:65" s="2" customFormat="1" ht="16.5" customHeight="1">
      <c r="A186" s="35"/>
      <c r="B186" s="36"/>
      <c r="C186" s="207" t="s">
        <v>271</v>
      </c>
      <c r="D186" s="207" t="s">
        <v>155</v>
      </c>
      <c r="E186" s="208" t="s">
        <v>2012</v>
      </c>
      <c r="F186" s="209" t="s">
        <v>2013</v>
      </c>
      <c r="G186" s="210" t="s">
        <v>319</v>
      </c>
      <c r="H186" s="211">
        <v>1</v>
      </c>
      <c r="I186" s="212"/>
      <c r="J186" s="213">
        <f>ROUND(I186*H186,2)</f>
        <v>0</v>
      </c>
      <c r="K186" s="209" t="s">
        <v>1</v>
      </c>
      <c r="L186" s="40"/>
      <c r="M186" s="214" t="s">
        <v>1</v>
      </c>
      <c r="N186" s="215" t="s">
        <v>43</v>
      </c>
      <c r="O186" s="72"/>
      <c r="P186" s="216">
        <f>O186*H186</f>
        <v>0</v>
      </c>
      <c r="Q186" s="216">
        <v>0</v>
      </c>
      <c r="R186" s="216">
        <f>Q186*H186</f>
        <v>0</v>
      </c>
      <c r="S186" s="216">
        <v>0</v>
      </c>
      <c r="T186" s="217">
        <f>S186*H186</f>
        <v>0</v>
      </c>
      <c r="U186" s="35"/>
      <c r="V186" s="35"/>
      <c r="W186" s="35"/>
      <c r="X186" s="35"/>
      <c r="Y186" s="35"/>
      <c r="Z186" s="35"/>
      <c r="AA186" s="35"/>
      <c r="AB186" s="35"/>
      <c r="AC186" s="35"/>
      <c r="AD186" s="35"/>
      <c r="AE186" s="35"/>
      <c r="AR186" s="218" t="s">
        <v>159</v>
      </c>
      <c r="AT186" s="218" t="s">
        <v>155</v>
      </c>
      <c r="AU186" s="218" t="s">
        <v>86</v>
      </c>
      <c r="AY186" s="18" t="s">
        <v>154</v>
      </c>
      <c r="BE186" s="219">
        <f>IF(N186="základní",J186,0)</f>
        <v>0</v>
      </c>
      <c r="BF186" s="219">
        <f>IF(N186="snížená",J186,0)</f>
        <v>0</v>
      </c>
      <c r="BG186" s="219">
        <f>IF(N186="zákl. přenesená",J186,0)</f>
        <v>0</v>
      </c>
      <c r="BH186" s="219">
        <f>IF(N186="sníž. přenesená",J186,0)</f>
        <v>0</v>
      </c>
      <c r="BI186" s="219">
        <f>IF(N186="nulová",J186,0)</f>
        <v>0</v>
      </c>
      <c r="BJ186" s="18" t="s">
        <v>86</v>
      </c>
      <c r="BK186" s="219">
        <f>ROUND(I186*H186,2)</f>
        <v>0</v>
      </c>
      <c r="BL186" s="18" t="s">
        <v>159</v>
      </c>
      <c r="BM186" s="218" t="s">
        <v>2014</v>
      </c>
    </row>
    <row r="187" spans="1:47" s="2" customFormat="1" ht="11.25">
      <c r="A187" s="35"/>
      <c r="B187" s="36"/>
      <c r="C187" s="37"/>
      <c r="D187" s="220" t="s">
        <v>161</v>
      </c>
      <c r="E187" s="37"/>
      <c r="F187" s="221" t="s">
        <v>2013</v>
      </c>
      <c r="G187" s="37"/>
      <c r="H187" s="37"/>
      <c r="I187" s="123"/>
      <c r="J187" s="37"/>
      <c r="K187" s="37"/>
      <c r="L187" s="40"/>
      <c r="M187" s="222"/>
      <c r="N187" s="223"/>
      <c r="O187" s="72"/>
      <c r="P187" s="72"/>
      <c r="Q187" s="72"/>
      <c r="R187" s="72"/>
      <c r="S187" s="72"/>
      <c r="T187" s="73"/>
      <c r="U187" s="35"/>
      <c r="V187" s="35"/>
      <c r="W187" s="35"/>
      <c r="X187" s="35"/>
      <c r="Y187" s="35"/>
      <c r="Z187" s="35"/>
      <c r="AA187" s="35"/>
      <c r="AB187" s="35"/>
      <c r="AC187" s="35"/>
      <c r="AD187" s="35"/>
      <c r="AE187" s="35"/>
      <c r="AT187" s="18" t="s">
        <v>161</v>
      </c>
      <c r="AU187" s="18" t="s">
        <v>86</v>
      </c>
    </row>
    <row r="188" spans="1:65" s="2" customFormat="1" ht="24" customHeight="1">
      <c r="A188" s="35"/>
      <c r="B188" s="36"/>
      <c r="C188" s="207" t="s">
        <v>275</v>
      </c>
      <c r="D188" s="207" t="s">
        <v>155</v>
      </c>
      <c r="E188" s="208" t="s">
        <v>2015</v>
      </c>
      <c r="F188" s="209" t="s">
        <v>2016</v>
      </c>
      <c r="G188" s="210" t="s">
        <v>319</v>
      </c>
      <c r="H188" s="211">
        <v>1</v>
      </c>
      <c r="I188" s="212"/>
      <c r="J188" s="213">
        <f>ROUND(I188*H188,2)</f>
        <v>0</v>
      </c>
      <c r="K188" s="209" t="s">
        <v>1</v>
      </c>
      <c r="L188" s="40"/>
      <c r="M188" s="214" t="s">
        <v>1</v>
      </c>
      <c r="N188" s="215" t="s">
        <v>43</v>
      </c>
      <c r="O188" s="72"/>
      <c r="P188" s="216">
        <f>O188*H188</f>
        <v>0</v>
      </c>
      <c r="Q188" s="216">
        <v>0</v>
      </c>
      <c r="R188" s="216">
        <f>Q188*H188</f>
        <v>0</v>
      </c>
      <c r="S188" s="216">
        <v>0</v>
      </c>
      <c r="T188" s="217">
        <f>S188*H188</f>
        <v>0</v>
      </c>
      <c r="U188" s="35"/>
      <c r="V188" s="35"/>
      <c r="W188" s="35"/>
      <c r="X188" s="35"/>
      <c r="Y188" s="35"/>
      <c r="Z188" s="35"/>
      <c r="AA188" s="35"/>
      <c r="AB188" s="35"/>
      <c r="AC188" s="35"/>
      <c r="AD188" s="35"/>
      <c r="AE188" s="35"/>
      <c r="AR188" s="218" t="s">
        <v>159</v>
      </c>
      <c r="AT188" s="218" t="s">
        <v>155</v>
      </c>
      <c r="AU188" s="218" t="s">
        <v>86</v>
      </c>
      <c r="AY188" s="18" t="s">
        <v>154</v>
      </c>
      <c r="BE188" s="219">
        <f>IF(N188="základní",J188,0)</f>
        <v>0</v>
      </c>
      <c r="BF188" s="219">
        <f>IF(N188="snížená",J188,0)</f>
        <v>0</v>
      </c>
      <c r="BG188" s="219">
        <f>IF(N188="zákl. přenesená",J188,0)</f>
        <v>0</v>
      </c>
      <c r="BH188" s="219">
        <f>IF(N188="sníž. přenesená",J188,0)</f>
        <v>0</v>
      </c>
      <c r="BI188" s="219">
        <f>IF(N188="nulová",J188,0)</f>
        <v>0</v>
      </c>
      <c r="BJ188" s="18" t="s">
        <v>86</v>
      </c>
      <c r="BK188" s="219">
        <f>ROUND(I188*H188,2)</f>
        <v>0</v>
      </c>
      <c r="BL188" s="18" t="s">
        <v>159</v>
      </c>
      <c r="BM188" s="218" t="s">
        <v>2017</v>
      </c>
    </row>
    <row r="189" spans="1:47" s="2" customFormat="1" ht="19.5">
      <c r="A189" s="35"/>
      <c r="B189" s="36"/>
      <c r="C189" s="37"/>
      <c r="D189" s="220" t="s">
        <v>161</v>
      </c>
      <c r="E189" s="37"/>
      <c r="F189" s="221" t="s">
        <v>2016</v>
      </c>
      <c r="G189" s="37"/>
      <c r="H189" s="37"/>
      <c r="I189" s="123"/>
      <c r="J189" s="37"/>
      <c r="K189" s="37"/>
      <c r="L189" s="40"/>
      <c r="M189" s="222"/>
      <c r="N189" s="223"/>
      <c r="O189" s="72"/>
      <c r="P189" s="72"/>
      <c r="Q189" s="72"/>
      <c r="R189" s="72"/>
      <c r="S189" s="72"/>
      <c r="T189" s="73"/>
      <c r="U189" s="35"/>
      <c r="V189" s="35"/>
      <c r="W189" s="35"/>
      <c r="X189" s="35"/>
      <c r="Y189" s="35"/>
      <c r="Z189" s="35"/>
      <c r="AA189" s="35"/>
      <c r="AB189" s="35"/>
      <c r="AC189" s="35"/>
      <c r="AD189" s="35"/>
      <c r="AE189" s="35"/>
      <c r="AT189" s="18" t="s">
        <v>161</v>
      </c>
      <c r="AU189" s="18" t="s">
        <v>86</v>
      </c>
    </row>
    <row r="190" spans="1:65" s="2" customFormat="1" ht="24" customHeight="1">
      <c r="A190" s="35"/>
      <c r="B190" s="36"/>
      <c r="C190" s="207" t="s">
        <v>279</v>
      </c>
      <c r="D190" s="207" t="s">
        <v>155</v>
      </c>
      <c r="E190" s="208" t="s">
        <v>2018</v>
      </c>
      <c r="F190" s="209" t="s">
        <v>2019</v>
      </c>
      <c r="G190" s="210" t="s">
        <v>319</v>
      </c>
      <c r="H190" s="211">
        <v>10</v>
      </c>
      <c r="I190" s="212"/>
      <c r="J190" s="213">
        <f>ROUND(I190*H190,2)</f>
        <v>0</v>
      </c>
      <c r="K190" s="209" t="s">
        <v>1</v>
      </c>
      <c r="L190" s="40"/>
      <c r="M190" s="214" t="s">
        <v>1</v>
      </c>
      <c r="N190" s="215" t="s">
        <v>43</v>
      </c>
      <c r="O190" s="72"/>
      <c r="P190" s="216">
        <f>O190*H190</f>
        <v>0</v>
      </c>
      <c r="Q190" s="216">
        <v>0</v>
      </c>
      <c r="R190" s="216">
        <f>Q190*H190</f>
        <v>0</v>
      </c>
      <c r="S190" s="216">
        <v>0</v>
      </c>
      <c r="T190" s="217">
        <f>S190*H190</f>
        <v>0</v>
      </c>
      <c r="U190" s="35"/>
      <c r="V190" s="35"/>
      <c r="W190" s="35"/>
      <c r="X190" s="35"/>
      <c r="Y190" s="35"/>
      <c r="Z190" s="35"/>
      <c r="AA190" s="35"/>
      <c r="AB190" s="35"/>
      <c r="AC190" s="35"/>
      <c r="AD190" s="35"/>
      <c r="AE190" s="35"/>
      <c r="AR190" s="218" t="s">
        <v>159</v>
      </c>
      <c r="AT190" s="218" t="s">
        <v>155</v>
      </c>
      <c r="AU190" s="218" t="s">
        <v>86</v>
      </c>
      <c r="AY190" s="18" t="s">
        <v>154</v>
      </c>
      <c r="BE190" s="219">
        <f>IF(N190="základní",J190,0)</f>
        <v>0</v>
      </c>
      <c r="BF190" s="219">
        <f>IF(N190="snížená",J190,0)</f>
        <v>0</v>
      </c>
      <c r="BG190" s="219">
        <f>IF(N190="zákl. přenesená",J190,0)</f>
        <v>0</v>
      </c>
      <c r="BH190" s="219">
        <f>IF(N190="sníž. přenesená",J190,0)</f>
        <v>0</v>
      </c>
      <c r="BI190" s="219">
        <f>IF(N190="nulová",J190,0)</f>
        <v>0</v>
      </c>
      <c r="BJ190" s="18" t="s">
        <v>86</v>
      </c>
      <c r="BK190" s="219">
        <f>ROUND(I190*H190,2)</f>
        <v>0</v>
      </c>
      <c r="BL190" s="18" t="s">
        <v>159</v>
      </c>
      <c r="BM190" s="218" t="s">
        <v>2020</v>
      </c>
    </row>
    <row r="191" spans="1:47" s="2" customFormat="1" ht="19.5">
      <c r="A191" s="35"/>
      <c r="B191" s="36"/>
      <c r="C191" s="37"/>
      <c r="D191" s="220" t="s">
        <v>161</v>
      </c>
      <c r="E191" s="37"/>
      <c r="F191" s="221" t="s">
        <v>2019</v>
      </c>
      <c r="G191" s="37"/>
      <c r="H191" s="37"/>
      <c r="I191" s="123"/>
      <c r="J191" s="37"/>
      <c r="K191" s="37"/>
      <c r="L191" s="40"/>
      <c r="M191" s="222"/>
      <c r="N191" s="223"/>
      <c r="O191" s="72"/>
      <c r="P191" s="72"/>
      <c r="Q191" s="72"/>
      <c r="R191" s="72"/>
      <c r="S191" s="72"/>
      <c r="T191" s="73"/>
      <c r="U191" s="35"/>
      <c r="V191" s="35"/>
      <c r="W191" s="35"/>
      <c r="X191" s="35"/>
      <c r="Y191" s="35"/>
      <c r="Z191" s="35"/>
      <c r="AA191" s="35"/>
      <c r="AB191" s="35"/>
      <c r="AC191" s="35"/>
      <c r="AD191" s="35"/>
      <c r="AE191" s="35"/>
      <c r="AT191" s="18" t="s">
        <v>161</v>
      </c>
      <c r="AU191" s="18" t="s">
        <v>86</v>
      </c>
    </row>
    <row r="192" spans="1:65" s="2" customFormat="1" ht="24" customHeight="1">
      <c r="A192" s="35"/>
      <c r="B192" s="36"/>
      <c r="C192" s="207" t="s">
        <v>283</v>
      </c>
      <c r="D192" s="207" t="s">
        <v>155</v>
      </c>
      <c r="E192" s="208" t="s">
        <v>2021</v>
      </c>
      <c r="F192" s="209" t="s">
        <v>2022</v>
      </c>
      <c r="G192" s="210" t="s">
        <v>319</v>
      </c>
      <c r="H192" s="211">
        <v>1</v>
      </c>
      <c r="I192" s="212"/>
      <c r="J192" s="213">
        <f>ROUND(I192*H192,2)</f>
        <v>0</v>
      </c>
      <c r="K192" s="209" t="s">
        <v>1</v>
      </c>
      <c r="L192" s="40"/>
      <c r="M192" s="214" t="s">
        <v>1</v>
      </c>
      <c r="N192" s="215" t="s">
        <v>43</v>
      </c>
      <c r="O192" s="72"/>
      <c r="P192" s="216">
        <f>O192*H192</f>
        <v>0</v>
      </c>
      <c r="Q192" s="216">
        <v>0</v>
      </c>
      <c r="R192" s="216">
        <f>Q192*H192</f>
        <v>0</v>
      </c>
      <c r="S192" s="216">
        <v>0</v>
      </c>
      <c r="T192" s="217">
        <f>S192*H192</f>
        <v>0</v>
      </c>
      <c r="U192" s="35"/>
      <c r="V192" s="35"/>
      <c r="W192" s="35"/>
      <c r="X192" s="35"/>
      <c r="Y192" s="35"/>
      <c r="Z192" s="35"/>
      <c r="AA192" s="35"/>
      <c r="AB192" s="35"/>
      <c r="AC192" s="35"/>
      <c r="AD192" s="35"/>
      <c r="AE192" s="35"/>
      <c r="AR192" s="218" t="s">
        <v>159</v>
      </c>
      <c r="AT192" s="218" t="s">
        <v>155</v>
      </c>
      <c r="AU192" s="218" t="s">
        <v>86</v>
      </c>
      <c r="AY192" s="18" t="s">
        <v>154</v>
      </c>
      <c r="BE192" s="219">
        <f>IF(N192="základní",J192,0)</f>
        <v>0</v>
      </c>
      <c r="BF192" s="219">
        <f>IF(N192="snížená",J192,0)</f>
        <v>0</v>
      </c>
      <c r="BG192" s="219">
        <f>IF(N192="zákl. přenesená",J192,0)</f>
        <v>0</v>
      </c>
      <c r="BH192" s="219">
        <f>IF(N192="sníž. přenesená",J192,0)</f>
        <v>0</v>
      </c>
      <c r="BI192" s="219">
        <f>IF(N192="nulová",J192,0)</f>
        <v>0</v>
      </c>
      <c r="BJ192" s="18" t="s">
        <v>86</v>
      </c>
      <c r="BK192" s="219">
        <f>ROUND(I192*H192,2)</f>
        <v>0</v>
      </c>
      <c r="BL192" s="18" t="s">
        <v>159</v>
      </c>
      <c r="BM192" s="218" t="s">
        <v>2023</v>
      </c>
    </row>
    <row r="193" spans="1:47" s="2" customFormat="1" ht="19.5">
      <c r="A193" s="35"/>
      <c r="B193" s="36"/>
      <c r="C193" s="37"/>
      <c r="D193" s="220" t="s">
        <v>161</v>
      </c>
      <c r="E193" s="37"/>
      <c r="F193" s="221" t="s">
        <v>2022</v>
      </c>
      <c r="G193" s="37"/>
      <c r="H193" s="37"/>
      <c r="I193" s="123"/>
      <c r="J193" s="37"/>
      <c r="K193" s="37"/>
      <c r="L193" s="40"/>
      <c r="M193" s="222"/>
      <c r="N193" s="223"/>
      <c r="O193" s="72"/>
      <c r="P193" s="72"/>
      <c r="Q193" s="72"/>
      <c r="R193" s="72"/>
      <c r="S193" s="72"/>
      <c r="T193" s="73"/>
      <c r="U193" s="35"/>
      <c r="V193" s="35"/>
      <c r="W193" s="35"/>
      <c r="X193" s="35"/>
      <c r="Y193" s="35"/>
      <c r="Z193" s="35"/>
      <c r="AA193" s="35"/>
      <c r="AB193" s="35"/>
      <c r="AC193" s="35"/>
      <c r="AD193" s="35"/>
      <c r="AE193" s="35"/>
      <c r="AT193" s="18" t="s">
        <v>161</v>
      </c>
      <c r="AU193" s="18" t="s">
        <v>86</v>
      </c>
    </row>
    <row r="194" spans="1:65" s="2" customFormat="1" ht="24" customHeight="1">
      <c r="A194" s="35"/>
      <c r="B194" s="36"/>
      <c r="C194" s="207" t="s">
        <v>287</v>
      </c>
      <c r="D194" s="207" t="s">
        <v>155</v>
      </c>
      <c r="E194" s="208" t="s">
        <v>2024</v>
      </c>
      <c r="F194" s="209" t="s">
        <v>2025</v>
      </c>
      <c r="G194" s="210" t="s">
        <v>319</v>
      </c>
      <c r="H194" s="211">
        <v>2</v>
      </c>
      <c r="I194" s="212"/>
      <c r="J194" s="213">
        <f>ROUND(I194*H194,2)</f>
        <v>0</v>
      </c>
      <c r="K194" s="209" t="s">
        <v>1</v>
      </c>
      <c r="L194" s="40"/>
      <c r="M194" s="214" t="s">
        <v>1</v>
      </c>
      <c r="N194" s="215" t="s">
        <v>43</v>
      </c>
      <c r="O194" s="72"/>
      <c r="P194" s="216">
        <f>O194*H194</f>
        <v>0</v>
      </c>
      <c r="Q194" s="216">
        <v>0</v>
      </c>
      <c r="R194" s="216">
        <f>Q194*H194</f>
        <v>0</v>
      </c>
      <c r="S194" s="216">
        <v>0</v>
      </c>
      <c r="T194" s="217">
        <f>S194*H194</f>
        <v>0</v>
      </c>
      <c r="U194" s="35"/>
      <c r="V194" s="35"/>
      <c r="W194" s="35"/>
      <c r="X194" s="35"/>
      <c r="Y194" s="35"/>
      <c r="Z194" s="35"/>
      <c r="AA194" s="35"/>
      <c r="AB194" s="35"/>
      <c r="AC194" s="35"/>
      <c r="AD194" s="35"/>
      <c r="AE194" s="35"/>
      <c r="AR194" s="218" t="s">
        <v>159</v>
      </c>
      <c r="AT194" s="218" t="s">
        <v>155</v>
      </c>
      <c r="AU194" s="218" t="s">
        <v>86</v>
      </c>
      <c r="AY194" s="18" t="s">
        <v>154</v>
      </c>
      <c r="BE194" s="219">
        <f>IF(N194="základní",J194,0)</f>
        <v>0</v>
      </c>
      <c r="BF194" s="219">
        <f>IF(N194="snížená",J194,0)</f>
        <v>0</v>
      </c>
      <c r="BG194" s="219">
        <f>IF(N194="zákl. přenesená",J194,0)</f>
        <v>0</v>
      </c>
      <c r="BH194" s="219">
        <f>IF(N194="sníž. přenesená",J194,0)</f>
        <v>0</v>
      </c>
      <c r="BI194" s="219">
        <f>IF(N194="nulová",J194,0)</f>
        <v>0</v>
      </c>
      <c r="BJ194" s="18" t="s">
        <v>86</v>
      </c>
      <c r="BK194" s="219">
        <f>ROUND(I194*H194,2)</f>
        <v>0</v>
      </c>
      <c r="BL194" s="18" t="s">
        <v>159</v>
      </c>
      <c r="BM194" s="218" t="s">
        <v>2026</v>
      </c>
    </row>
    <row r="195" spans="1:47" s="2" customFormat="1" ht="19.5">
      <c r="A195" s="35"/>
      <c r="B195" s="36"/>
      <c r="C195" s="37"/>
      <c r="D195" s="220" t="s">
        <v>161</v>
      </c>
      <c r="E195" s="37"/>
      <c r="F195" s="221" t="s">
        <v>2025</v>
      </c>
      <c r="G195" s="37"/>
      <c r="H195" s="37"/>
      <c r="I195" s="123"/>
      <c r="J195" s="37"/>
      <c r="K195" s="37"/>
      <c r="L195" s="40"/>
      <c r="M195" s="222"/>
      <c r="N195" s="223"/>
      <c r="O195" s="72"/>
      <c r="P195" s="72"/>
      <c r="Q195" s="72"/>
      <c r="R195" s="72"/>
      <c r="S195" s="72"/>
      <c r="T195" s="73"/>
      <c r="U195" s="35"/>
      <c r="V195" s="35"/>
      <c r="W195" s="35"/>
      <c r="X195" s="35"/>
      <c r="Y195" s="35"/>
      <c r="Z195" s="35"/>
      <c r="AA195" s="35"/>
      <c r="AB195" s="35"/>
      <c r="AC195" s="35"/>
      <c r="AD195" s="35"/>
      <c r="AE195" s="35"/>
      <c r="AT195" s="18" t="s">
        <v>161</v>
      </c>
      <c r="AU195" s="18" t="s">
        <v>86</v>
      </c>
    </row>
    <row r="196" spans="1:65" s="2" customFormat="1" ht="24" customHeight="1">
      <c r="A196" s="35"/>
      <c r="B196" s="36"/>
      <c r="C196" s="207" t="s">
        <v>291</v>
      </c>
      <c r="D196" s="207" t="s">
        <v>155</v>
      </c>
      <c r="E196" s="208" t="s">
        <v>2027</v>
      </c>
      <c r="F196" s="209" t="s">
        <v>2028</v>
      </c>
      <c r="G196" s="210" t="s">
        <v>319</v>
      </c>
      <c r="H196" s="211">
        <v>1</v>
      </c>
      <c r="I196" s="212"/>
      <c r="J196" s="213">
        <f>ROUND(I196*H196,2)</f>
        <v>0</v>
      </c>
      <c r="K196" s="209" t="s">
        <v>1</v>
      </c>
      <c r="L196" s="40"/>
      <c r="M196" s="214" t="s">
        <v>1</v>
      </c>
      <c r="N196" s="215" t="s">
        <v>43</v>
      </c>
      <c r="O196" s="72"/>
      <c r="P196" s="216">
        <f>O196*H196</f>
        <v>0</v>
      </c>
      <c r="Q196" s="216">
        <v>0</v>
      </c>
      <c r="R196" s="216">
        <f>Q196*H196</f>
        <v>0</v>
      </c>
      <c r="S196" s="216">
        <v>0</v>
      </c>
      <c r="T196" s="217">
        <f>S196*H196</f>
        <v>0</v>
      </c>
      <c r="U196" s="35"/>
      <c r="V196" s="35"/>
      <c r="W196" s="35"/>
      <c r="X196" s="35"/>
      <c r="Y196" s="35"/>
      <c r="Z196" s="35"/>
      <c r="AA196" s="35"/>
      <c r="AB196" s="35"/>
      <c r="AC196" s="35"/>
      <c r="AD196" s="35"/>
      <c r="AE196" s="35"/>
      <c r="AR196" s="218" t="s">
        <v>159</v>
      </c>
      <c r="AT196" s="218" t="s">
        <v>155</v>
      </c>
      <c r="AU196" s="218" t="s">
        <v>86</v>
      </c>
      <c r="AY196" s="18" t="s">
        <v>154</v>
      </c>
      <c r="BE196" s="219">
        <f>IF(N196="základní",J196,0)</f>
        <v>0</v>
      </c>
      <c r="BF196" s="219">
        <f>IF(N196="snížená",J196,0)</f>
        <v>0</v>
      </c>
      <c r="BG196" s="219">
        <f>IF(N196="zákl. přenesená",J196,0)</f>
        <v>0</v>
      </c>
      <c r="BH196" s="219">
        <f>IF(N196="sníž. přenesená",J196,0)</f>
        <v>0</v>
      </c>
      <c r="BI196" s="219">
        <f>IF(N196="nulová",J196,0)</f>
        <v>0</v>
      </c>
      <c r="BJ196" s="18" t="s">
        <v>86</v>
      </c>
      <c r="BK196" s="219">
        <f>ROUND(I196*H196,2)</f>
        <v>0</v>
      </c>
      <c r="BL196" s="18" t="s">
        <v>159</v>
      </c>
      <c r="BM196" s="218" t="s">
        <v>2029</v>
      </c>
    </row>
    <row r="197" spans="1:47" s="2" customFormat="1" ht="19.5">
      <c r="A197" s="35"/>
      <c r="B197" s="36"/>
      <c r="C197" s="37"/>
      <c r="D197" s="220" t="s">
        <v>161</v>
      </c>
      <c r="E197" s="37"/>
      <c r="F197" s="221" t="s">
        <v>2028</v>
      </c>
      <c r="G197" s="37"/>
      <c r="H197" s="37"/>
      <c r="I197" s="123"/>
      <c r="J197" s="37"/>
      <c r="K197" s="37"/>
      <c r="L197" s="40"/>
      <c r="M197" s="222"/>
      <c r="N197" s="223"/>
      <c r="O197" s="72"/>
      <c r="P197" s="72"/>
      <c r="Q197" s="72"/>
      <c r="R197" s="72"/>
      <c r="S197" s="72"/>
      <c r="T197" s="73"/>
      <c r="U197" s="35"/>
      <c r="V197" s="35"/>
      <c r="W197" s="35"/>
      <c r="X197" s="35"/>
      <c r="Y197" s="35"/>
      <c r="Z197" s="35"/>
      <c r="AA197" s="35"/>
      <c r="AB197" s="35"/>
      <c r="AC197" s="35"/>
      <c r="AD197" s="35"/>
      <c r="AE197" s="35"/>
      <c r="AT197" s="18" t="s">
        <v>161</v>
      </c>
      <c r="AU197" s="18" t="s">
        <v>86</v>
      </c>
    </row>
    <row r="198" spans="1:65" s="2" customFormat="1" ht="24" customHeight="1">
      <c r="A198" s="35"/>
      <c r="B198" s="36"/>
      <c r="C198" s="207" t="s">
        <v>295</v>
      </c>
      <c r="D198" s="207" t="s">
        <v>155</v>
      </c>
      <c r="E198" s="208" t="s">
        <v>1932</v>
      </c>
      <c r="F198" s="209" t="s">
        <v>1933</v>
      </c>
      <c r="G198" s="210" t="s">
        <v>319</v>
      </c>
      <c r="H198" s="211">
        <v>6</v>
      </c>
      <c r="I198" s="212"/>
      <c r="J198" s="213">
        <f>ROUND(I198*H198,2)</f>
        <v>0</v>
      </c>
      <c r="K198" s="209" t="s">
        <v>1</v>
      </c>
      <c r="L198" s="40"/>
      <c r="M198" s="214" t="s">
        <v>1</v>
      </c>
      <c r="N198" s="215" t="s">
        <v>43</v>
      </c>
      <c r="O198" s="72"/>
      <c r="P198" s="216">
        <f>O198*H198</f>
        <v>0</v>
      </c>
      <c r="Q198" s="216">
        <v>0</v>
      </c>
      <c r="R198" s="216">
        <f>Q198*H198</f>
        <v>0</v>
      </c>
      <c r="S198" s="216">
        <v>0</v>
      </c>
      <c r="T198" s="217">
        <f>S198*H198</f>
        <v>0</v>
      </c>
      <c r="U198" s="35"/>
      <c r="V198" s="35"/>
      <c r="W198" s="35"/>
      <c r="X198" s="35"/>
      <c r="Y198" s="35"/>
      <c r="Z198" s="35"/>
      <c r="AA198" s="35"/>
      <c r="AB198" s="35"/>
      <c r="AC198" s="35"/>
      <c r="AD198" s="35"/>
      <c r="AE198" s="35"/>
      <c r="AR198" s="218" t="s">
        <v>159</v>
      </c>
      <c r="AT198" s="218" t="s">
        <v>155</v>
      </c>
      <c r="AU198" s="218" t="s">
        <v>86</v>
      </c>
      <c r="AY198" s="18" t="s">
        <v>154</v>
      </c>
      <c r="BE198" s="219">
        <f>IF(N198="základní",J198,0)</f>
        <v>0</v>
      </c>
      <c r="BF198" s="219">
        <f>IF(N198="snížená",J198,0)</f>
        <v>0</v>
      </c>
      <c r="BG198" s="219">
        <f>IF(N198="zákl. přenesená",J198,0)</f>
        <v>0</v>
      </c>
      <c r="BH198" s="219">
        <f>IF(N198="sníž. přenesená",J198,0)</f>
        <v>0</v>
      </c>
      <c r="BI198" s="219">
        <f>IF(N198="nulová",J198,0)</f>
        <v>0</v>
      </c>
      <c r="BJ198" s="18" t="s">
        <v>86</v>
      </c>
      <c r="BK198" s="219">
        <f>ROUND(I198*H198,2)</f>
        <v>0</v>
      </c>
      <c r="BL198" s="18" t="s">
        <v>159</v>
      </c>
      <c r="BM198" s="218" t="s">
        <v>2030</v>
      </c>
    </row>
    <row r="199" spans="1:47" s="2" customFormat="1" ht="19.5">
      <c r="A199" s="35"/>
      <c r="B199" s="36"/>
      <c r="C199" s="37"/>
      <c r="D199" s="220" t="s">
        <v>161</v>
      </c>
      <c r="E199" s="37"/>
      <c r="F199" s="221" t="s">
        <v>1933</v>
      </c>
      <c r="G199" s="37"/>
      <c r="H199" s="37"/>
      <c r="I199" s="123"/>
      <c r="J199" s="37"/>
      <c r="K199" s="37"/>
      <c r="L199" s="40"/>
      <c r="M199" s="222"/>
      <c r="N199" s="223"/>
      <c r="O199" s="72"/>
      <c r="P199" s="72"/>
      <c r="Q199" s="72"/>
      <c r="R199" s="72"/>
      <c r="S199" s="72"/>
      <c r="T199" s="73"/>
      <c r="U199" s="35"/>
      <c r="V199" s="35"/>
      <c r="W199" s="35"/>
      <c r="X199" s="35"/>
      <c r="Y199" s="35"/>
      <c r="Z199" s="35"/>
      <c r="AA199" s="35"/>
      <c r="AB199" s="35"/>
      <c r="AC199" s="35"/>
      <c r="AD199" s="35"/>
      <c r="AE199" s="35"/>
      <c r="AT199" s="18" t="s">
        <v>161</v>
      </c>
      <c r="AU199" s="18" t="s">
        <v>86</v>
      </c>
    </row>
    <row r="200" spans="1:65" s="2" customFormat="1" ht="24" customHeight="1">
      <c r="A200" s="35"/>
      <c r="B200" s="36"/>
      <c r="C200" s="207" t="s">
        <v>299</v>
      </c>
      <c r="D200" s="207" t="s">
        <v>155</v>
      </c>
      <c r="E200" s="208" t="s">
        <v>2031</v>
      </c>
      <c r="F200" s="209" t="s">
        <v>2032</v>
      </c>
      <c r="G200" s="210" t="s">
        <v>319</v>
      </c>
      <c r="H200" s="211">
        <v>1</v>
      </c>
      <c r="I200" s="212"/>
      <c r="J200" s="213">
        <f>ROUND(I200*H200,2)</f>
        <v>0</v>
      </c>
      <c r="K200" s="209" t="s">
        <v>1</v>
      </c>
      <c r="L200" s="40"/>
      <c r="M200" s="214" t="s">
        <v>1</v>
      </c>
      <c r="N200" s="215" t="s">
        <v>43</v>
      </c>
      <c r="O200" s="72"/>
      <c r="P200" s="216">
        <f>O200*H200</f>
        <v>0</v>
      </c>
      <c r="Q200" s="216">
        <v>0</v>
      </c>
      <c r="R200" s="216">
        <f>Q200*H200</f>
        <v>0</v>
      </c>
      <c r="S200" s="216">
        <v>0</v>
      </c>
      <c r="T200" s="217">
        <f>S200*H200</f>
        <v>0</v>
      </c>
      <c r="U200" s="35"/>
      <c r="V200" s="35"/>
      <c r="W200" s="35"/>
      <c r="X200" s="35"/>
      <c r="Y200" s="35"/>
      <c r="Z200" s="35"/>
      <c r="AA200" s="35"/>
      <c r="AB200" s="35"/>
      <c r="AC200" s="35"/>
      <c r="AD200" s="35"/>
      <c r="AE200" s="35"/>
      <c r="AR200" s="218" t="s">
        <v>159</v>
      </c>
      <c r="AT200" s="218" t="s">
        <v>155</v>
      </c>
      <c r="AU200" s="218" t="s">
        <v>86</v>
      </c>
      <c r="AY200" s="18" t="s">
        <v>154</v>
      </c>
      <c r="BE200" s="219">
        <f>IF(N200="základní",J200,0)</f>
        <v>0</v>
      </c>
      <c r="BF200" s="219">
        <f>IF(N200="snížená",J200,0)</f>
        <v>0</v>
      </c>
      <c r="BG200" s="219">
        <f>IF(N200="zákl. přenesená",J200,0)</f>
        <v>0</v>
      </c>
      <c r="BH200" s="219">
        <f>IF(N200="sníž. přenesená",J200,0)</f>
        <v>0</v>
      </c>
      <c r="BI200" s="219">
        <f>IF(N200="nulová",J200,0)</f>
        <v>0</v>
      </c>
      <c r="BJ200" s="18" t="s">
        <v>86</v>
      </c>
      <c r="BK200" s="219">
        <f>ROUND(I200*H200,2)</f>
        <v>0</v>
      </c>
      <c r="BL200" s="18" t="s">
        <v>159</v>
      </c>
      <c r="BM200" s="218" t="s">
        <v>2033</v>
      </c>
    </row>
    <row r="201" spans="1:47" s="2" customFormat="1" ht="19.5">
      <c r="A201" s="35"/>
      <c r="B201" s="36"/>
      <c r="C201" s="37"/>
      <c r="D201" s="220" t="s">
        <v>161</v>
      </c>
      <c r="E201" s="37"/>
      <c r="F201" s="221" t="s">
        <v>2032</v>
      </c>
      <c r="G201" s="37"/>
      <c r="H201" s="37"/>
      <c r="I201" s="123"/>
      <c r="J201" s="37"/>
      <c r="K201" s="37"/>
      <c r="L201" s="40"/>
      <c r="M201" s="222"/>
      <c r="N201" s="223"/>
      <c r="O201" s="72"/>
      <c r="P201" s="72"/>
      <c r="Q201" s="72"/>
      <c r="R201" s="72"/>
      <c r="S201" s="72"/>
      <c r="T201" s="73"/>
      <c r="U201" s="35"/>
      <c r="V201" s="35"/>
      <c r="W201" s="35"/>
      <c r="X201" s="35"/>
      <c r="Y201" s="35"/>
      <c r="Z201" s="35"/>
      <c r="AA201" s="35"/>
      <c r="AB201" s="35"/>
      <c r="AC201" s="35"/>
      <c r="AD201" s="35"/>
      <c r="AE201" s="35"/>
      <c r="AT201" s="18" t="s">
        <v>161</v>
      </c>
      <c r="AU201" s="18" t="s">
        <v>86</v>
      </c>
    </row>
    <row r="202" spans="1:65" s="2" customFormat="1" ht="16.5" customHeight="1">
      <c r="A202" s="35"/>
      <c r="B202" s="36"/>
      <c r="C202" s="207" t="s">
        <v>303</v>
      </c>
      <c r="D202" s="207" t="s">
        <v>155</v>
      </c>
      <c r="E202" s="208" t="s">
        <v>2034</v>
      </c>
      <c r="F202" s="209" t="s">
        <v>2035</v>
      </c>
      <c r="G202" s="210" t="s">
        <v>319</v>
      </c>
      <c r="H202" s="211">
        <v>15</v>
      </c>
      <c r="I202" s="212"/>
      <c r="J202" s="213">
        <f>ROUND(I202*H202,2)</f>
        <v>0</v>
      </c>
      <c r="K202" s="209" t="s">
        <v>1</v>
      </c>
      <c r="L202" s="40"/>
      <c r="M202" s="214" t="s">
        <v>1</v>
      </c>
      <c r="N202" s="215" t="s">
        <v>43</v>
      </c>
      <c r="O202" s="72"/>
      <c r="P202" s="216">
        <f>O202*H202</f>
        <v>0</v>
      </c>
      <c r="Q202" s="216">
        <v>0</v>
      </c>
      <c r="R202" s="216">
        <f>Q202*H202</f>
        <v>0</v>
      </c>
      <c r="S202" s="216">
        <v>0</v>
      </c>
      <c r="T202" s="217">
        <f>S202*H202</f>
        <v>0</v>
      </c>
      <c r="U202" s="35"/>
      <c r="V202" s="35"/>
      <c r="W202" s="35"/>
      <c r="X202" s="35"/>
      <c r="Y202" s="35"/>
      <c r="Z202" s="35"/>
      <c r="AA202" s="35"/>
      <c r="AB202" s="35"/>
      <c r="AC202" s="35"/>
      <c r="AD202" s="35"/>
      <c r="AE202" s="35"/>
      <c r="AR202" s="218" t="s">
        <v>159</v>
      </c>
      <c r="AT202" s="218" t="s">
        <v>155</v>
      </c>
      <c r="AU202" s="218" t="s">
        <v>86</v>
      </c>
      <c r="AY202" s="18" t="s">
        <v>154</v>
      </c>
      <c r="BE202" s="219">
        <f>IF(N202="základní",J202,0)</f>
        <v>0</v>
      </c>
      <c r="BF202" s="219">
        <f>IF(N202="snížená",J202,0)</f>
        <v>0</v>
      </c>
      <c r="BG202" s="219">
        <f>IF(N202="zákl. přenesená",J202,0)</f>
        <v>0</v>
      </c>
      <c r="BH202" s="219">
        <f>IF(N202="sníž. přenesená",J202,0)</f>
        <v>0</v>
      </c>
      <c r="BI202" s="219">
        <f>IF(N202="nulová",J202,0)</f>
        <v>0</v>
      </c>
      <c r="BJ202" s="18" t="s">
        <v>86</v>
      </c>
      <c r="BK202" s="219">
        <f>ROUND(I202*H202,2)</f>
        <v>0</v>
      </c>
      <c r="BL202" s="18" t="s">
        <v>159</v>
      </c>
      <c r="BM202" s="218" t="s">
        <v>2036</v>
      </c>
    </row>
    <row r="203" spans="1:47" s="2" customFormat="1" ht="11.25">
      <c r="A203" s="35"/>
      <c r="B203" s="36"/>
      <c r="C203" s="37"/>
      <c r="D203" s="220" t="s">
        <v>161</v>
      </c>
      <c r="E203" s="37"/>
      <c r="F203" s="221" t="s">
        <v>2035</v>
      </c>
      <c r="G203" s="37"/>
      <c r="H203" s="37"/>
      <c r="I203" s="123"/>
      <c r="J203" s="37"/>
      <c r="K203" s="37"/>
      <c r="L203" s="40"/>
      <c r="M203" s="222"/>
      <c r="N203" s="223"/>
      <c r="O203" s="72"/>
      <c r="P203" s="72"/>
      <c r="Q203" s="72"/>
      <c r="R203" s="72"/>
      <c r="S203" s="72"/>
      <c r="T203" s="73"/>
      <c r="U203" s="35"/>
      <c r="V203" s="35"/>
      <c r="W203" s="35"/>
      <c r="X203" s="35"/>
      <c r="Y203" s="35"/>
      <c r="Z203" s="35"/>
      <c r="AA203" s="35"/>
      <c r="AB203" s="35"/>
      <c r="AC203" s="35"/>
      <c r="AD203" s="35"/>
      <c r="AE203" s="35"/>
      <c r="AT203" s="18" t="s">
        <v>161</v>
      </c>
      <c r="AU203" s="18" t="s">
        <v>86</v>
      </c>
    </row>
    <row r="204" spans="1:65" s="2" customFormat="1" ht="24" customHeight="1">
      <c r="A204" s="35"/>
      <c r="B204" s="36"/>
      <c r="C204" s="207" t="s">
        <v>307</v>
      </c>
      <c r="D204" s="207" t="s">
        <v>155</v>
      </c>
      <c r="E204" s="208" t="s">
        <v>2037</v>
      </c>
      <c r="F204" s="209" t="s">
        <v>2038</v>
      </c>
      <c r="G204" s="210" t="s">
        <v>319</v>
      </c>
      <c r="H204" s="211">
        <v>1</v>
      </c>
      <c r="I204" s="212"/>
      <c r="J204" s="213">
        <f>ROUND(I204*H204,2)</f>
        <v>0</v>
      </c>
      <c r="K204" s="209" t="s">
        <v>1</v>
      </c>
      <c r="L204" s="40"/>
      <c r="M204" s="214" t="s">
        <v>1</v>
      </c>
      <c r="N204" s="215" t="s">
        <v>43</v>
      </c>
      <c r="O204" s="72"/>
      <c r="P204" s="216">
        <f>O204*H204</f>
        <v>0</v>
      </c>
      <c r="Q204" s="216">
        <v>0</v>
      </c>
      <c r="R204" s="216">
        <f>Q204*H204</f>
        <v>0</v>
      </c>
      <c r="S204" s="216">
        <v>0</v>
      </c>
      <c r="T204" s="217">
        <f>S204*H204</f>
        <v>0</v>
      </c>
      <c r="U204" s="35"/>
      <c r="V204" s="35"/>
      <c r="W204" s="35"/>
      <c r="X204" s="35"/>
      <c r="Y204" s="35"/>
      <c r="Z204" s="35"/>
      <c r="AA204" s="35"/>
      <c r="AB204" s="35"/>
      <c r="AC204" s="35"/>
      <c r="AD204" s="35"/>
      <c r="AE204" s="35"/>
      <c r="AR204" s="218" t="s">
        <v>159</v>
      </c>
      <c r="AT204" s="218" t="s">
        <v>155</v>
      </c>
      <c r="AU204" s="218" t="s">
        <v>86</v>
      </c>
      <c r="AY204" s="18" t="s">
        <v>154</v>
      </c>
      <c r="BE204" s="219">
        <f>IF(N204="základní",J204,0)</f>
        <v>0</v>
      </c>
      <c r="BF204" s="219">
        <f>IF(N204="snížená",J204,0)</f>
        <v>0</v>
      </c>
      <c r="BG204" s="219">
        <f>IF(N204="zákl. přenesená",J204,0)</f>
        <v>0</v>
      </c>
      <c r="BH204" s="219">
        <f>IF(N204="sníž. přenesená",J204,0)</f>
        <v>0</v>
      </c>
      <c r="BI204" s="219">
        <f>IF(N204="nulová",J204,0)</f>
        <v>0</v>
      </c>
      <c r="BJ204" s="18" t="s">
        <v>86</v>
      </c>
      <c r="BK204" s="219">
        <f>ROUND(I204*H204,2)</f>
        <v>0</v>
      </c>
      <c r="BL204" s="18" t="s">
        <v>159</v>
      </c>
      <c r="BM204" s="218" t="s">
        <v>2039</v>
      </c>
    </row>
    <row r="205" spans="1:47" s="2" customFormat="1" ht="19.5">
      <c r="A205" s="35"/>
      <c r="B205" s="36"/>
      <c r="C205" s="37"/>
      <c r="D205" s="220" t="s">
        <v>161</v>
      </c>
      <c r="E205" s="37"/>
      <c r="F205" s="221" t="s">
        <v>2038</v>
      </c>
      <c r="G205" s="37"/>
      <c r="H205" s="37"/>
      <c r="I205" s="123"/>
      <c r="J205" s="37"/>
      <c r="K205" s="37"/>
      <c r="L205" s="40"/>
      <c r="M205" s="222"/>
      <c r="N205" s="223"/>
      <c r="O205" s="72"/>
      <c r="P205" s="72"/>
      <c r="Q205" s="72"/>
      <c r="R205" s="72"/>
      <c r="S205" s="72"/>
      <c r="T205" s="73"/>
      <c r="U205" s="35"/>
      <c r="V205" s="35"/>
      <c r="W205" s="35"/>
      <c r="X205" s="35"/>
      <c r="Y205" s="35"/>
      <c r="Z205" s="35"/>
      <c r="AA205" s="35"/>
      <c r="AB205" s="35"/>
      <c r="AC205" s="35"/>
      <c r="AD205" s="35"/>
      <c r="AE205" s="35"/>
      <c r="AT205" s="18" t="s">
        <v>161</v>
      </c>
      <c r="AU205" s="18" t="s">
        <v>86</v>
      </c>
    </row>
    <row r="206" spans="1:65" s="2" customFormat="1" ht="36" customHeight="1">
      <c r="A206" s="35"/>
      <c r="B206" s="36"/>
      <c r="C206" s="207" t="s">
        <v>311</v>
      </c>
      <c r="D206" s="207" t="s">
        <v>155</v>
      </c>
      <c r="E206" s="208" t="s">
        <v>2040</v>
      </c>
      <c r="F206" s="209" t="s">
        <v>2041</v>
      </c>
      <c r="G206" s="210" t="s">
        <v>319</v>
      </c>
      <c r="H206" s="211">
        <v>26</v>
      </c>
      <c r="I206" s="212"/>
      <c r="J206" s="213">
        <f>ROUND(I206*H206,2)</f>
        <v>0</v>
      </c>
      <c r="K206" s="209" t="s">
        <v>1</v>
      </c>
      <c r="L206" s="40"/>
      <c r="M206" s="214" t="s">
        <v>1</v>
      </c>
      <c r="N206" s="215" t="s">
        <v>43</v>
      </c>
      <c r="O206" s="72"/>
      <c r="P206" s="216">
        <f>O206*H206</f>
        <v>0</v>
      </c>
      <c r="Q206" s="216">
        <v>0</v>
      </c>
      <c r="R206" s="216">
        <f>Q206*H206</f>
        <v>0</v>
      </c>
      <c r="S206" s="216">
        <v>0</v>
      </c>
      <c r="T206" s="217">
        <f>S206*H206</f>
        <v>0</v>
      </c>
      <c r="U206" s="35"/>
      <c r="V206" s="35"/>
      <c r="W206" s="35"/>
      <c r="X206" s="35"/>
      <c r="Y206" s="35"/>
      <c r="Z206" s="35"/>
      <c r="AA206" s="35"/>
      <c r="AB206" s="35"/>
      <c r="AC206" s="35"/>
      <c r="AD206" s="35"/>
      <c r="AE206" s="35"/>
      <c r="AR206" s="218" t="s">
        <v>159</v>
      </c>
      <c r="AT206" s="218" t="s">
        <v>155</v>
      </c>
      <c r="AU206" s="218" t="s">
        <v>86</v>
      </c>
      <c r="AY206" s="18" t="s">
        <v>154</v>
      </c>
      <c r="BE206" s="219">
        <f>IF(N206="základní",J206,0)</f>
        <v>0</v>
      </c>
      <c r="BF206" s="219">
        <f>IF(N206="snížená",J206,0)</f>
        <v>0</v>
      </c>
      <c r="BG206" s="219">
        <f>IF(N206="zákl. přenesená",J206,0)</f>
        <v>0</v>
      </c>
      <c r="BH206" s="219">
        <f>IF(N206="sníž. přenesená",J206,0)</f>
        <v>0</v>
      </c>
      <c r="BI206" s="219">
        <f>IF(N206="nulová",J206,0)</f>
        <v>0</v>
      </c>
      <c r="BJ206" s="18" t="s">
        <v>86</v>
      </c>
      <c r="BK206" s="219">
        <f>ROUND(I206*H206,2)</f>
        <v>0</v>
      </c>
      <c r="BL206" s="18" t="s">
        <v>159</v>
      </c>
      <c r="BM206" s="218" t="s">
        <v>2042</v>
      </c>
    </row>
    <row r="207" spans="1:47" s="2" customFormat="1" ht="19.5">
      <c r="A207" s="35"/>
      <c r="B207" s="36"/>
      <c r="C207" s="37"/>
      <c r="D207" s="220" t="s">
        <v>161</v>
      </c>
      <c r="E207" s="37"/>
      <c r="F207" s="221" t="s">
        <v>2041</v>
      </c>
      <c r="G207" s="37"/>
      <c r="H207" s="37"/>
      <c r="I207" s="123"/>
      <c r="J207" s="37"/>
      <c r="K207" s="37"/>
      <c r="L207" s="40"/>
      <c r="M207" s="222"/>
      <c r="N207" s="223"/>
      <c r="O207" s="72"/>
      <c r="P207" s="72"/>
      <c r="Q207" s="72"/>
      <c r="R207" s="72"/>
      <c r="S207" s="72"/>
      <c r="T207" s="73"/>
      <c r="U207" s="35"/>
      <c r="V207" s="35"/>
      <c r="W207" s="35"/>
      <c r="X207" s="35"/>
      <c r="Y207" s="35"/>
      <c r="Z207" s="35"/>
      <c r="AA207" s="35"/>
      <c r="AB207" s="35"/>
      <c r="AC207" s="35"/>
      <c r="AD207" s="35"/>
      <c r="AE207" s="35"/>
      <c r="AT207" s="18" t="s">
        <v>161</v>
      </c>
      <c r="AU207" s="18" t="s">
        <v>86</v>
      </c>
    </row>
    <row r="208" spans="1:65" s="2" customFormat="1" ht="16.5" customHeight="1">
      <c r="A208" s="35"/>
      <c r="B208" s="36"/>
      <c r="C208" s="207" t="s">
        <v>316</v>
      </c>
      <c r="D208" s="207" t="s">
        <v>155</v>
      </c>
      <c r="E208" s="208" t="s">
        <v>2043</v>
      </c>
      <c r="F208" s="209" t="s">
        <v>2044</v>
      </c>
      <c r="G208" s="210" t="s">
        <v>179</v>
      </c>
      <c r="H208" s="211">
        <v>330</v>
      </c>
      <c r="I208" s="212"/>
      <c r="J208" s="213">
        <f>ROUND(I208*H208,2)</f>
        <v>0</v>
      </c>
      <c r="K208" s="209" t="s">
        <v>1</v>
      </c>
      <c r="L208" s="40"/>
      <c r="M208" s="214" t="s">
        <v>1</v>
      </c>
      <c r="N208" s="215" t="s">
        <v>43</v>
      </c>
      <c r="O208" s="72"/>
      <c r="P208" s="216">
        <f>O208*H208</f>
        <v>0</v>
      </c>
      <c r="Q208" s="216">
        <v>0</v>
      </c>
      <c r="R208" s="216">
        <f>Q208*H208</f>
        <v>0</v>
      </c>
      <c r="S208" s="216">
        <v>0</v>
      </c>
      <c r="T208" s="217">
        <f>S208*H208</f>
        <v>0</v>
      </c>
      <c r="U208" s="35"/>
      <c r="V208" s="35"/>
      <c r="W208" s="35"/>
      <c r="X208" s="35"/>
      <c r="Y208" s="35"/>
      <c r="Z208" s="35"/>
      <c r="AA208" s="35"/>
      <c r="AB208" s="35"/>
      <c r="AC208" s="35"/>
      <c r="AD208" s="35"/>
      <c r="AE208" s="35"/>
      <c r="AR208" s="218" t="s">
        <v>159</v>
      </c>
      <c r="AT208" s="218" t="s">
        <v>155</v>
      </c>
      <c r="AU208" s="218" t="s">
        <v>86</v>
      </c>
      <c r="AY208" s="18" t="s">
        <v>154</v>
      </c>
      <c r="BE208" s="219">
        <f>IF(N208="základní",J208,0)</f>
        <v>0</v>
      </c>
      <c r="BF208" s="219">
        <f>IF(N208="snížená",J208,0)</f>
        <v>0</v>
      </c>
      <c r="BG208" s="219">
        <f>IF(N208="zákl. přenesená",J208,0)</f>
        <v>0</v>
      </c>
      <c r="BH208" s="219">
        <f>IF(N208="sníž. přenesená",J208,0)</f>
        <v>0</v>
      </c>
      <c r="BI208" s="219">
        <f>IF(N208="nulová",J208,0)</f>
        <v>0</v>
      </c>
      <c r="BJ208" s="18" t="s">
        <v>86</v>
      </c>
      <c r="BK208" s="219">
        <f>ROUND(I208*H208,2)</f>
        <v>0</v>
      </c>
      <c r="BL208" s="18" t="s">
        <v>159</v>
      </c>
      <c r="BM208" s="218" t="s">
        <v>2045</v>
      </c>
    </row>
    <row r="209" spans="1:47" s="2" customFormat="1" ht="11.25">
      <c r="A209" s="35"/>
      <c r="B209" s="36"/>
      <c r="C209" s="37"/>
      <c r="D209" s="220" t="s">
        <v>161</v>
      </c>
      <c r="E209" s="37"/>
      <c r="F209" s="221" t="s">
        <v>2044</v>
      </c>
      <c r="G209" s="37"/>
      <c r="H209" s="37"/>
      <c r="I209" s="123"/>
      <c r="J209" s="37"/>
      <c r="K209" s="37"/>
      <c r="L209" s="40"/>
      <c r="M209" s="222"/>
      <c r="N209" s="223"/>
      <c r="O209" s="72"/>
      <c r="P209" s="72"/>
      <c r="Q209" s="72"/>
      <c r="R209" s="72"/>
      <c r="S209" s="72"/>
      <c r="T209" s="73"/>
      <c r="U209" s="35"/>
      <c r="V209" s="35"/>
      <c r="W209" s="35"/>
      <c r="X209" s="35"/>
      <c r="Y209" s="35"/>
      <c r="Z209" s="35"/>
      <c r="AA209" s="35"/>
      <c r="AB209" s="35"/>
      <c r="AC209" s="35"/>
      <c r="AD209" s="35"/>
      <c r="AE209" s="35"/>
      <c r="AT209" s="18" t="s">
        <v>161</v>
      </c>
      <c r="AU209" s="18" t="s">
        <v>86</v>
      </c>
    </row>
    <row r="210" spans="1:65" s="2" customFormat="1" ht="36" customHeight="1">
      <c r="A210" s="35"/>
      <c r="B210" s="36"/>
      <c r="C210" s="207" t="s">
        <v>321</v>
      </c>
      <c r="D210" s="207" t="s">
        <v>155</v>
      </c>
      <c r="E210" s="208" t="s">
        <v>2046</v>
      </c>
      <c r="F210" s="209" t="s">
        <v>2047</v>
      </c>
      <c r="G210" s="210" t="s">
        <v>319</v>
      </c>
      <c r="H210" s="211">
        <v>15</v>
      </c>
      <c r="I210" s="212"/>
      <c r="J210" s="213">
        <f>ROUND(I210*H210,2)</f>
        <v>0</v>
      </c>
      <c r="K210" s="209" t="s">
        <v>1</v>
      </c>
      <c r="L210" s="40"/>
      <c r="M210" s="214" t="s">
        <v>1</v>
      </c>
      <c r="N210" s="215" t="s">
        <v>43</v>
      </c>
      <c r="O210" s="72"/>
      <c r="P210" s="216">
        <f>O210*H210</f>
        <v>0</v>
      </c>
      <c r="Q210" s="216">
        <v>0</v>
      </c>
      <c r="R210" s="216">
        <f>Q210*H210</f>
        <v>0</v>
      </c>
      <c r="S210" s="216">
        <v>0</v>
      </c>
      <c r="T210" s="217">
        <f>S210*H210</f>
        <v>0</v>
      </c>
      <c r="U210" s="35"/>
      <c r="V210" s="35"/>
      <c r="W210" s="35"/>
      <c r="X210" s="35"/>
      <c r="Y210" s="35"/>
      <c r="Z210" s="35"/>
      <c r="AA210" s="35"/>
      <c r="AB210" s="35"/>
      <c r="AC210" s="35"/>
      <c r="AD210" s="35"/>
      <c r="AE210" s="35"/>
      <c r="AR210" s="218" t="s">
        <v>159</v>
      </c>
      <c r="AT210" s="218" t="s">
        <v>155</v>
      </c>
      <c r="AU210" s="218" t="s">
        <v>86</v>
      </c>
      <c r="AY210" s="18" t="s">
        <v>154</v>
      </c>
      <c r="BE210" s="219">
        <f>IF(N210="základní",J210,0)</f>
        <v>0</v>
      </c>
      <c r="BF210" s="219">
        <f>IF(N210="snížená",J210,0)</f>
        <v>0</v>
      </c>
      <c r="BG210" s="219">
        <f>IF(N210="zákl. přenesená",J210,0)</f>
        <v>0</v>
      </c>
      <c r="BH210" s="219">
        <f>IF(N210="sníž. přenesená",J210,0)</f>
        <v>0</v>
      </c>
      <c r="BI210" s="219">
        <f>IF(N210="nulová",J210,0)</f>
        <v>0</v>
      </c>
      <c r="BJ210" s="18" t="s">
        <v>86</v>
      </c>
      <c r="BK210" s="219">
        <f>ROUND(I210*H210,2)</f>
        <v>0</v>
      </c>
      <c r="BL210" s="18" t="s">
        <v>159</v>
      </c>
      <c r="BM210" s="218" t="s">
        <v>2048</v>
      </c>
    </row>
    <row r="211" spans="1:47" s="2" customFormat="1" ht="29.25">
      <c r="A211" s="35"/>
      <c r="B211" s="36"/>
      <c r="C211" s="37"/>
      <c r="D211" s="220" t="s">
        <v>161</v>
      </c>
      <c r="E211" s="37"/>
      <c r="F211" s="221" t="s">
        <v>2047</v>
      </c>
      <c r="G211" s="37"/>
      <c r="H211" s="37"/>
      <c r="I211" s="123"/>
      <c r="J211" s="37"/>
      <c r="K211" s="37"/>
      <c r="L211" s="40"/>
      <c r="M211" s="222"/>
      <c r="N211" s="223"/>
      <c r="O211" s="72"/>
      <c r="P211" s="72"/>
      <c r="Q211" s="72"/>
      <c r="R211" s="72"/>
      <c r="S211" s="72"/>
      <c r="T211" s="73"/>
      <c r="U211" s="35"/>
      <c r="V211" s="35"/>
      <c r="W211" s="35"/>
      <c r="X211" s="35"/>
      <c r="Y211" s="35"/>
      <c r="Z211" s="35"/>
      <c r="AA211" s="35"/>
      <c r="AB211" s="35"/>
      <c r="AC211" s="35"/>
      <c r="AD211" s="35"/>
      <c r="AE211" s="35"/>
      <c r="AT211" s="18" t="s">
        <v>161</v>
      </c>
      <c r="AU211" s="18" t="s">
        <v>86</v>
      </c>
    </row>
    <row r="212" spans="2:63" s="12" customFormat="1" ht="25.9" customHeight="1">
      <c r="B212" s="193"/>
      <c r="C212" s="194"/>
      <c r="D212" s="195" t="s">
        <v>77</v>
      </c>
      <c r="E212" s="196" t="s">
        <v>194</v>
      </c>
      <c r="F212" s="196" t="s">
        <v>325</v>
      </c>
      <c r="G212" s="194"/>
      <c r="H212" s="194"/>
      <c r="I212" s="197"/>
      <c r="J212" s="198">
        <f>BK212</f>
        <v>0</v>
      </c>
      <c r="K212" s="194"/>
      <c r="L212" s="199"/>
      <c r="M212" s="200"/>
      <c r="N212" s="201"/>
      <c r="O212" s="201"/>
      <c r="P212" s="202">
        <f>SUM(P213:P218)</f>
        <v>0</v>
      </c>
      <c r="Q212" s="201"/>
      <c r="R212" s="202">
        <f>SUM(R213:R218)</f>
        <v>0</v>
      </c>
      <c r="S212" s="201"/>
      <c r="T212" s="203">
        <f>SUM(T213:T218)</f>
        <v>0</v>
      </c>
      <c r="AR212" s="204" t="s">
        <v>86</v>
      </c>
      <c r="AT212" s="205" t="s">
        <v>77</v>
      </c>
      <c r="AU212" s="205" t="s">
        <v>78</v>
      </c>
      <c r="AY212" s="204" t="s">
        <v>154</v>
      </c>
      <c r="BK212" s="206">
        <f>SUM(BK213:BK218)</f>
        <v>0</v>
      </c>
    </row>
    <row r="213" spans="1:65" s="2" customFormat="1" ht="24" customHeight="1">
      <c r="A213" s="35"/>
      <c r="B213" s="36"/>
      <c r="C213" s="207" t="s">
        <v>326</v>
      </c>
      <c r="D213" s="207" t="s">
        <v>155</v>
      </c>
      <c r="E213" s="208" t="s">
        <v>2049</v>
      </c>
      <c r="F213" s="209" t="s">
        <v>2050</v>
      </c>
      <c r="G213" s="210" t="s">
        <v>179</v>
      </c>
      <c r="H213" s="211">
        <v>4.7</v>
      </c>
      <c r="I213" s="212"/>
      <c r="J213" s="213">
        <f>ROUND(I213*H213,2)</f>
        <v>0</v>
      </c>
      <c r="K213" s="209" t="s">
        <v>1</v>
      </c>
      <c r="L213" s="40"/>
      <c r="M213" s="214" t="s">
        <v>1</v>
      </c>
      <c r="N213" s="215" t="s">
        <v>43</v>
      </c>
      <c r="O213" s="72"/>
      <c r="P213" s="216">
        <f>O213*H213</f>
        <v>0</v>
      </c>
      <c r="Q213" s="216">
        <v>0</v>
      </c>
      <c r="R213" s="216">
        <f>Q213*H213</f>
        <v>0</v>
      </c>
      <c r="S213" s="216">
        <v>0</v>
      </c>
      <c r="T213" s="217">
        <f>S213*H213</f>
        <v>0</v>
      </c>
      <c r="U213" s="35"/>
      <c r="V213" s="35"/>
      <c r="W213" s="35"/>
      <c r="X213" s="35"/>
      <c r="Y213" s="35"/>
      <c r="Z213" s="35"/>
      <c r="AA213" s="35"/>
      <c r="AB213" s="35"/>
      <c r="AC213" s="35"/>
      <c r="AD213" s="35"/>
      <c r="AE213" s="35"/>
      <c r="AR213" s="218" t="s">
        <v>159</v>
      </c>
      <c r="AT213" s="218" t="s">
        <v>155</v>
      </c>
      <c r="AU213" s="218" t="s">
        <v>86</v>
      </c>
      <c r="AY213" s="18" t="s">
        <v>154</v>
      </c>
      <c r="BE213" s="219">
        <f>IF(N213="základní",J213,0)</f>
        <v>0</v>
      </c>
      <c r="BF213" s="219">
        <f>IF(N213="snížená",J213,0)</f>
        <v>0</v>
      </c>
      <c r="BG213" s="219">
        <f>IF(N213="zákl. přenesená",J213,0)</f>
        <v>0</v>
      </c>
      <c r="BH213" s="219">
        <f>IF(N213="sníž. přenesená",J213,0)</f>
        <v>0</v>
      </c>
      <c r="BI213" s="219">
        <f>IF(N213="nulová",J213,0)</f>
        <v>0</v>
      </c>
      <c r="BJ213" s="18" t="s">
        <v>86</v>
      </c>
      <c r="BK213" s="219">
        <f>ROUND(I213*H213,2)</f>
        <v>0</v>
      </c>
      <c r="BL213" s="18" t="s">
        <v>159</v>
      </c>
      <c r="BM213" s="218" t="s">
        <v>2051</v>
      </c>
    </row>
    <row r="214" spans="1:47" s="2" customFormat="1" ht="19.5">
      <c r="A214" s="35"/>
      <c r="B214" s="36"/>
      <c r="C214" s="37"/>
      <c r="D214" s="220" t="s">
        <v>161</v>
      </c>
      <c r="E214" s="37"/>
      <c r="F214" s="221" t="s">
        <v>2050</v>
      </c>
      <c r="G214" s="37"/>
      <c r="H214" s="37"/>
      <c r="I214" s="123"/>
      <c r="J214" s="37"/>
      <c r="K214" s="37"/>
      <c r="L214" s="40"/>
      <c r="M214" s="222"/>
      <c r="N214" s="223"/>
      <c r="O214" s="72"/>
      <c r="P214" s="72"/>
      <c r="Q214" s="72"/>
      <c r="R214" s="72"/>
      <c r="S214" s="72"/>
      <c r="T214" s="73"/>
      <c r="U214" s="35"/>
      <c r="V214" s="35"/>
      <c r="W214" s="35"/>
      <c r="X214" s="35"/>
      <c r="Y214" s="35"/>
      <c r="Z214" s="35"/>
      <c r="AA214" s="35"/>
      <c r="AB214" s="35"/>
      <c r="AC214" s="35"/>
      <c r="AD214" s="35"/>
      <c r="AE214" s="35"/>
      <c r="AT214" s="18" t="s">
        <v>161</v>
      </c>
      <c r="AU214" s="18" t="s">
        <v>86</v>
      </c>
    </row>
    <row r="215" spans="1:65" s="2" customFormat="1" ht="48" customHeight="1">
      <c r="A215" s="35"/>
      <c r="B215" s="36"/>
      <c r="C215" s="207" t="s">
        <v>330</v>
      </c>
      <c r="D215" s="207" t="s">
        <v>155</v>
      </c>
      <c r="E215" s="208" t="s">
        <v>2052</v>
      </c>
      <c r="F215" s="209" t="s">
        <v>2053</v>
      </c>
      <c r="G215" s="210" t="s">
        <v>158</v>
      </c>
      <c r="H215" s="211">
        <v>0.3</v>
      </c>
      <c r="I215" s="212"/>
      <c r="J215" s="213">
        <f>ROUND(I215*H215,2)</f>
        <v>0</v>
      </c>
      <c r="K215" s="209" t="s">
        <v>1</v>
      </c>
      <c r="L215" s="40"/>
      <c r="M215" s="214" t="s">
        <v>1</v>
      </c>
      <c r="N215" s="215" t="s">
        <v>43</v>
      </c>
      <c r="O215" s="72"/>
      <c r="P215" s="216">
        <f>O215*H215</f>
        <v>0</v>
      </c>
      <c r="Q215" s="216">
        <v>0</v>
      </c>
      <c r="R215" s="216">
        <f>Q215*H215</f>
        <v>0</v>
      </c>
      <c r="S215" s="216">
        <v>0</v>
      </c>
      <c r="T215" s="217">
        <f>S215*H215</f>
        <v>0</v>
      </c>
      <c r="U215" s="35"/>
      <c r="V215" s="35"/>
      <c r="W215" s="35"/>
      <c r="X215" s="35"/>
      <c r="Y215" s="35"/>
      <c r="Z215" s="35"/>
      <c r="AA215" s="35"/>
      <c r="AB215" s="35"/>
      <c r="AC215" s="35"/>
      <c r="AD215" s="35"/>
      <c r="AE215" s="35"/>
      <c r="AR215" s="218" t="s">
        <v>159</v>
      </c>
      <c r="AT215" s="218" t="s">
        <v>155</v>
      </c>
      <c r="AU215" s="218" t="s">
        <v>86</v>
      </c>
      <c r="AY215" s="18" t="s">
        <v>154</v>
      </c>
      <c r="BE215" s="219">
        <f>IF(N215="základní",J215,0)</f>
        <v>0</v>
      </c>
      <c r="BF215" s="219">
        <f>IF(N215="snížená",J215,0)</f>
        <v>0</v>
      </c>
      <c r="BG215" s="219">
        <f>IF(N215="zákl. přenesená",J215,0)</f>
        <v>0</v>
      </c>
      <c r="BH215" s="219">
        <f>IF(N215="sníž. přenesená",J215,0)</f>
        <v>0</v>
      </c>
      <c r="BI215" s="219">
        <f>IF(N215="nulová",J215,0)</f>
        <v>0</v>
      </c>
      <c r="BJ215" s="18" t="s">
        <v>86</v>
      </c>
      <c r="BK215" s="219">
        <f>ROUND(I215*H215,2)</f>
        <v>0</v>
      </c>
      <c r="BL215" s="18" t="s">
        <v>159</v>
      </c>
      <c r="BM215" s="218" t="s">
        <v>2054</v>
      </c>
    </row>
    <row r="216" spans="1:47" s="2" customFormat="1" ht="29.25">
      <c r="A216" s="35"/>
      <c r="B216" s="36"/>
      <c r="C216" s="37"/>
      <c r="D216" s="220" t="s">
        <v>161</v>
      </c>
      <c r="E216" s="37"/>
      <c r="F216" s="221" t="s">
        <v>2053</v>
      </c>
      <c r="G216" s="37"/>
      <c r="H216" s="37"/>
      <c r="I216" s="123"/>
      <c r="J216" s="37"/>
      <c r="K216" s="37"/>
      <c r="L216" s="40"/>
      <c r="M216" s="222"/>
      <c r="N216" s="223"/>
      <c r="O216" s="72"/>
      <c r="P216" s="72"/>
      <c r="Q216" s="72"/>
      <c r="R216" s="72"/>
      <c r="S216" s="72"/>
      <c r="T216" s="73"/>
      <c r="U216" s="35"/>
      <c r="V216" s="35"/>
      <c r="W216" s="35"/>
      <c r="X216" s="35"/>
      <c r="Y216" s="35"/>
      <c r="Z216" s="35"/>
      <c r="AA216" s="35"/>
      <c r="AB216" s="35"/>
      <c r="AC216" s="35"/>
      <c r="AD216" s="35"/>
      <c r="AE216" s="35"/>
      <c r="AT216" s="18" t="s">
        <v>161</v>
      </c>
      <c r="AU216" s="18" t="s">
        <v>86</v>
      </c>
    </row>
    <row r="217" spans="1:65" s="2" customFormat="1" ht="24" customHeight="1">
      <c r="A217" s="35"/>
      <c r="B217" s="36"/>
      <c r="C217" s="207" t="s">
        <v>334</v>
      </c>
      <c r="D217" s="207" t="s">
        <v>155</v>
      </c>
      <c r="E217" s="208" t="s">
        <v>2055</v>
      </c>
      <c r="F217" s="209" t="s">
        <v>2056</v>
      </c>
      <c r="G217" s="210" t="s">
        <v>184</v>
      </c>
      <c r="H217" s="211">
        <v>15.6</v>
      </c>
      <c r="I217" s="212"/>
      <c r="J217" s="213">
        <f>ROUND(I217*H217,2)</f>
        <v>0</v>
      </c>
      <c r="K217" s="209" t="s">
        <v>1</v>
      </c>
      <c r="L217" s="40"/>
      <c r="M217" s="214" t="s">
        <v>1</v>
      </c>
      <c r="N217" s="215" t="s">
        <v>43</v>
      </c>
      <c r="O217" s="72"/>
      <c r="P217" s="216">
        <f>O217*H217</f>
        <v>0</v>
      </c>
      <c r="Q217" s="216">
        <v>0</v>
      </c>
      <c r="R217" s="216">
        <f>Q217*H217</f>
        <v>0</v>
      </c>
      <c r="S217" s="216">
        <v>0</v>
      </c>
      <c r="T217" s="217">
        <f>S217*H217</f>
        <v>0</v>
      </c>
      <c r="U217" s="35"/>
      <c r="V217" s="35"/>
      <c r="W217" s="35"/>
      <c r="X217" s="35"/>
      <c r="Y217" s="35"/>
      <c r="Z217" s="35"/>
      <c r="AA217" s="35"/>
      <c r="AB217" s="35"/>
      <c r="AC217" s="35"/>
      <c r="AD217" s="35"/>
      <c r="AE217" s="35"/>
      <c r="AR217" s="218" t="s">
        <v>159</v>
      </c>
      <c r="AT217" s="218" t="s">
        <v>155</v>
      </c>
      <c r="AU217" s="218" t="s">
        <v>86</v>
      </c>
      <c r="AY217" s="18" t="s">
        <v>154</v>
      </c>
      <c r="BE217" s="219">
        <f>IF(N217="základní",J217,0)</f>
        <v>0</v>
      </c>
      <c r="BF217" s="219">
        <f>IF(N217="snížená",J217,0)</f>
        <v>0</v>
      </c>
      <c r="BG217" s="219">
        <f>IF(N217="zákl. přenesená",J217,0)</f>
        <v>0</v>
      </c>
      <c r="BH217" s="219">
        <f>IF(N217="sníž. přenesená",J217,0)</f>
        <v>0</v>
      </c>
      <c r="BI217" s="219">
        <f>IF(N217="nulová",J217,0)</f>
        <v>0</v>
      </c>
      <c r="BJ217" s="18" t="s">
        <v>86</v>
      </c>
      <c r="BK217" s="219">
        <f>ROUND(I217*H217,2)</f>
        <v>0</v>
      </c>
      <c r="BL217" s="18" t="s">
        <v>159</v>
      </c>
      <c r="BM217" s="218" t="s">
        <v>2057</v>
      </c>
    </row>
    <row r="218" spans="1:47" s="2" customFormat="1" ht="19.5">
      <c r="A218" s="35"/>
      <c r="B218" s="36"/>
      <c r="C218" s="37"/>
      <c r="D218" s="220" t="s">
        <v>161</v>
      </c>
      <c r="E218" s="37"/>
      <c r="F218" s="221" t="s">
        <v>2056</v>
      </c>
      <c r="G218" s="37"/>
      <c r="H218" s="37"/>
      <c r="I218" s="123"/>
      <c r="J218" s="37"/>
      <c r="K218" s="37"/>
      <c r="L218" s="40"/>
      <c r="M218" s="226"/>
      <c r="N218" s="227"/>
      <c r="O218" s="228"/>
      <c r="P218" s="228"/>
      <c r="Q218" s="228"/>
      <c r="R218" s="228"/>
      <c r="S218" s="228"/>
      <c r="T218" s="229"/>
      <c r="U218" s="35"/>
      <c r="V218" s="35"/>
      <c r="W218" s="35"/>
      <c r="X218" s="35"/>
      <c r="Y218" s="35"/>
      <c r="Z218" s="35"/>
      <c r="AA218" s="35"/>
      <c r="AB218" s="35"/>
      <c r="AC218" s="35"/>
      <c r="AD218" s="35"/>
      <c r="AE218" s="35"/>
      <c r="AT218" s="18" t="s">
        <v>161</v>
      </c>
      <c r="AU218" s="18" t="s">
        <v>86</v>
      </c>
    </row>
    <row r="219" spans="1:31" s="2" customFormat="1" ht="6.95" customHeight="1">
      <c r="A219" s="35"/>
      <c r="B219" s="55"/>
      <c r="C219" s="56"/>
      <c r="D219" s="56"/>
      <c r="E219" s="56"/>
      <c r="F219" s="56"/>
      <c r="G219" s="56"/>
      <c r="H219" s="56"/>
      <c r="I219" s="159"/>
      <c r="J219" s="56"/>
      <c r="K219" s="56"/>
      <c r="L219" s="40"/>
      <c r="M219" s="35"/>
      <c r="O219" s="35"/>
      <c r="P219" s="35"/>
      <c r="Q219" s="35"/>
      <c r="R219" s="35"/>
      <c r="S219" s="35"/>
      <c r="T219" s="35"/>
      <c r="U219" s="35"/>
      <c r="V219" s="35"/>
      <c r="W219" s="35"/>
      <c r="X219" s="35"/>
      <c r="Y219" s="35"/>
      <c r="Z219" s="35"/>
      <c r="AA219" s="35"/>
      <c r="AB219" s="35"/>
      <c r="AC219" s="35"/>
      <c r="AD219" s="35"/>
      <c r="AE219" s="35"/>
    </row>
  </sheetData>
  <sheetProtection algorithmName="SHA-512" hashValue="kbYc5YzLxZdT6XXzOKJ/RGk7xR19kcQpL3OfPaaeCruwq+gO4pCUNBNmnfP5QBwi6b3rN5zOGPV3v2XiMevqYA==" saltValue="UMjLxNER/YthTtaEYXnX+KsJyXkBPCP5wbDBJZu00RheaanOB+83Tu/oTUGdNSaXCQLjzUR45xtOJNb4I+X5xQ==" spinCount="100000" sheet="1" objects="1" scenarios="1" formatColumns="0" formatRows="0" autoFilter="0"/>
  <autoFilter ref="C125:K218"/>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3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6"/>
      <c r="L2" s="299"/>
      <c r="M2" s="299"/>
      <c r="N2" s="299"/>
      <c r="O2" s="299"/>
      <c r="P2" s="299"/>
      <c r="Q2" s="299"/>
      <c r="R2" s="299"/>
      <c r="S2" s="299"/>
      <c r="T2" s="299"/>
      <c r="U2" s="299"/>
      <c r="V2" s="299"/>
      <c r="AT2" s="18" t="s">
        <v>117</v>
      </c>
    </row>
    <row r="3" spans="2:46" s="1" customFormat="1" ht="6.95" customHeight="1">
      <c r="B3" s="117"/>
      <c r="C3" s="118"/>
      <c r="D3" s="118"/>
      <c r="E3" s="118"/>
      <c r="F3" s="118"/>
      <c r="G3" s="118"/>
      <c r="H3" s="118"/>
      <c r="I3" s="119"/>
      <c r="J3" s="118"/>
      <c r="K3" s="118"/>
      <c r="L3" s="21"/>
      <c r="AT3" s="18" t="s">
        <v>88</v>
      </c>
    </row>
    <row r="4" spans="2:46" s="1" customFormat="1" ht="24.95" customHeight="1">
      <c r="B4" s="21"/>
      <c r="D4" s="120" t="s">
        <v>125</v>
      </c>
      <c r="I4" s="116"/>
      <c r="L4" s="21"/>
      <c r="M4" s="121" t="s">
        <v>10</v>
      </c>
      <c r="AT4" s="18" t="s">
        <v>4</v>
      </c>
    </row>
    <row r="5" spans="2:12" s="1" customFormat="1" ht="6.95" customHeight="1">
      <c r="B5" s="21"/>
      <c r="I5" s="116"/>
      <c r="L5" s="21"/>
    </row>
    <row r="6" spans="2:12" s="1" customFormat="1" ht="12" customHeight="1">
      <c r="B6" s="21"/>
      <c r="D6" s="122" t="s">
        <v>16</v>
      </c>
      <c r="I6" s="116"/>
      <c r="L6" s="21"/>
    </row>
    <row r="7" spans="2:12" s="1" customFormat="1" ht="25.5" customHeight="1">
      <c r="B7" s="21"/>
      <c r="E7" s="333" t="str">
        <f>'Rekapitulace stavby'!K6</f>
        <v>Jablonné nad Orlicí - Nádražní ulice - zvýšení podílu udržitelných forem dopravy</v>
      </c>
      <c r="F7" s="334"/>
      <c r="G7" s="334"/>
      <c r="H7" s="334"/>
      <c r="I7" s="116"/>
      <c r="L7" s="21"/>
    </row>
    <row r="8" spans="2:12" s="1" customFormat="1" ht="12" customHeight="1">
      <c r="B8" s="21"/>
      <c r="D8" s="122" t="s">
        <v>126</v>
      </c>
      <c r="I8" s="116"/>
      <c r="L8" s="21"/>
    </row>
    <row r="9" spans="1:31" s="2" customFormat="1" ht="16.5" customHeight="1">
      <c r="A9" s="35"/>
      <c r="B9" s="40"/>
      <c r="C9" s="35"/>
      <c r="D9" s="35"/>
      <c r="E9" s="333" t="s">
        <v>2058</v>
      </c>
      <c r="F9" s="336"/>
      <c r="G9" s="336"/>
      <c r="H9" s="336"/>
      <c r="I9" s="123"/>
      <c r="J9" s="35"/>
      <c r="K9" s="35"/>
      <c r="L9" s="52"/>
      <c r="S9" s="35"/>
      <c r="T9" s="35"/>
      <c r="U9" s="35"/>
      <c r="V9" s="35"/>
      <c r="W9" s="35"/>
      <c r="X9" s="35"/>
      <c r="Y9" s="35"/>
      <c r="Z9" s="35"/>
      <c r="AA9" s="35"/>
      <c r="AB9" s="35"/>
      <c r="AC9" s="35"/>
      <c r="AD9" s="35"/>
      <c r="AE9" s="35"/>
    </row>
    <row r="10" spans="1:31" s="2" customFormat="1" ht="12" customHeight="1">
      <c r="A10" s="35"/>
      <c r="B10" s="40"/>
      <c r="C10" s="35"/>
      <c r="D10" s="122" t="s">
        <v>391</v>
      </c>
      <c r="E10" s="35"/>
      <c r="F10" s="35"/>
      <c r="G10" s="35"/>
      <c r="H10" s="35"/>
      <c r="I10" s="123"/>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5" t="s">
        <v>2059</v>
      </c>
      <c r="F11" s="336"/>
      <c r="G11" s="336"/>
      <c r="H11" s="336"/>
      <c r="I11" s="123"/>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123"/>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2" t="s">
        <v>18</v>
      </c>
      <c r="E13" s="35"/>
      <c r="F13" s="111" t="s">
        <v>115</v>
      </c>
      <c r="G13" s="35"/>
      <c r="H13" s="35"/>
      <c r="I13" s="124" t="s">
        <v>20</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2" t="s">
        <v>22</v>
      </c>
      <c r="E14" s="35"/>
      <c r="F14" s="111" t="s">
        <v>23</v>
      </c>
      <c r="G14" s="35"/>
      <c r="H14" s="35"/>
      <c r="I14" s="124" t="s">
        <v>24</v>
      </c>
      <c r="J14" s="125" t="str">
        <f>'Rekapitulace stavby'!AN8</f>
        <v>9. 11. 2018</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123"/>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2" t="s">
        <v>26</v>
      </c>
      <c r="E16" s="35"/>
      <c r="F16" s="35"/>
      <c r="G16" s="35"/>
      <c r="H16" s="35"/>
      <c r="I16" s="124" t="s">
        <v>27</v>
      </c>
      <c r="J16" s="111" t="str">
        <f>IF('Rekapitulace stavby'!AN10="","",'Rekapitulace stavby'!AN10)</f>
        <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tr">
        <f>IF('Rekapitulace stavby'!E11="","",'Rekapitulace stavby'!E11)</f>
        <v xml:space="preserve"> </v>
      </c>
      <c r="F17" s="35"/>
      <c r="G17" s="35"/>
      <c r="H17" s="35"/>
      <c r="I17" s="124" t="s">
        <v>29</v>
      </c>
      <c r="J17" s="111" t="str">
        <f>IF('Rekapitulace stavby'!AN11="","",'Rekapitulace stavby'!AN11)</f>
        <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123"/>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2" t="s">
        <v>30</v>
      </c>
      <c r="E19" s="35"/>
      <c r="F19" s="35"/>
      <c r="G19" s="35"/>
      <c r="H19" s="35"/>
      <c r="I19" s="124" t="s">
        <v>27</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37" t="str">
        <f>'Rekapitulace stavby'!E14</f>
        <v>Vyplň údaj</v>
      </c>
      <c r="F20" s="338"/>
      <c r="G20" s="338"/>
      <c r="H20" s="338"/>
      <c r="I20" s="124" t="s">
        <v>29</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123"/>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2" t="s">
        <v>32</v>
      </c>
      <c r="E22" s="35"/>
      <c r="F22" s="35"/>
      <c r="G22" s="35"/>
      <c r="H22" s="35"/>
      <c r="I22" s="124" t="s">
        <v>27</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4" t="s">
        <v>29</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123"/>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2" t="s">
        <v>35</v>
      </c>
      <c r="E25" s="35"/>
      <c r="F25" s="35"/>
      <c r="G25" s="35"/>
      <c r="H25" s="35"/>
      <c r="I25" s="124" t="s">
        <v>27</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4" t="s">
        <v>29</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123"/>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2" t="s">
        <v>36</v>
      </c>
      <c r="E28" s="35"/>
      <c r="F28" s="35"/>
      <c r="G28" s="35"/>
      <c r="H28" s="35"/>
      <c r="I28" s="123"/>
      <c r="J28" s="35"/>
      <c r="K28" s="35"/>
      <c r="L28" s="52"/>
      <c r="S28" s="35"/>
      <c r="T28" s="35"/>
      <c r="U28" s="35"/>
      <c r="V28" s="35"/>
      <c r="W28" s="35"/>
      <c r="X28" s="35"/>
      <c r="Y28" s="35"/>
      <c r="Z28" s="35"/>
      <c r="AA28" s="35"/>
      <c r="AB28" s="35"/>
      <c r="AC28" s="35"/>
      <c r="AD28" s="35"/>
      <c r="AE28" s="35"/>
    </row>
    <row r="29" spans="1:31" s="8" customFormat="1" ht="16.5" customHeight="1">
      <c r="A29" s="126"/>
      <c r="B29" s="127"/>
      <c r="C29" s="126"/>
      <c r="D29" s="126"/>
      <c r="E29" s="339" t="s">
        <v>1</v>
      </c>
      <c r="F29" s="339"/>
      <c r="G29" s="339"/>
      <c r="H29" s="339"/>
      <c r="I29" s="128"/>
      <c r="J29" s="126"/>
      <c r="K29" s="126"/>
      <c r="L29" s="129"/>
      <c r="S29" s="126"/>
      <c r="T29" s="126"/>
      <c r="U29" s="126"/>
      <c r="V29" s="126"/>
      <c r="W29" s="126"/>
      <c r="X29" s="126"/>
      <c r="Y29" s="126"/>
      <c r="Z29" s="126"/>
      <c r="AA29" s="126"/>
      <c r="AB29" s="126"/>
      <c r="AC29" s="126"/>
      <c r="AD29" s="126"/>
      <c r="AE29" s="126"/>
    </row>
    <row r="30" spans="1:31" s="2" customFormat="1" ht="6.95" customHeight="1">
      <c r="A30" s="35"/>
      <c r="B30" s="40"/>
      <c r="C30" s="35"/>
      <c r="D30" s="35"/>
      <c r="E30" s="35"/>
      <c r="F30" s="35"/>
      <c r="G30" s="35"/>
      <c r="H30" s="35"/>
      <c r="I30" s="123"/>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30"/>
      <c r="E31" s="130"/>
      <c r="F31" s="130"/>
      <c r="G31" s="130"/>
      <c r="H31" s="130"/>
      <c r="I31" s="131"/>
      <c r="J31" s="130"/>
      <c r="K31" s="130"/>
      <c r="L31" s="52"/>
      <c r="S31" s="35"/>
      <c r="T31" s="35"/>
      <c r="U31" s="35"/>
      <c r="V31" s="35"/>
      <c r="W31" s="35"/>
      <c r="X31" s="35"/>
      <c r="Y31" s="35"/>
      <c r="Z31" s="35"/>
      <c r="AA31" s="35"/>
      <c r="AB31" s="35"/>
      <c r="AC31" s="35"/>
      <c r="AD31" s="35"/>
      <c r="AE31" s="35"/>
    </row>
    <row r="32" spans="1:31" s="2" customFormat="1" ht="25.35" customHeight="1">
      <c r="A32" s="35"/>
      <c r="B32" s="40"/>
      <c r="C32" s="35"/>
      <c r="D32" s="132" t="s">
        <v>38</v>
      </c>
      <c r="E32" s="35"/>
      <c r="F32" s="35"/>
      <c r="G32" s="35"/>
      <c r="H32" s="35"/>
      <c r="I32" s="123"/>
      <c r="J32" s="133">
        <f>ROUND(J123,2)</f>
        <v>0</v>
      </c>
      <c r="K32" s="35"/>
      <c r="L32" s="52"/>
      <c r="S32" s="35"/>
      <c r="T32" s="35"/>
      <c r="U32" s="35"/>
      <c r="V32" s="35"/>
      <c r="W32" s="35"/>
      <c r="X32" s="35"/>
      <c r="Y32" s="35"/>
      <c r="Z32" s="35"/>
      <c r="AA32" s="35"/>
      <c r="AB32" s="35"/>
      <c r="AC32" s="35"/>
      <c r="AD32" s="35"/>
      <c r="AE32" s="35"/>
    </row>
    <row r="33" spans="1:31" s="2" customFormat="1" ht="6.95" customHeight="1">
      <c r="A33" s="35"/>
      <c r="B33" s="40"/>
      <c r="C33" s="35"/>
      <c r="D33" s="130"/>
      <c r="E33" s="130"/>
      <c r="F33" s="130"/>
      <c r="G33" s="130"/>
      <c r="H33" s="130"/>
      <c r="I33" s="131"/>
      <c r="J33" s="130"/>
      <c r="K33" s="130"/>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34" t="s">
        <v>40</v>
      </c>
      <c r="G34" s="35"/>
      <c r="H34" s="35"/>
      <c r="I34" s="135" t="s">
        <v>39</v>
      </c>
      <c r="J34" s="134" t="s">
        <v>41</v>
      </c>
      <c r="K34" s="35"/>
      <c r="L34" s="52"/>
      <c r="S34" s="35"/>
      <c r="T34" s="35"/>
      <c r="U34" s="35"/>
      <c r="V34" s="35"/>
      <c r="W34" s="35"/>
      <c r="X34" s="35"/>
      <c r="Y34" s="35"/>
      <c r="Z34" s="35"/>
      <c r="AA34" s="35"/>
      <c r="AB34" s="35"/>
      <c r="AC34" s="35"/>
      <c r="AD34" s="35"/>
      <c r="AE34" s="35"/>
    </row>
    <row r="35" spans="1:31" s="2" customFormat="1" ht="14.45" customHeight="1">
      <c r="A35" s="35"/>
      <c r="B35" s="40"/>
      <c r="C35" s="35"/>
      <c r="D35" s="136" t="s">
        <v>42</v>
      </c>
      <c r="E35" s="122" t="s">
        <v>43</v>
      </c>
      <c r="F35" s="137">
        <f>ROUND((SUM(BE123:BE235)),2)</f>
        <v>0</v>
      </c>
      <c r="G35" s="35"/>
      <c r="H35" s="35"/>
      <c r="I35" s="138">
        <v>0.21</v>
      </c>
      <c r="J35" s="137">
        <f>ROUND(((SUM(BE123:BE235))*I35),2)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2" t="s">
        <v>44</v>
      </c>
      <c r="F36" s="137">
        <f>ROUND((SUM(BF123:BF235)),2)</f>
        <v>0</v>
      </c>
      <c r="G36" s="35"/>
      <c r="H36" s="35"/>
      <c r="I36" s="138">
        <v>0.15</v>
      </c>
      <c r="J36" s="137">
        <f>ROUND(((SUM(BF123:BF235))*I36),2)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2" t="s">
        <v>45</v>
      </c>
      <c r="F37" s="137">
        <f>ROUND((SUM(BG123:BG235)),2)</f>
        <v>0</v>
      </c>
      <c r="G37" s="35"/>
      <c r="H37" s="35"/>
      <c r="I37" s="138">
        <v>0.21</v>
      </c>
      <c r="J37" s="137">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2" t="s">
        <v>46</v>
      </c>
      <c r="F38" s="137">
        <f>ROUND((SUM(BH123:BH235)),2)</f>
        <v>0</v>
      </c>
      <c r="G38" s="35"/>
      <c r="H38" s="35"/>
      <c r="I38" s="138">
        <v>0.15</v>
      </c>
      <c r="J38" s="137">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2" t="s">
        <v>47</v>
      </c>
      <c r="F39" s="137">
        <f>ROUND((SUM(BI123:BI235)),2)</f>
        <v>0</v>
      </c>
      <c r="G39" s="35"/>
      <c r="H39" s="35"/>
      <c r="I39" s="138">
        <v>0</v>
      </c>
      <c r="J39" s="137">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123"/>
      <c r="J40" s="35"/>
      <c r="K40" s="35"/>
      <c r="L40" s="52"/>
      <c r="S40" s="35"/>
      <c r="T40" s="35"/>
      <c r="U40" s="35"/>
      <c r="V40" s="35"/>
      <c r="W40" s="35"/>
      <c r="X40" s="35"/>
      <c r="Y40" s="35"/>
      <c r="Z40" s="35"/>
      <c r="AA40" s="35"/>
      <c r="AB40" s="35"/>
      <c r="AC40" s="35"/>
      <c r="AD40" s="35"/>
      <c r="AE40" s="35"/>
    </row>
    <row r="41" spans="1:31" s="2" customFormat="1" ht="25.35" customHeight="1">
      <c r="A41" s="35"/>
      <c r="B41" s="40"/>
      <c r="C41" s="139"/>
      <c r="D41" s="140" t="s">
        <v>48</v>
      </c>
      <c r="E41" s="141"/>
      <c r="F41" s="141"/>
      <c r="G41" s="142" t="s">
        <v>49</v>
      </c>
      <c r="H41" s="143" t="s">
        <v>50</v>
      </c>
      <c r="I41" s="144"/>
      <c r="J41" s="145">
        <f>SUM(J32:J39)</f>
        <v>0</v>
      </c>
      <c r="K41" s="146"/>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123"/>
      <c r="J42" s="35"/>
      <c r="K42" s="35"/>
      <c r="L42" s="52"/>
      <c r="S42" s="35"/>
      <c r="T42" s="35"/>
      <c r="U42" s="35"/>
      <c r="V42" s="35"/>
      <c r="W42" s="35"/>
      <c r="X42" s="35"/>
      <c r="Y42" s="35"/>
      <c r="Z42" s="35"/>
      <c r="AA42" s="35"/>
      <c r="AB42" s="35"/>
      <c r="AC42" s="35"/>
      <c r="AD42" s="35"/>
      <c r="AE42" s="35"/>
    </row>
    <row r="43" spans="2:12" s="1" customFormat="1" ht="14.45" customHeight="1">
      <c r="B43" s="21"/>
      <c r="I43" s="116"/>
      <c r="L43" s="21"/>
    </row>
    <row r="44" spans="2:12" s="1" customFormat="1" ht="14.45" customHeight="1">
      <c r="B44" s="21"/>
      <c r="I44" s="116"/>
      <c r="L44" s="21"/>
    </row>
    <row r="45" spans="2:12" s="1" customFormat="1" ht="14.45" customHeight="1">
      <c r="B45" s="21"/>
      <c r="I45" s="116"/>
      <c r="L45" s="21"/>
    </row>
    <row r="46" spans="2:12" s="1" customFormat="1" ht="14.45" customHeight="1">
      <c r="B46" s="21"/>
      <c r="I46" s="116"/>
      <c r="L46" s="21"/>
    </row>
    <row r="47" spans="2:12" s="1" customFormat="1" ht="14.45" customHeight="1">
      <c r="B47" s="21"/>
      <c r="I47" s="116"/>
      <c r="L47" s="21"/>
    </row>
    <row r="48" spans="2:12" s="1" customFormat="1" ht="14.45" customHeight="1">
      <c r="B48" s="21"/>
      <c r="I48" s="116"/>
      <c r="L48" s="21"/>
    </row>
    <row r="49" spans="2:12" s="1" customFormat="1" ht="14.45" customHeight="1">
      <c r="B49" s="21"/>
      <c r="I49" s="116"/>
      <c r="L49" s="21"/>
    </row>
    <row r="50" spans="2:12" s="2" customFormat="1" ht="14.45" customHeight="1">
      <c r="B50" s="52"/>
      <c r="D50" s="147" t="s">
        <v>51</v>
      </c>
      <c r="E50" s="148"/>
      <c r="F50" s="148"/>
      <c r="G50" s="147" t="s">
        <v>52</v>
      </c>
      <c r="H50" s="148"/>
      <c r="I50" s="149"/>
      <c r="J50" s="148"/>
      <c r="K50" s="148"/>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50" t="s">
        <v>53</v>
      </c>
      <c r="E61" s="151"/>
      <c r="F61" s="152" t="s">
        <v>54</v>
      </c>
      <c r="G61" s="150" t="s">
        <v>53</v>
      </c>
      <c r="H61" s="151"/>
      <c r="I61" s="153"/>
      <c r="J61" s="154" t="s">
        <v>54</v>
      </c>
      <c r="K61" s="151"/>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7" t="s">
        <v>55</v>
      </c>
      <c r="E65" s="155"/>
      <c r="F65" s="155"/>
      <c r="G65" s="147" t="s">
        <v>56</v>
      </c>
      <c r="H65" s="155"/>
      <c r="I65" s="156"/>
      <c r="J65" s="155"/>
      <c r="K65" s="15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50" t="s">
        <v>53</v>
      </c>
      <c r="E76" s="151"/>
      <c r="F76" s="152" t="s">
        <v>54</v>
      </c>
      <c r="G76" s="150" t="s">
        <v>53</v>
      </c>
      <c r="H76" s="151"/>
      <c r="I76" s="153"/>
      <c r="J76" s="154" t="s">
        <v>54</v>
      </c>
      <c r="K76" s="151"/>
      <c r="L76" s="52"/>
      <c r="S76" s="35"/>
      <c r="T76" s="35"/>
      <c r="U76" s="35"/>
      <c r="V76" s="35"/>
      <c r="W76" s="35"/>
      <c r="X76" s="35"/>
      <c r="Y76" s="35"/>
      <c r="Z76" s="35"/>
      <c r="AA76" s="35"/>
      <c r="AB76" s="35"/>
      <c r="AC76" s="35"/>
      <c r="AD76" s="35"/>
      <c r="AE76" s="35"/>
    </row>
    <row r="77" spans="1:31" s="2" customFormat="1" ht="14.45" customHeight="1">
      <c r="A77" s="35"/>
      <c r="B77" s="157"/>
      <c r="C77" s="158"/>
      <c r="D77" s="158"/>
      <c r="E77" s="158"/>
      <c r="F77" s="158"/>
      <c r="G77" s="158"/>
      <c r="H77" s="158"/>
      <c r="I77" s="159"/>
      <c r="J77" s="158"/>
      <c r="K77" s="158"/>
      <c r="L77" s="52"/>
      <c r="S77" s="35"/>
      <c r="T77" s="35"/>
      <c r="U77" s="35"/>
      <c r="V77" s="35"/>
      <c r="W77" s="35"/>
      <c r="X77" s="35"/>
      <c r="Y77" s="35"/>
      <c r="Z77" s="35"/>
      <c r="AA77" s="35"/>
      <c r="AB77" s="35"/>
      <c r="AC77" s="35"/>
      <c r="AD77" s="35"/>
      <c r="AE77" s="35"/>
    </row>
    <row r="81" spans="1:31" s="2" customFormat="1" ht="6.95" customHeight="1">
      <c r="A81" s="35"/>
      <c r="B81" s="160"/>
      <c r="C81" s="161"/>
      <c r="D81" s="161"/>
      <c r="E81" s="161"/>
      <c r="F81" s="161"/>
      <c r="G81" s="161"/>
      <c r="H81" s="161"/>
      <c r="I81" s="162"/>
      <c r="J81" s="161"/>
      <c r="K81" s="161"/>
      <c r="L81" s="52"/>
      <c r="S81" s="35"/>
      <c r="T81" s="35"/>
      <c r="U81" s="35"/>
      <c r="V81" s="35"/>
      <c r="W81" s="35"/>
      <c r="X81" s="35"/>
      <c r="Y81" s="35"/>
      <c r="Z81" s="35"/>
      <c r="AA81" s="35"/>
      <c r="AB81" s="35"/>
      <c r="AC81" s="35"/>
      <c r="AD81" s="35"/>
      <c r="AE81" s="35"/>
    </row>
    <row r="82" spans="1:31" s="2" customFormat="1" ht="24.95" customHeight="1">
      <c r="A82" s="35"/>
      <c r="B82" s="36"/>
      <c r="C82" s="24" t="s">
        <v>128</v>
      </c>
      <c r="D82" s="37"/>
      <c r="E82" s="37"/>
      <c r="F82" s="37"/>
      <c r="G82" s="37"/>
      <c r="H82" s="37"/>
      <c r="I82" s="123"/>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23"/>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23"/>
      <c r="J84" s="37"/>
      <c r="K84" s="37"/>
      <c r="L84" s="52"/>
      <c r="S84" s="35"/>
      <c r="T84" s="35"/>
      <c r="U84" s="35"/>
      <c r="V84" s="35"/>
      <c r="W84" s="35"/>
      <c r="X84" s="35"/>
      <c r="Y84" s="35"/>
      <c r="Z84" s="35"/>
      <c r="AA84" s="35"/>
      <c r="AB84" s="35"/>
      <c r="AC84" s="35"/>
      <c r="AD84" s="35"/>
      <c r="AE84" s="35"/>
    </row>
    <row r="85" spans="1:31" s="2" customFormat="1" ht="25.5" customHeight="1">
      <c r="A85" s="35"/>
      <c r="B85" s="36"/>
      <c r="C85" s="37"/>
      <c r="D85" s="37"/>
      <c r="E85" s="340" t="str">
        <f>E7</f>
        <v>Jablonné nad Orlicí - Nádražní ulice - zvýšení podílu udržitelných forem dopravy</v>
      </c>
      <c r="F85" s="341"/>
      <c r="G85" s="341"/>
      <c r="H85" s="341"/>
      <c r="I85" s="123"/>
      <c r="J85" s="37"/>
      <c r="K85" s="37"/>
      <c r="L85" s="52"/>
      <c r="S85" s="35"/>
      <c r="T85" s="35"/>
      <c r="U85" s="35"/>
      <c r="V85" s="35"/>
      <c r="W85" s="35"/>
      <c r="X85" s="35"/>
      <c r="Y85" s="35"/>
      <c r="Z85" s="35"/>
      <c r="AA85" s="35"/>
      <c r="AB85" s="35"/>
      <c r="AC85" s="35"/>
      <c r="AD85" s="35"/>
      <c r="AE85" s="35"/>
    </row>
    <row r="86" spans="2:12" s="1" customFormat="1" ht="12" customHeight="1">
      <c r="B86" s="22"/>
      <c r="C86" s="30" t="s">
        <v>126</v>
      </c>
      <c r="D86" s="23"/>
      <c r="E86" s="23"/>
      <c r="F86" s="23"/>
      <c r="G86" s="23"/>
      <c r="H86" s="23"/>
      <c r="I86" s="116"/>
      <c r="J86" s="23"/>
      <c r="K86" s="23"/>
      <c r="L86" s="21"/>
    </row>
    <row r="87" spans="1:31" s="2" customFormat="1" ht="16.5" customHeight="1">
      <c r="A87" s="35"/>
      <c r="B87" s="36"/>
      <c r="C87" s="37"/>
      <c r="D87" s="37"/>
      <c r="E87" s="340" t="s">
        <v>2058</v>
      </c>
      <c r="F87" s="342"/>
      <c r="G87" s="342"/>
      <c r="H87" s="342"/>
      <c r="I87" s="123"/>
      <c r="J87" s="37"/>
      <c r="K87" s="37"/>
      <c r="L87" s="52"/>
      <c r="S87" s="35"/>
      <c r="T87" s="35"/>
      <c r="U87" s="35"/>
      <c r="V87" s="35"/>
      <c r="W87" s="35"/>
      <c r="X87" s="35"/>
      <c r="Y87" s="35"/>
      <c r="Z87" s="35"/>
      <c r="AA87" s="35"/>
      <c r="AB87" s="35"/>
      <c r="AC87" s="35"/>
      <c r="AD87" s="35"/>
      <c r="AE87" s="35"/>
    </row>
    <row r="88" spans="1:31" s="2" customFormat="1" ht="12" customHeight="1">
      <c r="A88" s="35"/>
      <c r="B88" s="36"/>
      <c r="C88" s="30" t="s">
        <v>391</v>
      </c>
      <c r="D88" s="37"/>
      <c r="E88" s="37"/>
      <c r="F88" s="37"/>
      <c r="G88" s="37"/>
      <c r="H88" s="37"/>
      <c r="I88" s="123"/>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08" t="str">
        <f>E11</f>
        <v>SO 401 - A - Nasvětlení přechodu - uznatelné náklady</v>
      </c>
      <c r="F89" s="342"/>
      <c r="G89" s="342"/>
      <c r="H89" s="342"/>
      <c r="I89" s="123"/>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23"/>
      <c r="J90" s="37"/>
      <c r="K90" s="37"/>
      <c r="L90" s="52"/>
      <c r="S90" s="35"/>
      <c r="T90" s="35"/>
      <c r="U90" s="35"/>
      <c r="V90" s="35"/>
      <c r="W90" s="35"/>
      <c r="X90" s="35"/>
      <c r="Y90" s="35"/>
      <c r="Z90" s="35"/>
      <c r="AA90" s="35"/>
      <c r="AB90" s="35"/>
      <c r="AC90" s="35"/>
      <c r="AD90" s="35"/>
      <c r="AE90" s="35"/>
    </row>
    <row r="91" spans="1:31" s="2" customFormat="1" ht="12" customHeight="1">
      <c r="A91" s="35"/>
      <c r="B91" s="36"/>
      <c r="C91" s="30" t="s">
        <v>22</v>
      </c>
      <c r="D91" s="37"/>
      <c r="E91" s="37"/>
      <c r="F91" s="28" t="str">
        <f>F14</f>
        <v>Jablonné nad Orlicí</v>
      </c>
      <c r="G91" s="37"/>
      <c r="H91" s="37"/>
      <c r="I91" s="124" t="s">
        <v>24</v>
      </c>
      <c r="J91" s="67" t="str">
        <f>IF(J14="","",J14)</f>
        <v>9. 11. 2018</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123"/>
      <c r="J92" s="37"/>
      <c r="K92" s="37"/>
      <c r="L92" s="52"/>
      <c r="S92" s="35"/>
      <c r="T92" s="35"/>
      <c r="U92" s="35"/>
      <c r="V92" s="35"/>
      <c r="W92" s="35"/>
      <c r="X92" s="35"/>
      <c r="Y92" s="35"/>
      <c r="Z92" s="35"/>
      <c r="AA92" s="35"/>
      <c r="AB92" s="35"/>
      <c r="AC92" s="35"/>
      <c r="AD92" s="35"/>
      <c r="AE92" s="35"/>
    </row>
    <row r="93" spans="1:31" s="2" customFormat="1" ht="27.95" customHeight="1">
      <c r="A93" s="35"/>
      <c r="B93" s="36"/>
      <c r="C93" s="30" t="s">
        <v>26</v>
      </c>
      <c r="D93" s="37"/>
      <c r="E93" s="37"/>
      <c r="F93" s="28" t="str">
        <f>E17</f>
        <v xml:space="preserve"> </v>
      </c>
      <c r="G93" s="37"/>
      <c r="H93" s="37"/>
      <c r="I93" s="124" t="s">
        <v>32</v>
      </c>
      <c r="J93" s="33" t="str">
        <f>E23</f>
        <v>Ing. Petr Novotný, Ph.D.</v>
      </c>
      <c r="K93" s="37"/>
      <c r="L93" s="52"/>
      <c r="S93" s="35"/>
      <c r="T93" s="35"/>
      <c r="U93" s="35"/>
      <c r="V93" s="35"/>
      <c r="W93" s="35"/>
      <c r="X93" s="35"/>
      <c r="Y93" s="35"/>
      <c r="Z93" s="35"/>
      <c r="AA93" s="35"/>
      <c r="AB93" s="35"/>
      <c r="AC93" s="35"/>
      <c r="AD93" s="35"/>
      <c r="AE93" s="35"/>
    </row>
    <row r="94" spans="1:31" s="2" customFormat="1" ht="15.2" customHeight="1">
      <c r="A94" s="35"/>
      <c r="B94" s="36"/>
      <c r="C94" s="30" t="s">
        <v>30</v>
      </c>
      <c r="D94" s="37"/>
      <c r="E94" s="37"/>
      <c r="F94" s="28" t="str">
        <f>IF(E20="","",E20)</f>
        <v>Vyplň údaj</v>
      </c>
      <c r="G94" s="37"/>
      <c r="H94" s="37"/>
      <c r="I94" s="124" t="s">
        <v>35</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23"/>
      <c r="J95" s="37"/>
      <c r="K95" s="37"/>
      <c r="L95" s="52"/>
      <c r="S95" s="35"/>
      <c r="T95" s="35"/>
      <c r="U95" s="35"/>
      <c r="V95" s="35"/>
      <c r="W95" s="35"/>
      <c r="X95" s="35"/>
      <c r="Y95" s="35"/>
      <c r="Z95" s="35"/>
      <c r="AA95" s="35"/>
      <c r="AB95" s="35"/>
      <c r="AC95" s="35"/>
      <c r="AD95" s="35"/>
      <c r="AE95" s="35"/>
    </row>
    <row r="96" spans="1:31" s="2" customFormat="1" ht="29.25" customHeight="1">
      <c r="A96" s="35"/>
      <c r="B96" s="36"/>
      <c r="C96" s="163" t="s">
        <v>129</v>
      </c>
      <c r="D96" s="164"/>
      <c r="E96" s="164"/>
      <c r="F96" s="164"/>
      <c r="G96" s="164"/>
      <c r="H96" s="164"/>
      <c r="I96" s="165"/>
      <c r="J96" s="166" t="s">
        <v>130</v>
      </c>
      <c r="K96" s="164"/>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123"/>
      <c r="J97" s="37"/>
      <c r="K97" s="37"/>
      <c r="L97" s="52"/>
      <c r="S97" s="35"/>
      <c r="T97" s="35"/>
      <c r="U97" s="35"/>
      <c r="V97" s="35"/>
      <c r="W97" s="35"/>
      <c r="X97" s="35"/>
      <c r="Y97" s="35"/>
      <c r="Z97" s="35"/>
      <c r="AA97" s="35"/>
      <c r="AB97" s="35"/>
      <c r="AC97" s="35"/>
      <c r="AD97" s="35"/>
      <c r="AE97" s="35"/>
    </row>
    <row r="98" spans="1:47" s="2" customFormat="1" ht="22.9" customHeight="1">
      <c r="A98" s="35"/>
      <c r="B98" s="36"/>
      <c r="C98" s="167" t="s">
        <v>131</v>
      </c>
      <c r="D98" s="37"/>
      <c r="E98" s="37"/>
      <c r="F98" s="37"/>
      <c r="G98" s="37"/>
      <c r="H98" s="37"/>
      <c r="I98" s="123"/>
      <c r="J98" s="85">
        <f>J123</f>
        <v>0</v>
      </c>
      <c r="K98" s="37"/>
      <c r="L98" s="52"/>
      <c r="S98" s="35"/>
      <c r="T98" s="35"/>
      <c r="U98" s="35"/>
      <c r="V98" s="35"/>
      <c r="W98" s="35"/>
      <c r="X98" s="35"/>
      <c r="Y98" s="35"/>
      <c r="Z98" s="35"/>
      <c r="AA98" s="35"/>
      <c r="AB98" s="35"/>
      <c r="AC98" s="35"/>
      <c r="AD98" s="35"/>
      <c r="AE98" s="35"/>
      <c r="AU98" s="18" t="s">
        <v>132</v>
      </c>
    </row>
    <row r="99" spans="2:12" s="9" customFormat="1" ht="24.95" customHeight="1">
      <c r="B99" s="168"/>
      <c r="C99" s="169"/>
      <c r="D99" s="170" t="s">
        <v>2060</v>
      </c>
      <c r="E99" s="171"/>
      <c r="F99" s="171"/>
      <c r="G99" s="171"/>
      <c r="H99" s="171"/>
      <c r="I99" s="172"/>
      <c r="J99" s="173">
        <f>J124</f>
        <v>0</v>
      </c>
      <c r="K99" s="169"/>
      <c r="L99" s="174"/>
    </row>
    <row r="100" spans="2:12" s="10" customFormat="1" ht="19.9" customHeight="1">
      <c r="B100" s="175"/>
      <c r="C100" s="105"/>
      <c r="D100" s="176" t="s">
        <v>2061</v>
      </c>
      <c r="E100" s="177"/>
      <c r="F100" s="177"/>
      <c r="G100" s="177"/>
      <c r="H100" s="177"/>
      <c r="I100" s="178"/>
      <c r="J100" s="179">
        <f>J125</f>
        <v>0</v>
      </c>
      <c r="K100" s="105"/>
      <c r="L100" s="180"/>
    </row>
    <row r="101" spans="2:12" s="10" customFormat="1" ht="19.9" customHeight="1">
      <c r="B101" s="175"/>
      <c r="C101" s="105"/>
      <c r="D101" s="176" t="s">
        <v>2062</v>
      </c>
      <c r="E101" s="177"/>
      <c r="F101" s="177"/>
      <c r="G101" s="177"/>
      <c r="H101" s="177"/>
      <c r="I101" s="178"/>
      <c r="J101" s="179">
        <f>J199</f>
        <v>0</v>
      </c>
      <c r="K101" s="105"/>
      <c r="L101" s="180"/>
    </row>
    <row r="102" spans="1:31" s="2" customFormat="1" ht="21.75" customHeight="1">
      <c r="A102" s="35"/>
      <c r="B102" s="36"/>
      <c r="C102" s="37"/>
      <c r="D102" s="37"/>
      <c r="E102" s="37"/>
      <c r="F102" s="37"/>
      <c r="G102" s="37"/>
      <c r="H102" s="37"/>
      <c r="I102" s="123"/>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159"/>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162"/>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140</v>
      </c>
      <c r="D108" s="37"/>
      <c r="E108" s="37"/>
      <c r="F108" s="37"/>
      <c r="G108" s="37"/>
      <c r="H108" s="37"/>
      <c r="I108" s="123"/>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123"/>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123"/>
      <c r="J110" s="37"/>
      <c r="K110" s="37"/>
      <c r="L110" s="52"/>
      <c r="S110" s="35"/>
      <c r="T110" s="35"/>
      <c r="U110" s="35"/>
      <c r="V110" s="35"/>
      <c r="W110" s="35"/>
      <c r="X110" s="35"/>
      <c r="Y110" s="35"/>
      <c r="Z110" s="35"/>
      <c r="AA110" s="35"/>
      <c r="AB110" s="35"/>
      <c r="AC110" s="35"/>
      <c r="AD110" s="35"/>
      <c r="AE110" s="35"/>
    </row>
    <row r="111" spans="1:31" s="2" customFormat="1" ht="25.5" customHeight="1">
      <c r="A111" s="35"/>
      <c r="B111" s="36"/>
      <c r="C111" s="37"/>
      <c r="D111" s="37"/>
      <c r="E111" s="340" t="str">
        <f>E7</f>
        <v>Jablonné nad Orlicí - Nádražní ulice - zvýšení podílu udržitelných forem dopravy</v>
      </c>
      <c r="F111" s="341"/>
      <c r="G111" s="341"/>
      <c r="H111" s="341"/>
      <c r="I111" s="123"/>
      <c r="J111" s="37"/>
      <c r="K111" s="37"/>
      <c r="L111" s="52"/>
      <c r="S111" s="35"/>
      <c r="T111" s="35"/>
      <c r="U111" s="35"/>
      <c r="V111" s="35"/>
      <c r="W111" s="35"/>
      <c r="X111" s="35"/>
      <c r="Y111" s="35"/>
      <c r="Z111" s="35"/>
      <c r="AA111" s="35"/>
      <c r="AB111" s="35"/>
      <c r="AC111" s="35"/>
      <c r="AD111" s="35"/>
      <c r="AE111" s="35"/>
    </row>
    <row r="112" spans="2:12" s="1" customFormat="1" ht="12" customHeight="1">
      <c r="B112" s="22"/>
      <c r="C112" s="30" t="s">
        <v>126</v>
      </c>
      <c r="D112" s="23"/>
      <c r="E112" s="23"/>
      <c r="F112" s="23"/>
      <c r="G112" s="23"/>
      <c r="H112" s="23"/>
      <c r="I112" s="116"/>
      <c r="J112" s="23"/>
      <c r="K112" s="23"/>
      <c r="L112" s="21"/>
    </row>
    <row r="113" spans="1:31" s="2" customFormat="1" ht="16.5" customHeight="1">
      <c r="A113" s="35"/>
      <c r="B113" s="36"/>
      <c r="C113" s="37"/>
      <c r="D113" s="37"/>
      <c r="E113" s="340" t="s">
        <v>2058</v>
      </c>
      <c r="F113" s="342"/>
      <c r="G113" s="342"/>
      <c r="H113" s="342"/>
      <c r="I113" s="123"/>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391</v>
      </c>
      <c r="D114" s="37"/>
      <c r="E114" s="37"/>
      <c r="F114" s="37"/>
      <c r="G114" s="37"/>
      <c r="H114" s="37"/>
      <c r="I114" s="123"/>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08" t="str">
        <f>E11</f>
        <v>SO 401 - A - Nasvětlení přechodu - uznatelné náklady</v>
      </c>
      <c r="F115" s="342"/>
      <c r="G115" s="342"/>
      <c r="H115" s="342"/>
      <c r="I115" s="123"/>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123"/>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22</v>
      </c>
      <c r="D117" s="37"/>
      <c r="E117" s="37"/>
      <c r="F117" s="28" t="str">
        <f>F14</f>
        <v>Jablonné nad Orlicí</v>
      </c>
      <c r="G117" s="37"/>
      <c r="H117" s="37"/>
      <c r="I117" s="124" t="s">
        <v>24</v>
      </c>
      <c r="J117" s="67" t="str">
        <f>IF(J14="","",J14)</f>
        <v>9. 11. 2018</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123"/>
      <c r="J118" s="37"/>
      <c r="K118" s="37"/>
      <c r="L118" s="52"/>
      <c r="S118" s="35"/>
      <c r="T118" s="35"/>
      <c r="U118" s="35"/>
      <c r="V118" s="35"/>
      <c r="W118" s="35"/>
      <c r="X118" s="35"/>
      <c r="Y118" s="35"/>
      <c r="Z118" s="35"/>
      <c r="AA118" s="35"/>
      <c r="AB118" s="35"/>
      <c r="AC118" s="35"/>
      <c r="AD118" s="35"/>
      <c r="AE118" s="35"/>
    </row>
    <row r="119" spans="1:31" s="2" customFormat="1" ht="27.95" customHeight="1">
      <c r="A119" s="35"/>
      <c r="B119" s="36"/>
      <c r="C119" s="30" t="s">
        <v>26</v>
      </c>
      <c r="D119" s="37"/>
      <c r="E119" s="37"/>
      <c r="F119" s="28" t="str">
        <f>E17</f>
        <v xml:space="preserve"> </v>
      </c>
      <c r="G119" s="37"/>
      <c r="H119" s="37"/>
      <c r="I119" s="124" t="s">
        <v>32</v>
      </c>
      <c r="J119" s="33" t="str">
        <f>E23</f>
        <v>Ing. Petr Novotný, Ph.D.</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30</v>
      </c>
      <c r="D120" s="37"/>
      <c r="E120" s="37"/>
      <c r="F120" s="28" t="str">
        <f>IF(E20="","",E20)</f>
        <v>Vyplň údaj</v>
      </c>
      <c r="G120" s="37"/>
      <c r="H120" s="37"/>
      <c r="I120" s="124" t="s">
        <v>35</v>
      </c>
      <c r="J120" s="33" t="str">
        <f>E26</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123"/>
      <c r="J121" s="37"/>
      <c r="K121" s="37"/>
      <c r="L121" s="52"/>
      <c r="S121" s="35"/>
      <c r="T121" s="35"/>
      <c r="U121" s="35"/>
      <c r="V121" s="35"/>
      <c r="W121" s="35"/>
      <c r="X121" s="35"/>
      <c r="Y121" s="35"/>
      <c r="Z121" s="35"/>
      <c r="AA121" s="35"/>
      <c r="AB121" s="35"/>
      <c r="AC121" s="35"/>
      <c r="AD121" s="35"/>
      <c r="AE121" s="35"/>
    </row>
    <row r="122" spans="1:31" s="11" customFormat="1" ht="29.25" customHeight="1">
      <c r="A122" s="181"/>
      <c r="B122" s="182"/>
      <c r="C122" s="183" t="s">
        <v>141</v>
      </c>
      <c r="D122" s="184" t="s">
        <v>63</v>
      </c>
      <c r="E122" s="184" t="s">
        <v>59</v>
      </c>
      <c r="F122" s="184" t="s">
        <v>60</v>
      </c>
      <c r="G122" s="184" t="s">
        <v>142</v>
      </c>
      <c r="H122" s="184" t="s">
        <v>143</v>
      </c>
      <c r="I122" s="185" t="s">
        <v>144</v>
      </c>
      <c r="J122" s="184" t="s">
        <v>130</v>
      </c>
      <c r="K122" s="186" t="s">
        <v>145</v>
      </c>
      <c r="L122" s="187"/>
      <c r="M122" s="76" t="s">
        <v>1</v>
      </c>
      <c r="N122" s="77" t="s">
        <v>42</v>
      </c>
      <c r="O122" s="77" t="s">
        <v>146</v>
      </c>
      <c r="P122" s="77" t="s">
        <v>147</v>
      </c>
      <c r="Q122" s="77" t="s">
        <v>148</v>
      </c>
      <c r="R122" s="77" t="s">
        <v>149</v>
      </c>
      <c r="S122" s="77" t="s">
        <v>150</v>
      </c>
      <c r="T122" s="78" t="s">
        <v>151</v>
      </c>
      <c r="U122" s="181"/>
      <c r="V122" s="181"/>
      <c r="W122" s="181"/>
      <c r="X122" s="181"/>
      <c r="Y122" s="181"/>
      <c r="Z122" s="181"/>
      <c r="AA122" s="181"/>
      <c r="AB122" s="181"/>
      <c r="AC122" s="181"/>
      <c r="AD122" s="181"/>
      <c r="AE122" s="181"/>
    </row>
    <row r="123" spans="1:63" s="2" customFormat="1" ht="22.9" customHeight="1">
      <c r="A123" s="35"/>
      <c r="B123" s="36"/>
      <c r="C123" s="83" t="s">
        <v>152</v>
      </c>
      <c r="D123" s="37"/>
      <c r="E123" s="37"/>
      <c r="F123" s="37"/>
      <c r="G123" s="37"/>
      <c r="H123" s="37"/>
      <c r="I123" s="123"/>
      <c r="J123" s="188">
        <f>BK123</f>
        <v>0</v>
      </c>
      <c r="K123" s="37"/>
      <c r="L123" s="40"/>
      <c r="M123" s="79"/>
      <c r="N123" s="189"/>
      <c r="O123" s="80"/>
      <c r="P123" s="190">
        <f>P124</f>
        <v>0</v>
      </c>
      <c r="Q123" s="80"/>
      <c r="R123" s="190">
        <f>R124</f>
        <v>11.503764</v>
      </c>
      <c r="S123" s="80"/>
      <c r="T123" s="191">
        <f>T124</f>
        <v>0</v>
      </c>
      <c r="U123" s="35"/>
      <c r="V123" s="35"/>
      <c r="W123" s="35"/>
      <c r="X123" s="35"/>
      <c r="Y123" s="35"/>
      <c r="Z123" s="35"/>
      <c r="AA123" s="35"/>
      <c r="AB123" s="35"/>
      <c r="AC123" s="35"/>
      <c r="AD123" s="35"/>
      <c r="AE123" s="35"/>
      <c r="AT123" s="18" t="s">
        <v>77</v>
      </c>
      <c r="AU123" s="18" t="s">
        <v>132</v>
      </c>
      <c r="BK123" s="192">
        <f>BK124</f>
        <v>0</v>
      </c>
    </row>
    <row r="124" spans="2:63" s="12" customFormat="1" ht="25.9" customHeight="1">
      <c r="B124" s="193"/>
      <c r="C124" s="194"/>
      <c r="D124" s="195" t="s">
        <v>77</v>
      </c>
      <c r="E124" s="196" t="s">
        <v>179</v>
      </c>
      <c r="F124" s="196" t="s">
        <v>2063</v>
      </c>
      <c r="G124" s="194"/>
      <c r="H124" s="194"/>
      <c r="I124" s="197"/>
      <c r="J124" s="198">
        <f>BK124</f>
        <v>0</v>
      </c>
      <c r="K124" s="194"/>
      <c r="L124" s="199"/>
      <c r="M124" s="200"/>
      <c r="N124" s="201"/>
      <c r="O124" s="201"/>
      <c r="P124" s="202">
        <f>P125+P199</f>
        <v>0</v>
      </c>
      <c r="Q124" s="201"/>
      <c r="R124" s="202">
        <f>R125+R199</f>
        <v>11.503764</v>
      </c>
      <c r="S124" s="201"/>
      <c r="T124" s="203">
        <f>T125+T199</f>
        <v>0</v>
      </c>
      <c r="AR124" s="204" t="s">
        <v>169</v>
      </c>
      <c r="AT124" s="205" t="s">
        <v>77</v>
      </c>
      <c r="AU124" s="205" t="s">
        <v>78</v>
      </c>
      <c r="AY124" s="204" t="s">
        <v>154</v>
      </c>
      <c r="BK124" s="206">
        <f>BK125+BK199</f>
        <v>0</v>
      </c>
    </row>
    <row r="125" spans="2:63" s="12" customFormat="1" ht="22.9" customHeight="1">
      <c r="B125" s="193"/>
      <c r="C125" s="194"/>
      <c r="D125" s="195" t="s">
        <v>77</v>
      </c>
      <c r="E125" s="224" t="s">
        <v>2064</v>
      </c>
      <c r="F125" s="224" t="s">
        <v>2065</v>
      </c>
      <c r="G125" s="194"/>
      <c r="H125" s="194"/>
      <c r="I125" s="197"/>
      <c r="J125" s="225">
        <f>BK125</f>
        <v>0</v>
      </c>
      <c r="K125" s="194"/>
      <c r="L125" s="199"/>
      <c r="M125" s="200"/>
      <c r="N125" s="201"/>
      <c r="O125" s="201"/>
      <c r="P125" s="202">
        <f>SUM(P126:P198)</f>
        <v>0</v>
      </c>
      <c r="Q125" s="201"/>
      <c r="R125" s="202">
        <f>SUM(R126:R198)</f>
        <v>0</v>
      </c>
      <c r="S125" s="201"/>
      <c r="T125" s="203">
        <f>SUM(T126:T198)</f>
        <v>0</v>
      </c>
      <c r="AR125" s="204" t="s">
        <v>169</v>
      </c>
      <c r="AT125" s="205" t="s">
        <v>77</v>
      </c>
      <c r="AU125" s="205" t="s">
        <v>86</v>
      </c>
      <c r="AY125" s="204" t="s">
        <v>154</v>
      </c>
      <c r="BK125" s="206">
        <f>SUM(BK126:BK198)</f>
        <v>0</v>
      </c>
    </row>
    <row r="126" spans="1:65" s="2" customFormat="1" ht="16.5" customHeight="1">
      <c r="A126" s="35"/>
      <c r="B126" s="36"/>
      <c r="C126" s="254" t="s">
        <v>86</v>
      </c>
      <c r="D126" s="254" t="s">
        <v>179</v>
      </c>
      <c r="E126" s="255" t="s">
        <v>2066</v>
      </c>
      <c r="F126" s="256" t="s">
        <v>2067</v>
      </c>
      <c r="G126" s="257" t="s">
        <v>2068</v>
      </c>
      <c r="H126" s="258">
        <v>3</v>
      </c>
      <c r="I126" s="259"/>
      <c r="J126" s="260">
        <f>ROUND(I126*H126,2)</f>
        <v>0</v>
      </c>
      <c r="K126" s="256" t="s">
        <v>1</v>
      </c>
      <c r="L126" s="261"/>
      <c r="M126" s="262" t="s">
        <v>1</v>
      </c>
      <c r="N126" s="263" t="s">
        <v>43</v>
      </c>
      <c r="O126" s="72"/>
      <c r="P126" s="216">
        <f>O126*H126</f>
        <v>0</v>
      </c>
      <c r="Q126" s="216">
        <v>0</v>
      </c>
      <c r="R126" s="216">
        <f>Q126*H126</f>
        <v>0</v>
      </c>
      <c r="S126" s="216">
        <v>0</v>
      </c>
      <c r="T126" s="217">
        <f>S126*H126</f>
        <v>0</v>
      </c>
      <c r="U126" s="35"/>
      <c r="V126" s="35"/>
      <c r="W126" s="35"/>
      <c r="X126" s="35"/>
      <c r="Y126" s="35"/>
      <c r="Z126" s="35"/>
      <c r="AA126" s="35"/>
      <c r="AB126" s="35"/>
      <c r="AC126" s="35"/>
      <c r="AD126" s="35"/>
      <c r="AE126" s="35"/>
      <c r="AR126" s="218" t="s">
        <v>2069</v>
      </c>
      <c r="AT126" s="218" t="s">
        <v>179</v>
      </c>
      <c r="AU126" s="218" t="s">
        <v>88</v>
      </c>
      <c r="AY126" s="18" t="s">
        <v>154</v>
      </c>
      <c r="BE126" s="219">
        <f>IF(N126="základní",J126,0)</f>
        <v>0</v>
      </c>
      <c r="BF126" s="219">
        <f>IF(N126="snížená",J126,0)</f>
        <v>0</v>
      </c>
      <c r="BG126" s="219">
        <f>IF(N126="zákl. přenesená",J126,0)</f>
        <v>0</v>
      </c>
      <c r="BH126" s="219">
        <f>IF(N126="sníž. přenesená",J126,0)</f>
        <v>0</v>
      </c>
      <c r="BI126" s="219">
        <f>IF(N126="nulová",J126,0)</f>
        <v>0</v>
      </c>
      <c r="BJ126" s="18" t="s">
        <v>86</v>
      </c>
      <c r="BK126" s="219">
        <f>ROUND(I126*H126,2)</f>
        <v>0</v>
      </c>
      <c r="BL126" s="18" t="s">
        <v>760</v>
      </c>
      <c r="BM126" s="218" t="s">
        <v>2070</v>
      </c>
    </row>
    <row r="127" spans="1:47" s="2" customFormat="1" ht="11.25">
      <c r="A127" s="35"/>
      <c r="B127" s="36"/>
      <c r="C127" s="37"/>
      <c r="D127" s="220" t="s">
        <v>161</v>
      </c>
      <c r="E127" s="37"/>
      <c r="F127" s="221" t="s">
        <v>2067</v>
      </c>
      <c r="G127" s="37"/>
      <c r="H127" s="37"/>
      <c r="I127" s="123"/>
      <c r="J127" s="37"/>
      <c r="K127" s="37"/>
      <c r="L127" s="40"/>
      <c r="M127" s="222"/>
      <c r="N127" s="223"/>
      <c r="O127" s="72"/>
      <c r="P127" s="72"/>
      <c r="Q127" s="72"/>
      <c r="R127" s="72"/>
      <c r="S127" s="72"/>
      <c r="T127" s="73"/>
      <c r="U127" s="35"/>
      <c r="V127" s="35"/>
      <c r="W127" s="35"/>
      <c r="X127" s="35"/>
      <c r="Y127" s="35"/>
      <c r="Z127" s="35"/>
      <c r="AA127" s="35"/>
      <c r="AB127" s="35"/>
      <c r="AC127" s="35"/>
      <c r="AD127" s="35"/>
      <c r="AE127" s="35"/>
      <c r="AT127" s="18" t="s">
        <v>161</v>
      </c>
      <c r="AU127" s="18" t="s">
        <v>88</v>
      </c>
    </row>
    <row r="128" spans="2:51" s="13" customFormat="1" ht="11.25">
      <c r="B128" s="231"/>
      <c r="C128" s="232"/>
      <c r="D128" s="220" t="s">
        <v>410</v>
      </c>
      <c r="E128" s="233" t="s">
        <v>1</v>
      </c>
      <c r="F128" s="234" t="s">
        <v>169</v>
      </c>
      <c r="G128" s="232"/>
      <c r="H128" s="235">
        <v>3</v>
      </c>
      <c r="I128" s="236"/>
      <c r="J128" s="232"/>
      <c r="K128" s="232"/>
      <c r="L128" s="237"/>
      <c r="M128" s="238"/>
      <c r="N128" s="239"/>
      <c r="O128" s="239"/>
      <c r="P128" s="239"/>
      <c r="Q128" s="239"/>
      <c r="R128" s="239"/>
      <c r="S128" s="239"/>
      <c r="T128" s="240"/>
      <c r="AT128" s="241" t="s">
        <v>410</v>
      </c>
      <c r="AU128" s="241" t="s">
        <v>88</v>
      </c>
      <c r="AV128" s="13" t="s">
        <v>88</v>
      </c>
      <c r="AW128" s="13" t="s">
        <v>34</v>
      </c>
      <c r="AX128" s="13" t="s">
        <v>86</v>
      </c>
      <c r="AY128" s="241" t="s">
        <v>154</v>
      </c>
    </row>
    <row r="129" spans="1:65" s="2" customFormat="1" ht="16.5" customHeight="1">
      <c r="A129" s="35"/>
      <c r="B129" s="36"/>
      <c r="C129" s="254" t="s">
        <v>88</v>
      </c>
      <c r="D129" s="254" t="s">
        <v>179</v>
      </c>
      <c r="E129" s="255" t="s">
        <v>2071</v>
      </c>
      <c r="F129" s="256" t="s">
        <v>2072</v>
      </c>
      <c r="G129" s="257" t="s">
        <v>179</v>
      </c>
      <c r="H129" s="258">
        <v>25</v>
      </c>
      <c r="I129" s="259"/>
      <c r="J129" s="260">
        <f>ROUND(I129*H129,2)</f>
        <v>0</v>
      </c>
      <c r="K129" s="256" t="s">
        <v>1</v>
      </c>
      <c r="L129" s="261"/>
      <c r="M129" s="262" t="s">
        <v>1</v>
      </c>
      <c r="N129" s="263" t="s">
        <v>43</v>
      </c>
      <c r="O129" s="72"/>
      <c r="P129" s="216">
        <f>O129*H129</f>
        <v>0</v>
      </c>
      <c r="Q129" s="216">
        <v>0</v>
      </c>
      <c r="R129" s="216">
        <f>Q129*H129</f>
        <v>0</v>
      </c>
      <c r="S129" s="216">
        <v>0</v>
      </c>
      <c r="T129" s="217">
        <f>S129*H129</f>
        <v>0</v>
      </c>
      <c r="U129" s="35"/>
      <c r="V129" s="35"/>
      <c r="W129" s="35"/>
      <c r="X129" s="35"/>
      <c r="Y129" s="35"/>
      <c r="Z129" s="35"/>
      <c r="AA129" s="35"/>
      <c r="AB129" s="35"/>
      <c r="AC129" s="35"/>
      <c r="AD129" s="35"/>
      <c r="AE129" s="35"/>
      <c r="AR129" s="218" t="s">
        <v>2069</v>
      </c>
      <c r="AT129" s="218" t="s">
        <v>179</v>
      </c>
      <c r="AU129" s="218" t="s">
        <v>88</v>
      </c>
      <c r="AY129" s="18" t="s">
        <v>154</v>
      </c>
      <c r="BE129" s="219">
        <f>IF(N129="základní",J129,0)</f>
        <v>0</v>
      </c>
      <c r="BF129" s="219">
        <f>IF(N129="snížená",J129,0)</f>
        <v>0</v>
      </c>
      <c r="BG129" s="219">
        <f>IF(N129="zákl. přenesená",J129,0)</f>
        <v>0</v>
      </c>
      <c r="BH129" s="219">
        <f>IF(N129="sníž. přenesená",J129,0)</f>
        <v>0</v>
      </c>
      <c r="BI129" s="219">
        <f>IF(N129="nulová",J129,0)</f>
        <v>0</v>
      </c>
      <c r="BJ129" s="18" t="s">
        <v>86</v>
      </c>
      <c r="BK129" s="219">
        <f>ROUND(I129*H129,2)</f>
        <v>0</v>
      </c>
      <c r="BL129" s="18" t="s">
        <v>760</v>
      </c>
      <c r="BM129" s="218" t="s">
        <v>2073</v>
      </c>
    </row>
    <row r="130" spans="1:47" s="2" customFormat="1" ht="11.25">
      <c r="A130" s="35"/>
      <c r="B130" s="36"/>
      <c r="C130" s="37"/>
      <c r="D130" s="220" t="s">
        <v>161</v>
      </c>
      <c r="E130" s="37"/>
      <c r="F130" s="221" t="s">
        <v>2072</v>
      </c>
      <c r="G130" s="37"/>
      <c r="H130" s="37"/>
      <c r="I130" s="123"/>
      <c r="J130" s="37"/>
      <c r="K130" s="37"/>
      <c r="L130" s="40"/>
      <c r="M130" s="222"/>
      <c r="N130" s="223"/>
      <c r="O130" s="72"/>
      <c r="P130" s="72"/>
      <c r="Q130" s="72"/>
      <c r="R130" s="72"/>
      <c r="S130" s="72"/>
      <c r="T130" s="73"/>
      <c r="U130" s="35"/>
      <c r="V130" s="35"/>
      <c r="W130" s="35"/>
      <c r="X130" s="35"/>
      <c r="Y130" s="35"/>
      <c r="Z130" s="35"/>
      <c r="AA130" s="35"/>
      <c r="AB130" s="35"/>
      <c r="AC130" s="35"/>
      <c r="AD130" s="35"/>
      <c r="AE130" s="35"/>
      <c r="AT130" s="18" t="s">
        <v>161</v>
      </c>
      <c r="AU130" s="18" t="s">
        <v>88</v>
      </c>
    </row>
    <row r="131" spans="1:65" s="2" customFormat="1" ht="16.5" customHeight="1">
      <c r="A131" s="35"/>
      <c r="B131" s="36"/>
      <c r="C131" s="254" t="s">
        <v>169</v>
      </c>
      <c r="D131" s="254" t="s">
        <v>179</v>
      </c>
      <c r="E131" s="255" t="s">
        <v>2074</v>
      </c>
      <c r="F131" s="256" t="s">
        <v>2075</v>
      </c>
      <c r="G131" s="257" t="s">
        <v>2076</v>
      </c>
      <c r="H131" s="258">
        <v>2</v>
      </c>
      <c r="I131" s="259"/>
      <c r="J131" s="260">
        <f>ROUND(I131*H131,2)</f>
        <v>0</v>
      </c>
      <c r="K131" s="256" t="s">
        <v>1</v>
      </c>
      <c r="L131" s="261"/>
      <c r="M131" s="262" t="s">
        <v>1</v>
      </c>
      <c r="N131" s="263" t="s">
        <v>43</v>
      </c>
      <c r="O131" s="72"/>
      <c r="P131" s="216">
        <f>O131*H131</f>
        <v>0</v>
      </c>
      <c r="Q131" s="216">
        <v>0</v>
      </c>
      <c r="R131" s="216">
        <f>Q131*H131</f>
        <v>0</v>
      </c>
      <c r="S131" s="216">
        <v>0</v>
      </c>
      <c r="T131" s="217">
        <f>S131*H131</f>
        <v>0</v>
      </c>
      <c r="U131" s="35"/>
      <c r="V131" s="35"/>
      <c r="W131" s="35"/>
      <c r="X131" s="35"/>
      <c r="Y131" s="35"/>
      <c r="Z131" s="35"/>
      <c r="AA131" s="35"/>
      <c r="AB131" s="35"/>
      <c r="AC131" s="35"/>
      <c r="AD131" s="35"/>
      <c r="AE131" s="35"/>
      <c r="AR131" s="218" t="s">
        <v>2069</v>
      </c>
      <c r="AT131" s="218" t="s">
        <v>179</v>
      </c>
      <c r="AU131" s="218" t="s">
        <v>88</v>
      </c>
      <c r="AY131" s="18" t="s">
        <v>154</v>
      </c>
      <c r="BE131" s="219">
        <f>IF(N131="základní",J131,0)</f>
        <v>0</v>
      </c>
      <c r="BF131" s="219">
        <f>IF(N131="snížená",J131,0)</f>
        <v>0</v>
      </c>
      <c r="BG131" s="219">
        <f>IF(N131="zákl. přenesená",J131,0)</f>
        <v>0</v>
      </c>
      <c r="BH131" s="219">
        <f>IF(N131="sníž. přenesená",J131,0)</f>
        <v>0</v>
      </c>
      <c r="BI131" s="219">
        <f>IF(N131="nulová",J131,0)</f>
        <v>0</v>
      </c>
      <c r="BJ131" s="18" t="s">
        <v>86</v>
      </c>
      <c r="BK131" s="219">
        <f>ROUND(I131*H131,2)</f>
        <v>0</v>
      </c>
      <c r="BL131" s="18" t="s">
        <v>760</v>
      </c>
      <c r="BM131" s="218" t="s">
        <v>2077</v>
      </c>
    </row>
    <row r="132" spans="1:47" s="2" customFormat="1" ht="11.25">
      <c r="A132" s="35"/>
      <c r="B132" s="36"/>
      <c r="C132" s="37"/>
      <c r="D132" s="220" t="s">
        <v>161</v>
      </c>
      <c r="E132" s="37"/>
      <c r="F132" s="221" t="s">
        <v>2075</v>
      </c>
      <c r="G132" s="37"/>
      <c r="H132" s="37"/>
      <c r="I132" s="123"/>
      <c r="J132" s="37"/>
      <c r="K132" s="37"/>
      <c r="L132" s="40"/>
      <c r="M132" s="222"/>
      <c r="N132" s="223"/>
      <c r="O132" s="72"/>
      <c r="P132" s="72"/>
      <c r="Q132" s="72"/>
      <c r="R132" s="72"/>
      <c r="S132" s="72"/>
      <c r="T132" s="73"/>
      <c r="U132" s="35"/>
      <c r="V132" s="35"/>
      <c r="W132" s="35"/>
      <c r="X132" s="35"/>
      <c r="Y132" s="35"/>
      <c r="Z132" s="35"/>
      <c r="AA132" s="35"/>
      <c r="AB132" s="35"/>
      <c r="AC132" s="35"/>
      <c r="AD132" s="35"/>
      <c r="AE132" s="35"/>
      <c r="AT132" s="18" t="s">
        <v>161</v>
      </c>
      <c r="AU132" s="18" t="s">
        <v>88</v>
      </c>
    </row>
    <row r="133" spans="1:65" s="2" customFormat="1" ht="16.5" customHeight="1">
      <c r="A133" s="35"/>
      <c r="B133" s="36"/>
      <c r="C133" s="254" t="s">
        <v>159</v>
      </c>
      <c r="D133" s="254" t="s">
        <v>179</v>
      </c>
      <c r="E133" s="255" t="s">
        <v>2078</v>
      </c>
      <c r="F133" s="256" t="s">
        <v>2079</v>
      </c>
      <c r="G133" s="257" t="s">
        <v>2076</v>
      </c>
      <c r="H133" s="258">
        <v>1</v>
      </c>
      <c r="I133" s="259"/>
      <c r="J133" s="260">
        <f>ROUND(I133*H133,2)</f>
        <v>0</v>
      </c>
      <c r="K133" s="256" t="s">
        <v>1</v>
      </c>
      <c r="L133" s="261"/>
      <c r="M133" s="262" t="s">
        <v>1</v>
      </c>
      <c r="N133" s="263" t="s">
        <v>43</v>
      </c>
      <c r="O133" s="72"/>
      <c r="P133" s="216">
        <f>O133*H133</f>
        <v>0</v>
      </c>
      <c r="Q133" s="216">
        <v>0</v>
      </c>
      <c r="R133" s="216">
        <f>Q133*H133</f>
        <v>0</v>
      </c>
      <c r="S133" s="216">
        <v>0</v>
      </c>
      <c r="T133" s="217">
        <f>S133*H133</f>
        <v>0</v>
      </c>
      <c r="U133" s="35"/>
      <c r="V133" s="35"/>
      <c r="W133" s="35"/>
      <c r="X133" s="35"/>
      <c r="Y133" s="35"/>
      <c r="Z133" s="35"/>
      <c r="AA133" s="35"/>
      <c r="AB133" s="35"/>
      <c r="AC133" s="35"/>
      <c r="AD133" s="35"/>
      <c r="AE133" s="35"/>
      <c r="AR133" s="218" t="s">
        <v>2069</v>
      </c>
      <c r="AT133" s="218" t="s">
        <v>179</v>
      </c>
      <c r="AU133" s="218" t="s">
        <v>88</v>
      </c>
      <c r="AY133" s="18" t="s">
        <v>154</v>
      </c>
      <c r="BE133" s="219">
        <f>IF(N133="základní",J133,0)</f>
        <v>0</v>
      </c>
      <c r="BF133" s="219">
        <f>IF(N133="snížená",J133,0)</f>
        <v>0</v>
      </c>
      <c r="BG133" s="219">
        <f>IF(N133="zákl. přenesená",J133,0)</f>
        <v>0</v>
      </c>
      <c r="BH133" s="219">
        <f>IF(N133="sníž. přenesená",J133,0)</f>
        <v>0</v>
      </c>
      <c r="BI133" s="219">
        <f>IF(N133="nulová",J133,0)</f>
        <v>0</v>
      </c>
      <c r="BJ133" s="18" t="s">
        <v>86</v>
      </c>
      <c r="BK133" s="219">
        <f>ROUND(I133*H133,2)</f>
        <v>0</v>
      </c>
      <c r="BL133" s="18" t="s">
        <v>760</v>
      </c>
      <c r="BM133" s="218" t="s">
        <v>2080</v>
      </c>
    </row>
    <row r="134" spans="1:47" s="2" customFormat="1" ht="11.25">
      <c r="A134" s="35"/>
      <c r="B134" s="36"/>
      <c r="C134" s="37"/>
      <c r="D134" s="220" t="s">
        <v>161</v>
      </c>
      <c r="E134" s="37"/>
      <c r="F134" s="221" t="s">
        <v>2079</v>
      </c>
      <c r="G134" s="37"/>
      <c r="H134" s="37"/>
      <c r="I134" s="123"/>
      <c r="J134" s="37"/>
      <c r="K134" s="37"/>
      <c r="L134" s="40"/>
      <c r="M134" s="222"/>
      <c r="N134" s="223"/>
      <c r="O134" s="72"/>
      <c r="P134" s="72"/>
      <c r="Q134" s="72"/>
      <c r="R134" s="72"/>
      <c r="S134" s="72"/>
      <c r="T134" s="73"/>
      <c r="U134" s="35"/>
      <c r="V134" s="35"/>
      <c r="W134" s="35"/>
      <c r="X134" s="35"/>
      <c r="Y134" s="35"/>
      <c r="Z134" s="35"/>
      <c r="AA134" s="35"/>
      <c r="AB134" s="35"/>
      <c r="AC134" s="35"/>
      <c r="AD134" s="35"/>
      <c r="AE134" s="35"/>
      <c r="AT134" s="18" t="s">
        <v>161</v>
      </c>
      <c r="AU134" s="18" t="s">
        <v>88</v>
      </c>
    </row>
    <row r="135" spans="1:65" s="2" customFormat="1" ht="24" customHeight="1">
      <c r="A135" s="35"/>
      <c r="B135" s="36"/>
      <c r="C135" s="254" t="s">
        <v>176</v>
      </c>
      <c r="D135" s="254" t="s">
        <v>179</v>
      </c>
      <c r="E135" s="255" t="s">
        <v>2081</v>
      </c>
      <c r="F135" s="256" t="s">
        <v>2082</v>
      </c>
      <c r="G135" s="257" t="s">
        <v>2076</v>
      </c>
      <c r="H135" s="258">
        <v>1</v>
      </c>
      <c r="I135" s="259"/>
      <c r="J135" s="260">
        <f>ROUND(I135*H135,2)</f>
        <v>0</v>
      </c>
      <c r="K135" s="256" t="s">
        <v>1</v>
      </c>
      <c r="L135" s="261"/>
      <c r="M135" s="262" t="s">
        <v>1</v>
      </c>
      <c r="N135" s="263" t="s">
        <v>43</v>
      </c>
      <c r="O135" s="72"/>
      <c r="P135" s="216">
        <f>O135*H135</f>
        <v>0</v>
      </c>
      <c r="Q135" s="216">
        <v>0</v>
      </c>
      <c r="R135" s="216">
        <f>Q135*H135</f>
        <v>0</v>
      </c>
      <c r="S135" s="216">
        <v>0</v>
      </c>
      <c r="T135" s="217">
        <f>S135*H135</f>
        <v>0</v>
      </c>
      <c r="U135" s="35"/>
      <c r="V135" s="35"/>
      <c r="W135" s="35"/>
      <c r="X135" s="35"/>
      <c r="Y135" s="35"/>
      <c r="Z135" s="35"/>
      <c r="AA135" s="35"/>
      <c r="AB135" s="35"/>
      <c r="AC135" s="35"/>
      <c r="AD135" s="35"/>
      <c r="AE135" s="35"/>
      <c r="AR135" s="218" t="s">
        <v>2069</v>
      </c>
      <c r="AT135" s="218" t="s">
        <v>179</v>
      </c>
      <c r="AU135" s="218" t="s">
        <v>88</v>
      </c>
      <c r="AY135" s="18" t="s">
        <v>154</v>
      </c>
      <c r="BE135" s="219">
        <f>IF(N135="základní",J135,0)</f>
        <v>0</v>
      </c>
      <c r="BF135" s="219">
        <f>IF(N135="snížená",J135,0)</f>
        <v>0</v>
      </c>
      <c r="BG135" s="219">
        <f>IF(N135="zákl. přenesená",J135,0)</f>
        <v>0</v>
      </c>
      <c r="BH135" s="219">
        <f>IF(N135="sníž. přenesená",J135,0)</f>
        <v>0</v>
      </c>
      <c r="BI135" s="219">
        <f>IF(N135="nulová",J135,0)</f>
        <v>0</v>
      </c>
      <c r="BJ135" s="18" t="s">
        <v>86</v>
      </c>
      <c r="BK135" s="219">
        <f>ROUND(I135*H135,2)</f>
        <v>0</v>
      </c>
      <c r="BL135" s="18" t="s">
        <v>760</v>
      </c>
      <c r="BM135" s="218" t="s">
        <v>2083</v>
      </c>
    </row>
    <row r="136" spans="1:47" s="2" customFormat="1" ht="11.25">
      <c r="A136" s="35"/>
      <c r="B136" s="36"/>
      <c r="C136" s="37"/>
      <c r="D136" s="220" t="s">
        <v>161</v>
      </c>
      <c r="E136" s="37"/>
      <c r="F136" s="221" t="s">
        <v>2082</v>
      </c>
      <c r="G136" s="37"/>
      <c r="H136" s="37"/>
      <c r="I136" s="123"/>
      <c r="J136" s="37"/>
      <c r="K136" s="37"/>
      <c r="L136" s="40"/>
      <c r="M136" s="222"/>
      <c r="N136" s="223"/>
      <c r="O136" s="72"/>
      <c r="P136" s="72"/>
      <c r="Q136" s="72"/>
      <c r="R136" s="72"/>
      <c r="S136" s="72"/>
      <c r="T136" s="73"/>
      <c r="U136" s="35"/>
      <c r="V136" s="35"/>
      <c r="W136" s="35"/>
      <c r="X136" s="35"/>
      <c r="Y136" s="35"/>
      <c r="Z136" s="35"/>
      <c r="AA136" s="35"/>
      <c r="AB136" s="35"/>
      <c r="AC136" s="35"/>
      <c r="AD136" s="35"/>
      <c r="AE136" s="35"/>
      <c r="AT136" s="18" t="s">
        <v>161</v>
      </c>
      <c r="AU136" s="18" t="s">
        <v>88</v>
      </c>
    </row>
    <row r="137" spans="1:65" s="2" customFormat="1" ht="16.5" customHeight="1">
      <c r="A137" s="35"/>
      <c r="B137" s="36"/>
      <c r="C137" s="254" t="s">
        <v>181</v>
      </c>
      <c r="D137" s="254" t="s">
        <v>179</v>
      </c>
      <c r="E137" s="255" t="s">
        <v>2084</v>
      </c>
      <c r="F137" s="256" t="s">
        <v>2085</v>
      </c>
      <c r="G137" s="257" t="s">
        <v>2076</v>
      </c>
      <c r="H137" s="258">
        <v>2</v>
      </c>
      <c r="I137" s="259"/>
      <c r="J137" s="260">
        <f>ROUND(I137*H137,2)</f>
        <v>0</v>
      </c>
      <c r="K137" s="256" t="s">
        <v>1</v>
      </c>
      <c r="L137" s="261"/>
      <c r="M137" s="262" t="s">
        <v>1</v>
      </c>
      <c r="N137" s="263" t="s">
        <v>43</v>
      </c>
      <c r="O137" s="72"/>
      <c r="P137" s="216">
        <f>O137*H137</f>
        <v>0</v>
      </c>
      <c r="Q137" s="216">
        <v>0</v>
      </c>
      <c r="R137" s="216">
        <f>Q137*H137</f>
        <v>0</v>
      </c>
      <c r="S137" s="216">
        <v>0</v>
      </c>
      <c r="T137" s="217">
        <f>S137*H137</f>
        <v>0</v>
      </c>
      <c r="U137" s="35"/>
      <c r="V137" s="35"/>
      <c r="W137" s="35"/>
      <c r="X137" s="35"/>
      <c r="Y137" s="35"/>
      <c r="Z137" s="35"/>
      <c r="AA137" s="35"/>
      <c r="AB137" s="35"/>
      <c r="AC137" s="35"/>
      <c r="AD137" s="35"/>
      <c r="AE137" s="35"/>
      <c r="AR137" s="218" t="s">
        <v>2069</v>
      </c>
      <c r="AT137" s="218" t="s">
        <v>179</v>
      </c>
      <c r="AU137" s="218" t="s">
        <v>88</v>
      </c>
      <c r="AY137" s="18" t="s">
        <v>154</v>
      </c>
      <c r="BE137" s="219">
        <f>IF(N137="základní",J137,0)</f>
        <v>0</v>
      </c>
      <c r="BF137" s="219">
        <f>IF(N137="snížená",J137,0)</f>
        <v>0</v>
      </c>
      <c r="BG137" s="219">
        <f>IF(N137="zákl. přenesená",J137,0)</f>
        <v>0</v>
      </c>
      <c r="BH137" s="219">
        <f>IF(N137="sníž. přenesená",J137,0)</f>
        <v>0</v>
      </c>
      <c r="BI137" s="219">
        <f>IF(N137="nulová",J137,0)</f>
        <v>0</v>
      </c>
      <c r="BJ137" s="18" t="s">
        <v>86</v>
      </c>
      <c r="BK137" s="219">
        <f>ROUND(I137*H137,2)</f>
        <v>0</v>
      </c>
      <c r="BL137" s="18" t="s">
        <v>760</v>
      </c>
      <c r="BM137" s="218" t="s">
        <v>2086</v>
      </c>
    </row>
    <row r="138" spans="1:47" s="2" customFormat="1" ht="11.25">
      <c r="A138" s="35"/>
      <c r="B138" s="36"/>
      <c r="C138" s="37"/>
      <c r="D138" s="220" t="s">
        <v>161</v>
      </c>
      <c r="E138" s="37"/>
      <c r="F138" s="221" t="s">
        <v>2085</v>
      </c>
      <c r="G138" s="37"/>
      <c r="H138" s="37"/>
      <c r="I138" s="123"/>
      <c r="J138" s="37"/>
      <c r="K138" s="37"/>
      <c r="L138" s="40"/>
      <c r="M138" s="222"/>
      <c r="N138" s="223"/>
      <c r="O138" s="72"/>
      <c r="P138" s="72"/>
      <c r="Q138" s="72"/>
      <c r="R138" s="72"/>
      <c r="S138" s="72"/>
      <c r="T138" s="73"/>
      <c r="U138" s="35"/>
      <c r="V138" s="35"/>
      <c r="W138" s="35"/>
      <c r="X138" s="35"/>
      <c r="Y138" s="35"/>
      <c r="Z138" s="35"/>
      <c r="AA138" s="35"/>
      <c r="AB138" s="35"/>
      <c r="AC138" s="35"/>
      <c r="AD138" s="35"/>
      <c r="AE138" s="35"/>
      <c r="AT138" s="18" t="s">
        <v>161</v>
      </c>
      <c r="AU138" s="18" t="s">
        <v>88</v>
      </c>
    </row>
    <row r="139" spans="1:65" s="2" customFormat="1" ht="16.5" customHeight="1">
      <c r="A139" s="35"/>
      <c r="B139" s="36"/>
      <c r="C139" s="254" t="s">
        <v>186</v>
      </c>
      <c r="D139" s="254" t="s">
        <v>179</v>
      </c>
      <c r="E139" s="255" t="s">
        <v>2087</v>
      </c>
      <c r="F139" s="256" t="s">
        <v>2088</v>
      </c>
      <c r="G139" s="257" t="s">
        <v>2076</v>
      </c>
      <c r="H139" s="258">
        <v>2</v>
      </c>
      <c r="I139" s="259"/>
      <c r="J139" s="260">
        <f>ROUND(I139*H139,2)</f>
        <v>0</v>
      </c>
      <c r="K139" s="256" t="s">
        <v>1</v>
      </c>
      <c r="L139" s="261"/>
      <c r="M139" s="262" t="s">
        <v>1</v>
      </c>
      <c r="N139" s="263" t="s">
        <v>43</v>
      </c>
      <c r="O139" s="72"/>
      <c r="P139" s="216">
        <f>O139*H139</f>
        <v>0</v>
      </c>
      <c r="Q139" s="216">
        <v>0</v>
      </c>
      <c r="R139" s="216">
        <f>Q139*H139</f>
        <v>0</v>
      </c>
      <c r="S139" s="216">
        <v>0</v>
      </c>
      <c r="T139" s="217">
        <f>S139*H139</f>
        <v>0</v>
      </c>
      <c r="U139" s="35"/>
      <c r="V139" s="35"/>
      <c r="W139" s="35"/>
      <c r="X139" s="35"/>
      <c r="Y139" s="35"/>
      <c r="Z139" s="35"/>
      <c r="AA139" s="35"/>
      <c r="AB139" s="35"/>
      <c r="AC139" s="35"/>
      <c r="AD139" s="35"/>
      <c r="AE139" s="35"/>
      <c r="AR139" s="218" t="s">
        <v>2069</v>
      </c>
      <c r="AT139" s="218" t="s">
        <v>179</v>
      </c>
      <c r="AU139" s="218" t="s">
        <v>88</v>
      </c>
      <c r="AY139" s="18" t="s">
        <v>154</v>
      </c>
      <c r="BE139" s="219">
        <f>IF(N139="základní",J139,0)</f>
        <v>0</v>
      </c>
      <c r="BF139" s="219">
        <f>IF(N139="snížená",J139,0)</f>
        <v>0</v>
      </c>
      <c r="BG139" s="219">
        <f>IF(N139="zákl. přenesená",J139,0)</f>
        <v>0</v>
      </c>
      <c r="BH139" s="219">
        <f>IF(N139="sníž. přenesená",J139,0)</f>
        <v>0</v>
      </c>
      <c r="BI139" s="219">
        <f>IF(N139="nulová",J139,0)</f>
        <v>0</v>
      </c>
      <c r="BJ139" s="18" t="s">
        <v>86</v>
      </c>
      <c r="BK139" s="219">
        <f>ROUND(I139*H139,2)</f>
        <v>0</v>
      </c>
      <c r="BL139" s="18" t="s">
        <v>760</v>
      </c>
      <c r="BM139" s="218" t="s">
        <v>2089</v>
      </c>
    </row>
    <row r="140" spans="1:47" s="2" customFormat="1" ht="11.25">
      <c r="A140" s="35"/>
      <c r="B140" s="36"/>
      <c r="C140" s="37"/>
      <c r="D140" s="220" t="s">
        <v>161</v>
      </c>
      <c r="E140" s="37"/>
      <c r="F140" s="221" t="s">
        <v>2088</v>
      </c>
      <c r="G140" s="37"/>
      <c r="H140" s="37"/>
      <c r="I140" s="123"/>
      <c r="J140" s="37"/>
      <c r="K140" s="37"/>
      <c r="L140" s="40"/>
      <c r="M140" s="222"/>
      <c r="N140" s="223"/>
      <c r="O140" s="72"/>
      <c r="P140" s="72"/>
      <c r="Q140" s="72"/>
      <c r="R140" s="72"/>
      <c r="S140" s="72"/>
      <c r="T140" s="73"/>
      <c r="U140" s="35"/>
      <c r="V140" s="35"/>
      <c r="W140" s="35"/>
      <c r="X140" s="35"/>
      <c r="Y140" s="35"/>
      <c r="Z140" s="35"/>
      <c r="AA140" s="35"/>
      <c r="AB140" s="35"/>
      <c r="AC140" s="35"/>
      <c r="AD140" s="35"/>
      <c r="AE140" s="35"/>
      <c r="AT140" s="18" t="s">
        <v>161</v>
      </c>
      <c r="AU140" s="18" t="s">
        <v>88</v>
      </c>
    </row>
    <row r="141" spans="1:65" s="2" customFormat="1" ht="16.5" customHeight="1">
      <c r="A141" s="35"/>
      <c r="B141" s="36"/>
      <c r="C141" s="254" t="s">
        <v>190</v>
      </c>
      <c r="D141" s="254" t="s">
        <v>179</v>
      </c>
      <c r="E141" s="255" t="s">
        <v>2090</v>
      </c>
      <c r="F141" s="256" t="s">
        <v>2091</v>
      </c>
      <c r="G141" s="257" t="s">
        <v>2076</v>
      </c>
      <c r="H141" s="258">
        <v>2</v>
      </c>
      <c r="I141" s="259"/>
      <c r="J141" s="260">
        <f>ROUND(I141*H141,2)</f>
        <v>0</v>
      </c>
      <c r="K141" s="256" t="s">
        <v>1</v>
      </c>
      <c r="L141" s="261"/>
      <c r="M141" s="262" t="s">
        <v>1</v>
      </c>
      <c r="N141" s="263" t="s">
        <v>43</v>
      </c>
      <c r="O141" s="72"/>
      <c r="P141" s="216">
        <f>O141*H141</f>
        <v>0</v>
      </c>
      <c r="Q141" s="216">
        <v>0</v>
      </c>
      <c r="R141" s="216">
        <f>Q141*H141</f>
        <v>0</v>
      </c>
      <c r="S141" s="216">
        <v>0</v>
      </c>
      <c r="T141" s="217">
        <f>S141*H141</f>
        <v>0</v>
      </c>
      <c r="U141" s="35"/>
      <c r="V141" s="35"/>
      <c r="W141" s="35"/>
      <c r="X141" s="35"/>
      <c r="Y141" s="35"/>
      <c r="Z141" s="35"/>
      <c r="AA141" s="35"/>
      <c r="AB141" s="35"/>
      <c r="AC141" s="35"/>
      <c r="AD141" s="35"/>
      <c r="AE141" s="35"/>
      <c r="AR141" s="218" t="s">
        <v>2069</v>
      </c>
      <c r="AT141" s="218" t="s">
        <v>179</v>
      </c>
      <c r="AU141" s="218" t="s">
        <v>88</v>
      </c>
      <c r="AY141" s="18" t="s">
        <v>154</v>
      </c>
      <c r="BE141" s="219">
        <f>IF(N141="základní",J141,0)</f>
        <v>0</v>
      </c>
      <c r="BF141" s="219">
        <f>IF(N141="snížená",J141,0)</f>
        <v>0</v>
      </c>
      <c r="BG141" s="219">
        <f>IF(N141="zákl. přenesená",J141,0)</f>
        <v>0</v>
      </c>
      <c r="BH141" s="219">
        <f>IF(N141="sníž. přenesená",J141,0)</f>
        <v>0</v>
      </c>
      <c r="BI141" s="219">
        <f>IF(N141="nulová",J141,0)</f>
        <v>0</v>
      </c>
      <c r="BJ141" s="18" t="s">
        <v>86</v>
      </c>
      <c r="BK141" s="219">
        <f>ROUND(I141*H141,2)</f>
        <v>0</v>
      </c>
      <c r="BL141" s="18" t="s">
        <v>760</v>
      </c>
      <c r="BM141" s="218" t="s">
        <v>2092</v>
      </c>
    </row>
    <row r="142" spans="1:47" s="2" customFormat="1" ht="11.25">
      <c r="A142" s="35"/>
      <c r="B142" s="36"/>
      <c r="C142" s="37"/>
      <c r="D142" s="220" t="s">
        <v>161</v>
      </c>
      <c r="E142" s="37"/>
      <c r="F142" s="221" t="s">
        <v>2091</v>
      </c>
      <c r="G142" s="37"/>
      <c r="H142" s="37"/>
      <c r="I142" s="123"/>
      <c r="J142" s="37"/>
      <c r="K142" s="37"/>
      <c r="L142" s="40"/>
      <c r="M142" s="222"/>
      <c r="N142" s="223"/>
      <c r="O142" s="72"/>
      <c r="P142" s="72"/>
      <c r="Q142" s="72"/>
      <c r="R142" s="72"/>
      <c r="S142" s="72"/>
      <c r="T142" s="73"/>
      <c r="U142" s="35"/>
      <c r="V142" s="35"/>
      <c r="W142" s="35"/>
      <c r="X142" s="35"/>
      <c r="Y142" s="35"/>
      <c r="Z142" s="35"/>
      <c r="AA142" s="35"/>
      <c r="AB142" s="35"/>
      <c r="AC142" s="35"/>
      <c r="AD142" s="35"/>
      <c r="AE142" s="35"/>
      <c r="AT142" s="18" t="s">
        <v>161</v>
      </c>
      <c r="AU142" s="18" t="s">
        <v>88</v>
      </c>
    </row>
    <row r="143" spans="1:65" s="2" customFormat="1" ht="16.5" customHeight="1">
      <c r="A143" s="35"/>
      <c r="B143" s="36"/>
      <c r="C143" s="254" t="s">
        <v>194</v>
      </c>
      <c r="D143" s="254" t="s">
        <v>179</v>
      </c>
      <c r="E143" s="255" t="s">
        <v>2093</v>
      </c>
      <c r="F143" s="256" t="s">
        <v>2094</v>
      </c>
      <c r="G143" s="257" t="s">
        <v>2076</v>
      </c>
      <c r="H143" s="258">
        <v>2</v>
      </c>
      <c r="I143" s="259"/>
      <c r="J143" s="260">
        <f>ROUND(I143*H143,2)</f>
        <v>0</v>
      </c>
      <c r="K143" s="256" t="s">
        <v>1</v>
      </c>
      <c r="L143" s="261"/>
      <c r="M143" s="262" t="s">
        <v>1</v>
      </c>
      <c r="N143" s="263" t="s">
        <v>43</v>
      </c>
      <c r="O143" s="72"/>
      <c r="P143" s="216">
        <f>O143*H143</f>
        <v>0</v>
      </c>
      <c r="Q143" s="216">
        <v>0</v>
      </c>
      <c r="R143" s="216">
        <f>Q143*H143</f>
        <v>0</v>
      </c>
      <c r="S143" s="216">
        <v>0</v>
      </c>
      <c r="T143" s="217">
        <f>S143*H143</f>
        <v>0</v>
      </c>
      <c r="U143" s="35"/>
      <c r="V143" s="35"/>
      <c r="W143" s="35"/>
      <c r="X143" s="35"/>
      <c r="Y143" s="35"/>
      <c r="Z143" s="35"/>
      <c r="AA143" s="35"/>
      <c r="AB143" s="35"/>
      <c r="AC143" s="35"/>
      <c r="AD143" s="35"/>
      <c r="AE143" s="35"/>
      <c r="AR143" s="218" t="s">
        <v>2069</v>
      </c>
      <c r="AT143" s="218" t="s">
        <v>179</v>
      </c>
      <c r="AU143" s="218" t="s">
        <v>88</v>
      </c>
      <c r="AY143" s="18" t="s">
        <v>154</v>
      </c>
      <c r="BE143" s="219">
        <f>IF(N143="základní",J143,0)</f>
        <v>0</v>
      </c>
      <c r="BF143" s="219">
        <f>IF(N143="snížená",J143,0)</f>
        <v>0</v>
      </c>
      <c r="BG143" s="219">
        <f>IF(N143="zákl. přenesená",J143,0)</f>
        <v>0</v>
      </c>
      <c r="BH143" s="219">
        <f>IF(N143="sníž. přenesená",J143,0)</f>
        <v>0</v>
      </c>
      <c r="BI143" s="219">
        <f>IF(N143="nulová",J143,0)</f>
        <v>0</v>
      </c>
      <c r="BJ143" s="18" t="s">
        <v>86</v>
      </c>
      <c r="BK143" s="219">
        <f>ROUND(I143*H143,2)</f>
        <v>0</v>
      </c>
      <c r="BL143" s="18" t="s">
        <v>760</v>
      </c>
      <c r="BM143" s="218" t="s">
        <v>2095</v>
      </c>
    </row>
    <row r="144" spans="1:47" s="2" customFormat="1" ht="11.25">
      <c r="A144" s="35"/>
      <c r="B144" s="36"/>
      <c r="C144" s="37"/>
      <c r="D144" s="220" t="s">
        <v>161</v>
      </c>
      <c r="E144" s="37"/>
      <c r="F144" s="221" t="s">
        <v>2094</v>
      </c>
      <c r="G144" s="37"/>
      <c r="H144" s="37"/>
      <c r="I144" s="123"/>
      <c r="J144" s="37"/>
      <c r="K144" s="37"/>
      <c r="L144" s="40"/>
      <c r="M144" s="222"/>
      <c r="N144" s="223"/>
      <c r="O144" s="72"/>
      <c r="P144" s="72"/>
      <c r="Q144" s="72"/>
      <c r="R144" s="72"/>
      <c r="S144" s="72"/>
      <c r="T144" s="73"/>
      <c r="U144" s="35"/>
      <c r="V144" s="35"/>
      <c r="W144" s="35"/>
      <c r="X144" s="35"/>
      <c r="Y144" s="35"/>
      <c r="Z144" s="35"/>
      <c r="AA144" s="35"/>
      <c r="AB144" s="35"/>
      <c r="AC144" s="35"/>
      <c r="AD144" s="35"/>
      <c r="AE144" s="35"/>
      <c r="AT144" s="18" t="s">
        <v>161</v>
      </c>
      <c r="AU144" s="18" t="s">
        <v>88</v>
      </c>
    </row>
    <row r="145" spans="1:65" s="2" customFormat="1" ht="16.5" customHeight="1">
      <c r="A145" s="35"/>
      <c r="B145" s="36"/>
      <c r="C145" s="254" t="s">
        <v>198</v>
      </c>
      <c r="D145" s="254" t="s">
        <v>179</v>
      </c>
      <c r="E145" s="255" t="s">
        <v>2096</v>
      </c>
      <c r="F145" s="256" t="s">
        <v>2097</v>
      </c>
      <c r="G145" s="257" t="s">
        <v>2076</v>
      </c>
      <c r="H145" s="258">
        <v>2</v>
      </c>
      <c r="I145" s="259"/>
      <c r="J145" s="260">
        <f>ROUND(I145*H145,2)</f>
        <v>0</v>
      </c>
      <c r="K145" s="256" t="s">
        <v>1</v>
      </c>
      <c r="L145" s="261"/>
      <c r="M145" s="262" t="s">
        <v>1</v>
      </c>
      <c r="N145" s="263" t="s">
        <v>43</v>
      </c>
      <c r="O145" s="72"/>
      <c r="P145" s="216">
        <f>O145*H145</f>
        <v>0</v>
      </c>
      <c r="Q145" s="216">
        <v>0</v>
      </c>
      <c r="R145" s="216">
        <f>Q145*H145</f>
        <v>0</v>
      </c>
      <c r="S145" s="216">
        <v>0</v>
      </c>
      <c r="T145" s="217">
        <f>S145*H145</f>
        <v>0</v>
      </c>
      <c r="U145" s="35"/>
      <c r="V145" s="35"/>
      <c r="W145" s="35"/>
      <c r="X145" s="35"/>
      <c r="Y145" s="35"/>
      <c r="Z145" s="35"/>
      <c r="AA145" s="35"/>
      <c r="AB145" s="35"/>
      <c r="AC145" s="35"/>
      <c r="AD145" s="35"/>
      <c r="AE145" s="35"/>
      <c r="AR145" s="218" t="s">
        <v>2069</v>
      </c>
      <c r="AT145" s="218" t="s">
        <v>179</v>
      </c>
      <c r="AU145" s="218" t="s">
        <v>88</v>
      </c>
      <c r="AY145" s="18" t="s">
        <v>154</v>
      </c>
      <c r="BE145" s="219">
        <f>IF(N145="základní",J145,0)</f>
        <v>0</v>
      </c>
      <c r="BF145" s="219">
        <f>IF(N145="snížená",J145,0)</f>
        <v>0</v>
      </c>
      <c r="BG145" s="219">
        <f>IF(N145="zákl. přenesená",J145,0)</f>
        <v>0</v>
      </c>
      <c r="BH145" s="219">
        <f>IF(N145="sníž. přenesená",J145,0)</f>
        <v>0</v>
      </c>
      <c r="BI145" s="219">
        <f>IF(N145="nulová",J145,0)</f>
        <v>0</v>
      </c>
      <c r="BJ145" s="18" t="s">
        <v>86</v>
      </c>
      <c r="BK145" s="219">
        <f>ROUND(I145*H145,2)</f>
        <v>0</v>
      </c>
      <c r="BL145" s="18" t="s">
        <v>760</v>
      </c>
      <c r="BM145" s="218" t="s">
        <v>2098</v>
      </c>
    </row>
    <row r="146" spans="1:47" s="2" customFormat="1" ht="11.25">
      <c r="A146" s="35"/>
      <c r="B146" s="36"/>
      <c r="C146" s="37"/>
      <c r="D146" s="220" t="s">
        <v>161</v>
      </c>
      <c r="E146" s="37"/>
      <c r="F146" s="221" t="s">
        <v>2097</v>
      </c>
      <c r="G146" s="37"/>
      <c r="H146" s="37"/>
      <c r="I146" s="123"/>
      <c r="J146" s="37"/>
      <c r="K146" s="37"/>
      <c r="L146" s="40"/>
      <c r="M146" s="222"/>
      <c r="N146" s="223"/>
      <c r="O146" s="72"/>
      <c r="P146" s="72"/>
      <c r="Q146" s="72"/>
      <c r="R146" s="72"/>
      <c r="S146" s="72"/>
      <c r="T146" s="73"/>
      <c r="U146" s="35"/>
      <c r="V146" s="35"/>
      <c r="W146" s="35"/>
      <c r="X146" s="35"/>
      <c r="Y146" s="35"/>
      <c r="Z146" s="35"/>
      <c r="AA146" s="35"/>
      <c r="AB146" s="35"/>
      <c r="AC146" s="35"/>
      <c r="AD146" s="35"/>
      <c r="AE146" s="35"/>
      <c r="AT146" s="18" t="s">
        <v>161</v>
      </c>
      <c r="AU146" s="18" t="s">
        <v>88</v>
      </c>
    </row>
    <row r="147" spans="1:65" s="2" customFormat="1" ht="16.5" customHeight="1">
      <c r="A147" s="35"/>
      <c r="B147" s="36"/>
      <c r="C147" s="254" t="s">
        <v>202</v>
      </c>
      <c r="D147" s="254" t="s">
        <v>179</v>
      </c>
      <c r="E147" s="255" t="s">
        <v>2099</v>
      </c>
      <c r="F147" s="256" t="s">
        <v>2100</v>
      </c>
      <c r="G147" s="257" t="s">
        <v>158</v>
      </c>
      <c r="H147" s="258">
        <v>2</v>
      </c>
      <c r="I147" s="259"/>
      <c r="J147" s="260">
        <f>ROUND(I147*H147,2)</f>
        <v>0</v>
      </c>
      <c r="K147" s="256" t="s">
        <v>1</v>
      </c>
      <c r="L147" s="261"/>
      <c r="M147" s="262" t="s">
        <v>1</v>
      </c>
      <c r="N147" s="263" t="s">
        <v>43</v>
      </c>
      <c r="O147" s="72"/>
      <c r="P147" s="216">
        <f>O147*H147</f>
        <v>0</v>
      </c>
      <c r="Q147" s="216">
        <v>0</v>
      </c>
      <c r="R147" s="216">
        <f>Q147*H147</f>
        <v>0</v>
      </c>
      <c r="S147" s="216">
        <v>0</v>
      </c>
      <c r="T147" s="217">
        <f>S147*H147</f>
        <v>0</v>
      </c>
      <c r="U147" s="35"/>
      <c r="V147" s="35"/>
      <c r="W147" s="35"/>
      <c r="X147" s="35"/>
      <c r="Y147" s="35"/>
      <c r="Z147" s="35"/>
      <c r="AA147" s="35"/>
      <c r="AB147" s="35"/>
      <c r="AC147" s="35"/>
      <c r="AD147" s="35"/>
      <c r="AE147" s="35"/>
      <c r="AR147" s="218" t="s">
        <v>2069</v>
      </c>
      <c r="AT147" s="218" t="s">
        <v>179</v>
      </c>
      <c r="AU147" s="218" t="s">
        <v>88</v>
      </c>
      <c r="AY147" s="18" t="s">
        <v>154</v>
      </c>
      <c r="BE147" s="219">
        <f>IF(N147="základní",J147,0)</f>
        <v>0</v>
      </c>
      <c r="BF147" s="219">
        <f>IF(N147="snížená",J147,0)</f>
        <v>0</v>
      </c>
      <c r="BG147" s="219">
        <f>IF(N147="zákl. přenesená",J147,0)</f>
        <v>0</v>
      </c>
      <c r="BH147" s="219">
        <f>IF(N147="sníž. přenesená",J147,0)</f>
        <v>0</v>
      </c>
      <c r="BI147" s="219">
        <f>IF(N147="nulová",J147,0)</f>
        <v>0</v>
      </c>
      <c r="BJ147" s="18" t="s">
        <v>86</v>
      </c>
      <c r="BK147" s="219">
        <f>ROUND(I147*H147,2)</f>
        <v>0</v>
      </c>
      <c r="BL147" s="18" t="s">
        <v>760</v>
      </c>
      <c r="BM147" s="218" t="s">
        <v>2101</v>
      </c>
    </row>
    <row r="148" spans="1:47" s="2" customFormat="1" ht="11.25">
      <c r="A148" s="35"/>
      <c r="B148" s="36"/>
      <c r="C148" s="37"/>
      <c r="D148" s="220" t="s">
        <v>161</v>
      </c>
      <c r="E148" s="37"/>
      <c r="F148" s="221" t="s">
        <v>2100</v>
      </c>
      <c r="G148" s="37"/>
      <c r="H148" s="37"/>
      <c r="I148" s="123"/>
      <c r="J148" s="37"/>
      <c r="K148" s="37"/>
      <c r="L148" s="40"/>
      <c r="M148" s="222"/>
      <c r="N148" s="223"/>
      <c r="O148" s="72"/>
      <c r="P148" s="72"/>
      <c r="Q148" s="72"/>
      <c r="R148" s="72"/>
      <c r="S148" s="72"/>
      <c r="T148" s="73"/>
      <c r="U148" s="35"/>
      <c r="V148" s="35"/>
      <c r="W148" s="35"/>
      <c r="X148" s="35"/>
      <c r="Y148" s="35"/>
      <c r="Z148" s="35"/>
      <c r="AA148" s="35"/>
      <c r="AB148" s="35"/>
      <c r="AC148" s="35"/>
      <c r="AD148" s="35"/>
      <c r="AE148" s="35"/>
      <c r="AT148" s="18" t="s">
        <v>161</v>
      </c>
      <c r="AU148" s="18" t="s">
        <v>88</v>
      </c>
    </row>
    <row r="149" spans="1:65" s="2" customFormat="1" ht="16.5" customHeight="1">
      <c r="A149" s="35"/>
      <c r="B149" s="36"/>
      <c r="C149" s="254" t="s">
        <v>206</v>
      </c>
      <c r="D149" s="254" t="s">
        <v>179</v>
      </c>
      <c r="E149" s="255" t="s">
        <v>2102</v>
      </c>
      <c r="F149" s="256" t="s">
        <v>2103</v>
      </c>
      <c r="G149" s="257" t="s">
        <v>2104</v>
      </c>
      <c r="H149" s="258">
        <v>15</v>
      </c>
      <c r="I149" s="259"/>
      <c r="J149" s="260">
        <f>ROUND(I149*H149,2)</f>
        <v>0</v>
      </c>
      <c r="K149" s="256" t="s">
        <v>1</v>
      </c>
      <c r="L149" s="261"/>
      <c r="M149" s="262" t="s">
        <v>1</v>
      </c>
      <c r="N149" s="263" t="s">
        <v>43</v>
      </c>
      <c r="O149" s="72"/>
      <c r="P149" s="216">
        <f>O149*H149</f>
        <v>0</v>
      </c>
      <c r="Q149" s="216">
        <v>0</v>
      </c>
      <c r="R149" s="216">
        <f>Q149*H149</f>
        <v>0</v>
      </c>
      <c r="S149" s="216">
        <v>0</v>
      </c>
      <c r="T149" s="217">
        <f>S149*H149</f>
        <v>0</v>
      </c>
      <c r="U149" s="35"/>
      <c r="V149" s="35"/>
      <c r="W149" s="35"/>
      <c r="X149" s="35"/>
      <c r="Y149" s="35"/>
      <c r="Z149" s="35"/>
      <c r="AA149" s="35"/>
      <c r="AB149" s="35"/>
      <c r="AC149" s="35"/>
      <c r="AD149" s="35"/>
      <c r="AE149" s="35"/>
      <c r="AR149" s="218" t="s">
        <v>2069</v>
      </c>
      <c r="AT149" s="218" t="s">
        <v>179</v>
      </c>
      <c r="AU149" s="218" t="s">
        <v>88</v>
      </c>
      <c r="AY149" s="18" t="s">
        <v>154</v>
      </c>
      <c r="BE149" s="219">
        <f>IF(N149="základní",J149,0)</f>
        <v>0</v>
      </c>
      <c r="BF149" s="219">
        <f>IF(N149="snížená",J149,0)</f>
        <v>0</v>
      </c>
      <c r="BG149" s="219">
        <f>IF(N149="zákl. přenesená",J149,0)</f>
        <v>0</v>
      </c>
      <c r="BH149" s="219">
        <f>IF(N149="sníž. přenesená",J149,0)</f>
        <v>0</v>
      </c>
      <c r="BI149" s="219">
        <f>IF(N149="nulová",J149,0)</f>
        <v>0</v>
      </c>
      <c r="BJ149" s="18" t="s">
        <v>86</v>
      </c>
      <c r="BK149" s="219">
        <f>ROUND(I149*H149,2)</f>
        <v>0</v>
      </c>
      <c r="BL149" s="18" t="s">
        <v>760</v>
      </c>
      <c r="BM149" s="218" t="s">
        <v>2105</v>
      </c>
    </row>
    <row r="150" spans="1:47" s="2" customFormat="1" ht="11.25">
      <c r="A150" s="35"/>
      <c r="B150" s="36"/>
      <c r="C150" s="37"/>
      <c r="D150" s="220" t="s">
        <v>161</v>
      </c>
      <c r="E150" s="37"/>
      <c r="F150" s="221" t="s">
        <v>2103</v>
      </c>
      <c r="G150" s="37"/>
      <c r="H150" s="37"/>
      <c r="I150" s="123"/>
      <c r="J150" s="37"/>
      <c r="K150" s="37"/>
      <c r="L150" s="40"/>
      <c r="M150" s="222"/>
      <c r="N150" s="223"/>
      <c r="O150" s="72"/>
      <c r="P150" s="72"/>
      <c r="Q150" s="72"/>
      <c r="R150" s="72"/>
      <c r="S150" s="72"/>
      <c r="T150" s="73"/>
      <c r="U150" s="35"/>
      <c r="V150" s="35"/>
      <c r="W150" s="35"/>
      <c r="X150" s="35"/>
      <c r="Y150" s="35"/>
      <c r="Z150" s="35"/>
      <c r="AA150" s="35"/>
      <c r="AB150" s="35"/>
      <c r="AC150" s="35"/>
      <c r="AD150" s="35"/>
      <c r="AE150" s="35"/>
      <c r="AT150" s="18" t="s">
        <v>161</v>
      </c>
      <c r="AU150" s="18" t="s">
        <v>88</v>
      </c>
    </row>
    <row r="151" spans="1:65" s="2" customFormat="1" ht="16.5" customHeight="1">
      <c r="A151" s="35"/>
      <c r="B151" s="36"/>
      <c r="C151" s="254" t="s">
        <v>210</v>
      </c>
      <c r="D151" s="254" t="s">
        <v>179</v>
      </c>
      <c r="E151" s="255" t="s">
        <v>2106</v>
      </c>
      <c r="F151" s="256" t="s">
        <v>2107</v>
      </c>
      <c r="G151" s="257" t="s">
        <v>179</v>
      </c>
      <c r="H151" s="258">
        <v>15</v>
      </c>
      <c r="I151" s="259"/>
      <c r="J151" s="260">
        <f>ROUND(I151*H151,2)</f>
        <v>0</v>
      </c>
      <c r="K151" s="256" t="s">
        <v>1</v>
      </c>
      <c r="L151" s="261"/>
      <c r="M151" s="262" t="s">
        <v>1</v>
      </c>
      <c r="N151" s="263" t="s">
        <v>43</v>
      </c>
      <c r="O151" s="72"/>
      <c r="P151" s="216">
        <f>O151*H151</f>
        <v>0</v>
      </c>
      <c r="Q151" s="216">
        <v>0</v>
      </c>
      <c r="R151" s="216">
        <f>Q151*H151</f>
        <v>0</v>
      </c>
      <c r="S151" s="216">
        <v>0</v>
      </c>
      <c r="T151" s="217">
        <f>S151*H151</f>
        <v>0</v>
      </c>
      <c r="U151" s="35"/>
      <c r="V151" s="35"/>
      <c r="W151" s="35"/>
      <c r="X151" s="35"/>
      <c r="Y151" s="35"/>
      <c r="Z151" s="35"/>
      <c r="AA151" s="35"/>
      <c r="AB151" s="35"/>
      <c r="AC151" s="35"/>
      <c r="AD151" s="35"/>
      <c r="AE151" s="35"/>
      <c r="AR151" s="218" t="s">
        <v>2069</v>
      </c>
      <c r="AT151" s="218" t="s">
        <v>179</v>
      </c>
      <c r="AU151" s="218" t="s">
        <v>88</v>
      </c>
      <c r="AY151" s="18" t="s">
        <v>154</v>
      </c>
      <c r="BE151" s="219">
        <f>IF(N151="základní",J151,0)</f>
        <v>0</v>
      </c>
      <c r="BF151" s="219">
        <f>IF(N151="snížená",J151,0)</f>
        <v>0</v>
      </c>
      <c r="BG151" s="219">
        <f>IF(N151="zákl. přenesená",J151,0)</f>
        <v>0</v>
      </c>
      <c r="BH151" s="219">
        <f>IF(N151="sníž. přenesená",J151,0)</f>
        <v>0</v>
      </c>
      <c r="BI151" s="219">
        <f>IF(N151="nulová",J151,0)</f>
        <v>0</v>
      </c>
      <c r="BJ151" s="18" t="s">
        <v>86</v>
      </c>
      <c r="BK151" s="219">
        <f>ROUND(I151*H151,2)</f>
        <v>0</v>
      </c>
      <c r="BL151" s="18" t="s">
        <v>760</v>
      </c>
      <c r="BM151" s="218" t="s">
        <v>2108</v>
      </c>
    </row>
    <row r="152" spans="1:47" s="2" customFormat="1" ht="11.25">
      <c r="A152" s="35"/>
      <c r="B152" s="36"/>
      <c r="C152" s="37"/>
      <c r="D152" s="220" t="s">
        <v>161</v>
      </c>
      <c r="E152" s="37"/>
      <c r="F152" s="221" t="s">
        <v>2107</v>
      </c>
      <c r="G152" s="37"/>
      <c r="H152" s="37"/>
      <c r="I152" s="123"/>
      <c r="J152" s="37"/>
      <c r="K152" s="37"/>
      <c r="L152" s="40"/>
      <c r="M152" s="222"/>
      <c r="N152" s="223"/>
      <c r="O152" s="72"/>
      <c r="P152" s="72"/>
      <c r="Q152" s="72"/>
      <c r="R152" s="72"/>
      <c r="S152" s="72"/>
      <c r="T152" s="73"/>
      <c r="U152" s="35"/>
      <c r="V152" s="35"/>
      <c r="W152" s="35"/>
      <c r="X152" s="35"/>
      <c r="Y152" s="35"/>
      <c r="Z152" s="35"/>
      <c r="AA152" s="35"/>
      <c r="AB152" s="35"/>
      <c r="AC152" s="35"/>
      <c r="AD152" s="35"/>
      <c r="AE152" s="35"/>
      <c r="AT152" s="18" t="s">
        <v>161</v>
      </c>
      <c r="AU152" s="18" t="s">
        <v>88</v>
      </c>
    </row>
    <row r="153" spans="1:65" s="2" customFormat="1" ht="16.5" customHeight="1">
      <c r="A153" s="35"/>
      <c r="B153" s="36"/>
      <c r="C153" s="254" t="s">
        <v>214</v>
      </c>
      <c r="D153" s="254" t="s">
        <v>179</v>
      </c>
      <c r="E153" s="255" t="s">
        <v>2109</v>
      </c>
      <c r="F153" s="256" t="s">
        <v>2110</v>
      </c>
      <c r="G153" s="257" t="s">
        <v>179</v>
      </c>
      <c r="H153" s="258">
        <v>30</v>
      </c>
      <c r="I153" s="259"/>
      <c r="J153" s="260">
        <f>ROUND(I153*H153,2)</f>
        <v>0</v>
      </c>
      <c r="K153" s="256" t="s">
        <v>1</v>
      </c>
      <c r="L153" s="261"/>
      <c r="M153" s="262" t="s">
        <v>1</v>
      </c>
      <c r="N153" s="263" t="s">
        <v>43</v>
      </c>
      <c r="O153" s="72"/>
      <c r="P153" s="216">
        <f>O153*H153</f>
        <v>0</v>
      </c>
      <c r="Q153" s="216">
        <v>0</v>
      </c>
      <c r="R153" s="216">
        <f>Q153*H153</f>
        <v>0</v>
      </c>
      <c r="S153" s="216">
        <v>0</v>
      </c>
      <c r="T153" s="217">
        <f>S153*H153</f>
        <v>0</v>
      </c>
      <c r="U153" s="35"/>
      <c r="V153" s="35"/>
      <c r="W153" s="35"/>
      <c r="X153" s="35"/>
      <c r="Y153" s="35"/>
      <c r="Z153" s="35"/>
      <c r="AA153" s="35"/>
      <c r="AB153" s="35"/>
      <c r="AC153" s="35"/>
      <c r="AD153" s="35"/>
      <c r="AE153" s="35"/>
      <c r="AR153" s="218" t="s">
        <v>2069</v>
      </c>
      <c r="AT153" s="218" t="s">
        <v>179</v>
      </c>
      <c r="AU153" s="218" t="s">
        <v>88</v>
      </c>
      <c r="AY153" s="18" t="s">
        <v>154</v>
      </c>
      <c r="BE153" s="219">
        <f>IF(N153="základní",J153,0)</f>
        <v>0</v>
      </c>
      <c r="BF153" s="219">
        <f>IF(N153="snížená",J153,0)</f>
        <v>0</v>
      </c>
      <c r="BG153" s="219">
        <f>IF(N153="zákl. přenesená",J153,0)</f>
        <v>0</v>
      </c>
      <c r="BH153" s="219">
        <f>IF(N153="sníž. přenesená",J153,0)</f>
        <v>0</v>
      </c>
      <c r="BI153" s="219">
        <f>IF(N153="nulová",J153,0)</f>
        <v>0</v>
      </c>
      <c r="BJ153" s="18" t="s">
        <v>86</v>
      </c>
      <c r="BK153" s="219">
        <f>ROUND(I153*H153,2)</f>
        <v>0</v>
      </c>
      <c r="BL153" s="18" t="s">
        <v>760</v>
      </c>
      <c r="BM153" s="218" t="s">
        <v>2111</v>
      </c>
    </row>
    <row r="154" spans="1:47" s="2" customFormat="1" ht="11.25">
      <c r="A154" s="35"/>
      <c r="B154" s="36"/>
      <c r="C154" s="37"/>
      <c r="D154" s="220" t="s">
        <v>161</v>
      </c>
      <c r="E154" s="37"/>
      <c r="F154" s="221" t="s">
        <v>2110</v>
      </c>
      <c r="G154" s="37"/>
      <c r="H154" s="37"/>
      <c r="I154" s="123"/>
      <c r="J154" s="37"/>
      <c r="K154" s="37"/>
      <c r="L154" s="40"/>
      <c r="M154" s="222"/>
      <c r="N154" s="223"/>
      <c r="O154" s="72"/>
      <c r="P154" s="72"/>
      <c r="Q154" s="72"/>
      <c r="R154" s="72"/>
      <c r="S154" s="72"/>
      <c r="T154" s="73"/>
      <c r="U154" s="35"/>
      <c r="V154" s="35"/>
      <c r="W154" s="35"/>
      <c r="X154" s="35"/>
      <c r="Y154" s="35"/>
      <c r="Z154" s="35"/>
      <c r="AA154" s="35"/>
      <c r="AB154" s="35"/>
      <c r="AC154" s="35"/>
      <c r="AD154" s="35"/>
      <c r="AE154" s="35"/>
      <c r="AT154" s="18" t="s">
        <v>161</v>
      </c>
      <c r="AU154" s="18" t="s">
        <v>88</v>
      </c>
    </row>
    <row r="155" spans="1:65" s="2" customFormat="1" ht="16.5" customHeight="1">
      <c r="A155" s="35"/>
      <c r="B155" s="36"/>
      <c r="C155" s="254" t="s">
        <v>8</v>
      </c>
      <c r="D155" s="254" t="s">
        <v>179</v>
      </c>
      <c r="E155" s="255" t="s">
        <v>2112</v>
      </c>
      <c r="F155" s="256" t="s">
        <v>2113</v>
      </c>
      <c r="G155" s="257" t="s">
        <v>2076</v>
      </c>
      <c r="H155" s="258">
        <v>2</v>
      </c>
      <c r="I155" s="259"/>
      <c r="J155" s="260">
        <f>ROUND(I155*H155,2)</f>
        <v>0</v>
      </c>
      <c r="K155" s="256" t="s">
        <v>1</v>
      </c>
      <c r="L155" s="261"/>
      <c r="M155" s="262" t="s">
        <v>1</v>
      </c>
      <c r="N155" s="263" t="s">
        <v>43</v>
      </c>
      <c r="O155" s="72"/>
      <c r="P155" s="216">
        <f>O155*H155</f>
        <v>0</v>
      </c>
      <c r="Q155" s="216">
        <v>0</v>
      </c>
      <c r="R155" s="216">
        <f>Q155*H155</f>
        <v>0</v>
      </c>
      <c r="S155" s="216">
        <v>0</v>
      </c>
      <c r="T155" s="217">
        <f>S155*H155</f>
        <v>0</v>
      </c>
      <c r="U155" s="35"/>
      <c r="V155" s="35"/>
      <c r="W155" s="35"/>
      <c r="X155" s="35"/>
      <c r="Y155" s="35"/>
      <c r="Z155" s="35"/>
      <c r="AA155" s="35"/>
      <c r="AB155" s="35"/>
      <c r="AC155" s="35"/>
      <c r="AD155" s="35"/>
      <c r="AE155" s="35"/>
      <c r="AR155" s="218" t="s">
        <v>2069</v>
      </c>
      <c r="AT155" s="218" t="s">
        <v>179</v>
      </c>
      <c r="AU155" s="218" t="s">
        <v>88</v>
      </c>
      <c r="AY155" s="18" t="s">
        <v>154</v>
      </c>
      <c r="BE155" s="219">
        <f>IF(N155="základní",J155,0)</f>
        <v>0</v>
      </c>
      <c r="BF155" s="219">
        <f>IF(N155="snížená",J155,0)</f>
        <v>0</v>
      </c>
      <c r="BG155" s="219">
        <f>IF(N155="zákl. přenesená",J155,0)</f>
        <v>0</v>
      </c>
      <c r="BH155" s="219">
        <f>IF(N155="sníž. přenesená",J155,0)</f>
        <v>0</v>
      </c>
      <c r="BI155" s="219">
        <f>IF(N155="nulová",J155,0)</f>
        <v>0</v>
      </c>
      <c r="BJ155" s="18" t="s">
        <v>86</v>
      </c>
      <c r="BK155" s="219">
        <f>ROUND(I155*H155,2)</f>
        <v>0</v>
      </c>
      <c r="BL155" s="18" t="s">
        <v>760</v>
      </c>
      <c r="BM155" s="218" t="s">
        <v>2114</v>
      </c>
    </row>
    <row r="156" spans="1:47" s="2" customFormat="1" ht="11.25">
      <c r="A156" s="35"/>
      <c r="B156" s="36"/>
      <c r="C156" s="37"/>
      <c r="D156" s="220" t="s">
        <v>161</v>
      </c>
      <c r="E156" s="37"/>
      <c r="F156" s="221" t="s">
        <v>2113</v>
      </c>
      <c r="G156" s="37"/>
      <c r="H156" s="37"/>
      <c r="I156" s="123"/>
      <c r="J156" s="37"/>
      <c r="K156" s="37"/>
      <c r="L156" s="40"/>
      <c r="M156" s="222"/>
      <c r="N156" s="223"/>
      <c r="O156" s="72"/>
      <c r="P156" s="72"/>
      <c r="Q156" s="72"/>
      <c r="R156" s="72"/>
      <c r="S156" s="72"/>
      <c r="T156" s="73"/>
      <c r="U156" s="35"/>
      <c r="V156" s="35"/>
      <c r="W156" s="35"/>
      <c r="X156" s="35"/>
      <c r="Y156" s="35"/>
      <c r="Z156" s="35"/>
      <c r="AA156" s="35"/>
      <c r="AB156" s="35"/>
      <c r="AC156" s="35"/>
      <c r="AD156" s="35"/>
      <c r="AE156" s="35"/>
      <c r="AT156" s="18" t="s">
        <v>161</v>
      </c>
      <c r="AU156" s="18" t="s">
        <v>88</v>
      </c>
    </row>
    <row r="157" spans="1:65" s="2" customFormat="1" ht="16.5" customHeight="1">
      <c r="A157" s="35"/>
      <c r="B157" s="36"/>
      <c r="C157" s="254" t="s">
        <v>221</v>
      </c>
      <c r="D157" s="254" t="s">
        <v>179</v>
      </c>
      <c r="E157" s="255" t="s">
        <v>2115</v>
      </c>
      <c r="F157" s="256" t="s">
        <v>2116</v>
      </c>
      <c r="G157" s="257" t="s">
        <v>2076</v>
      </c>
      <c r="H157" s="258">
        <v>2</v>
      </c>
      <c r="I157" s="259"/>
      <c r="J157" s="260">
        <f>ROUND(I157*H157,2)</f>
        <v>0</v>
      </c>
      <c r="K157" s="256" t="s">
        <v>1</v>
      </c>
      <c r="L157" s="261"/>
      <c r="M157" s="262" t="s">
        <v>1</v>
      </c>
      <c r="N157" s="263" t="s">
        <v>43</v>
      </c>
      <c r="O157" s="72"/>
      <c r="P157" s="216">
        <f>O157*H157</f>
        <v>0</v>
      </c>
      <c r="Q157" s="216">
        <v>0</v>
      </c>
      <c r="R157" s="216">
        <f>Q157*H157</f>
        <v>0</v>
      </c>
      <c r="S157" s="216">
        <v>0</v>
      </c>
      <c r="T157" s="217">
        <f>S157*H157</f>
        <v>0</v>
      </c>
      <c r="U157" s="35"/>
      <c r="V157" s="35"/>
      <c r="W157" s="35"/>
      <c r="X157" s="35"/>
      <c r="Y157" s="35"/>
      <c r="Z157" s="35"/>
      <c r="AA157" s="35"/>
      <c r="AB157" s="35"/>
      <c r="AC157" s="35"/>
      <c r="AD157" s="35"/>
      <c r="AE157" s="35"/>
      <c r="AR157" s="218" t="s">
        <v>2069</v>
      </c>
      <c r="AT157" s="218" t="s">
        <v>179</v>
      </c>
      <c r="AU157" s="218" t="s">
        <v>88</v>
      </c>
      <c r="AY157" s="18" t="s">
        <v>154</v>
      </c>
      <c r="BE157" s="219">
        <f>IF(N157="základní",J157,0)</f>
        <v>0</v>
      </c>
      <c r="BF157" s="219">
        <f>IF(N157="snížená",J157,0)</f>
        <v>0</v>
      </c>
      <c r="BG157" s="219">
        <f>IF(N157="zákl. přenesená",J157,0)</f>
        <v>0</v>
      </c>
      <c r="BH157" s="219">
        <f>IF(N157="sníž. přenesená",J157,0)</f>
        <v>0</v>
      </c>
      <c r="BI157" s="219">
        <f>IF(N157="nulová",J157,0)</f>
        <v>0</v>
      </c>
      <c r="BJ157" s="18" t="s">
        <v>86</v>
      </c>
      <c r="BK157" s="219">
        <f>ROUND(I157*H157,2)</f>
        <v>0</v>
      </c>
      <c r="BL157" s="18" t="s">
        <v>760</v>
      </c>
      <c r="BM157" s="218" t="s">
        <v>2117</v>
      </c>
    </row>
    <row r="158" spans="1:47" s="2" customFormat="1" ht="11.25">
      <c r="A158" s="35"/>
      <c r="B158" s="36"/>
      <c r="C158" s="37"/>
      <c r="D158" s="220" t="s">
        <v>161</v>
      </c>
      <c r="E158" s="37"/>
      <c r="F158" s="221" t="s">
        <v>2116</v>
      </c>
      <c r="G158" s="37"/>
      <c r="H158" s="37"/>
      <c r="I158" s="123"/>
      <c r="J158" s="37"/>
      <c r="K158" s="37"/>
      <c r="L158" s="40"/>
      <c r="M158" s="222"/>
      <c r="N158" s="223"/>
      <c r="O158" s="72"/>
      <c r="P158" s="72"/>
      <c r="Q158" s="72"/>
      <c r="R158" s="72"/>
      <c r="S158" s="72"/>
      <c r="T158" s="73"/>
      <c r="U158" s="35"/>
      <c r="V158" s="35"/>
      <c r="W158" s="35"/>
      <c r="X158" s="35"/>
      <c r="Y158" s="35"/>
      <c r="Z158" s="35"/>
      <c r="AA158" s="35"/>
      <c r="AB158" s="35"/>
      <c r="AC158" s="35"/>
      <c r="AD158" s="35"/>
      <c r="AE158" s="35"/>
      <c r="AT158" s="18" t="s">
        <v>161</v>
      </c>
      <c r="AU158" s="18" t="s">
        <v>88</v>
      </c>
    </row>
    <row r="159" spans="1:65" s="2" customFormat="1" ht="16.5" customHeight="1">
      <c r="A159" s="35"/>
      <c r="B159" s="36"/>
      <c r="C159" s="254" t="s">
        <v>225</v>
      </c>
      <c r="D159" s="254" t="s">
        <v>179</v>
      </c>
      <c r="E159" s="255" t="s">
        <v>2118</v>
      </c>
      <c r="F159" s="256" t="s">
        <v>2119</v>
      </c>
      <c r="G159" s="257" t="s">
        <v>2076</v>
      </c>
      <c r="H159" s="258">
        <v>2</v>
      </c>
      <c r="I159" s="259"/>
      <c r="J159" s="260">
        <f>ROUND(I159*H159,2)</f>
        <v>0</v>
      </c>
      <c r="K159" s="256" t="s">
        <v>1</v>
      </c>
      <c r="L159" s="261"/>
      <c r="M159" s="262" t="s">
        <v>1</v>
      </c>
      <c r="N159" s="263" t="s">
        <v>43</v>
      </c>
      <c r="O159" s="72"/>
      <c r="P159" s="216">
        <f>O159*H159</f>
        <v>0</v>
      </c>
      <c r="Q159" s="216">
        <v>0</v>
      </c>
      <c r="R159" s="216">
        <f>Q159*H159</f>
        <v>0</v>
      </c>
      <c r="S159" s="216">
        <v>0</v>
      </c>
      <c r="T159" s="217">
        <f>S159*H159</f>
        <v>0</v>
      </c>
      <c r="U159" s="35"/>
      <c r="V159" s="35"/>
      <c r="W159" s="35"/>
      <c r="X159" s="35"/>
      <c r="Y159" s="35"/>
      <c r="Z159" s="35"/>
      <c r="AA159" s="35"/>
      <c r="AB159" s="35"/>
      <c r="AC159" s="35"/>
      <c r="AD159" s="35"/>
      <c r="AE159" s="35"/>
      <c r="AR159" s="218" t="s">
        <v>2069</v>
      </c>
      <c r="AT159" s="218" t="s">
        <v>179</v>
      </c>
      <c r="AU159" s="218" t="s">
        <v>88</v>
      </c>
      <c r="AY159" s="18" t="s">
        <v>154</v>
      </c>
      <c r="BE159" s="219">
        <f>IF(N159="základní",J159,0)</f>
        <v>0</v>
      </c>
      <c r="BF159" s="219">
        <f>IF(N159="snížená",J159,0)</f>
        <v>0</v>
      </c>
      <c r="BG159" s="219">
        <f>IF(N159="zákl. přenesená",J159,0)</f>
        <v>0</v>
      </c>
      <c r="BH159" s="219">
        <f>IF(N159="sníž. přenesená",J159,0)</f>
        <v>0</v>
      </c>
      <c r="BI159" s="219">
        <f>IF(N159="nulová",J159,0)</f>
        <v>0</v>
      </c>
      <c r="BJ159" s="18" t="s">
        <v>86</v>
      </c>
      <c r="BK159" s="219">
        <f>ROUND(I159*H159,2)</f>
        <v>0</v>
      </c>
      <c r="BL159" s="18" t="s">
        <v>760</v>
      </c>
      <c r="BM159" s="218" t="s">
        <v>2120</v>
      </c>
    </row>
    <row r="160" spans="1:47" s="2" customFormat="1" ht="11.25">
      <c r="A160" s="35"/>
      <c r="B160" s="36"/>
      <c r="C160" s="37"/>
      <c r="D160" s="220" t="s">
        <v>161</v>
      </c>
      <c r="E160" s="37"/>
      <c r="F160" s="221" t="s">
        <v>2119</v>
      </c>
      <c r="G160" s="37"/>
      <c r="H160" s="37"/>
      <c r="I160" s="123"/>
      <c r="J160" s="37"/>
      <c r="K160" s="37"/>
      <c r="L160" s="40"/>
      <c r="M160" s="222"/>
      <c r="N160" s="223"/>
      <c r="O160" s="72"/>
      <c r="P160" s="72"/>
      <c r="Q160" s="72"/>
      <c r="R160" s="72"/>
      <c r="S160" s="72"/>
      <c r="T160" s="73"/>
      <c r="U160" s="35"/>
      <c r="V160" s="35"/>
      <c r="W160" s="35"/>
      <c r="X160" s="35"/>
      <c r="Y160" s="35"/>
      <c r="Z160" s="35"/>
      <c r="AA160" s="35"/>
      <c r="AB160" s="35"/>
      <c r="AC160" s="35"/>
      <c r="AD160" s="35"/>
      <c r="AE160" s="35"/>
      <c r="AT160" s="18" t="s">
        <v>161</v>
      </c>
      <c r="AU160" s="18" t="s">
        <v>88</v>
      </c>
    </row>
    <row r="161" spans="1:65" s="2" customFormat="1" ht="16.5" customHeight="1">
      <c r="A161" s="35"/>
      <c r="B161" s="36"/>
      <c r="C161" s="254" t="s">
        <v>230</v>
      </c>
      <c r="D161" s="254" t="s">
        <v>179</v>
      </c>
      <c r="E161" s="255" t="s">
        <v>2121</v>
      </c>
      <c r="F161" s="256" t="s">
        <v>2122</v>
      </c>
      <c r="G161" s="257" t="s">
        <v>2076</v>
      </c>
      <c r="H161" s="258">
        <v>2</v>
      </c>
      <c r="I161" s="259"/>
      <c r="J161" s="260">
        <f>ROUND(I161*H161,2)</f>
        <v>0</v>
      </c>
      <c r="K161" s="256" t="s">
        <v>1</v>
      </c>
      <c r="L161" s="261"/>
      <c r="M161" s="262" t="s">
        <v>1</v>
      </c>
      <c r="N161" s="263" t="s">
        <v>43</v>
      </c>
      <c r="O161" s="72"/>
      <c r="P161" s="216">
        <f>O161*H161</f>
        <v>0</v>
      </c>
      <c r="Q161" s="216">
        <v>0</v>
      </c>
      <c r="R161" s="216">
        <f>Q161*H161</f>
        <v>0</v>
      </c>
      <c r="S161" s="216">
        <v>0</v>
      </c>
      <c r="T161" s="217">
        <f>S161*H161</f>
        <v>0</v>
      </c>
      <c r="U161" s="35"/>
      <c r="V161" s="35"/>
      <c r="W161" s="35"/>
      <c r="X161" s="35"/>
      <c r="Y161" s="35"/>
      <c r="Z161" s="35"/>
      <c r="AA161" s="35"/>
      <c r="AB161" s="35"/>
      <c r="AC161" s="35"/>
      <c r="AD161" s="35"/>
      <c r="AE161" s="35"/>
      <c r="AR161" s="218" t="s">
        <v>2069</v>
      </c>
      <c r="AT161" s="218" t="s">
        <v>179</v>
      </c>
      <c r="AU161" s="218" t="s">
        <v>88</v>
      </c>
      <c r="AY161" s="18" t="s">
        <v>154</v>
      </c>
      <c r="BE161" s="219">
        <f>IF(N161="základní",J161,0)</f>
        <v>0</v>
      </c>
      <c r="BF161" s="219">
        <f>IF(N161="snížená",J161,0)</f>
        <v>0</v>
      </c>
      <c r="BG161" s="219">
        <f>IF(N161="zákl. přenesená",J161,0)</f>
        <v>0</v>
      </c>
      <c r="BH161" s="219">
        <f>IF(N161="sníž. přenesená",J161,0)</f>
        <v>0</v>
      </c>
      <c r="BI161" s="219">
        <f>IF(N161="nulová",J161,0)</f>
        <v>0</v>
      </c>
      <c r="BJ161" s="18" t="s">
        <v>86</v>
      </c>
      <c r="BK161" s="219">
        <f>ROUND(I161*H161,2)</f>
        <v>0</v>
      </c>
      <c r="BL161" s="18" t="s">
        <v>760</v>
      </c>
      <c r="BM161" s="218" t="s">
        <v>2123</v>
      </c>
    </row>
    <row r="162" spans="1:47" s="2" customFormat="1" ht="11.25">
      <c r="A162" s="35"/>
      <c r="B162" s="36"/>
      <c r="C162" s="37"/>
      <c r="D162" s="220" t="s">
        <v>161</v>
      </c>
      <c r="E162" s="37"/>
      <c r="F162" s="221" t="s">
        <v>2122</v>
      </c>
      <c r="G162" s="37"/>
      <c r="H162" s="37"/>
      <c r="I162" s="123"/>
      <c r="J162" s="37"/>
      <c r="K162" s="37"/>
      <c r="L162" s="40"/>
      <c r="M162" s="222"/>
      <c r="N162" s="223"/>
      <c r="O162" s="72"/>
      <c r="P162" s="72"/>
      <c r="Q162" s="72"/>
      <c r="R162" s="72"/>
      <c r="S162" s="72"/>
      <c r="T162" s="73"/>
      <c r="U162" s="35"/>
      <c r="V162" s="35"/>
      <c r="W162" s="35"/>
      <c r="X162" s="35"/>
      <c r="Y162" s="35"/>
      <c r="Z162" s="35"/>
      <c r="AA162" s="35"/>
      <c r="AB162" s="35"/>
      <c r="AC162" s="35"/>
      <c r="AD162" s="35"/>
      <c r="AE162" s="35"/>
      <c r="AT162" s="18" t="s">
        <v>161</v>
      </c>
      <c r="AU162" s="18" t="s">
        <v>88</v>
      </c>
    </row>
    <row r="163" spans="1:65" s="2" customFormat="1" ht="16.5" customHeight="1">
      <c r="A163" s="35"/>
      <c r="B163" s="36"/>
      <c r="C163" s="254" t="s">
        <v>234</v>
      </c>
      <c r="D163" s="254" t="s">
        <v>179</v>
      </c>
      <c r="E163" s="255" t="s">
        <v>2124</v>
      </c>
      <c r="F163" s="256" t="s">
        <v>2125</v>
      </c>
      <c r="G163" s="257" t="s">
        <v>179</v>
      </c>
      <c r="H163" s="258">
        <v>25</v>
      </c>
      <c r="I163" s="259"/>
      <c r="J163" s="260">
        <f>ROUND(I163*H163,2)</f>
        <v>0</v>
      </c>
      <c r="K163" s="256" t="s">
        <v>1</v>
      </c>
      <c r="L163" s="261"/>
      <c r="M163" s="262" t="s">
        <v>1</v>
      </c>
      <c r="N163" s="263" t="s">
        <v>43</v>
      </c>
      <c r="O163" s="72"/>
      <c r="P163" s="216">
        <f>O163*H163</f>
        <v>0</v>
      </c>
      <c r="Q163" s="216">
        <v>0</v>
      </c>
      <c r="R163" s="216">
        <f>Q163*H163</f>
        <v>0</v>
      </c>
      <c r="S163" s="216">
        <v>0</v>
      </c>
      <c r="T163" s="217">
        <f>S163*H163</f>
        <v>0</v>
      </c>
      <c r="U163" s="35"/>
      <c r="V163" s="35"/>
      <c r="W163" s="35"/>
      <c r="X163" s="35"/>
      <c r="Y163" s="35"/>
      <c r="Z163" s="35"/>
      <c r="AA163" s="35"/>
      <c r="AB163" s="35"/>
      <c r="AC163" s="35"/>
      <c r="AD163" s="35"/>
      <c r="AE163" s="35"/>
      <c r="AR163" s="218" t="s">
        <v>2069</v>
      </c>
      <c r="AT163" s="218" t="s">
        <v>179</v>
      </c>
      <c r="AU163" s="218" t="s">
        <v>88</v>
      </c>
      <c r="AY163" s="18" t="s">
        <v>154</v>
      </c>
      <c r="BE163" s="219">
        <f>IF(N163="základní",J163,0)</f>
        <v>0</v>
      </c>
      <c r="BF163" s="219">
        <f>IF(N163="snížená",J163,0)</f>
        <v>0</v>
      </c>
      <c r="BG163" s="219">
        <f>IF(N163="zákl. přenesená",J163,0)</f>
        <v>0</v>
      </c>
      <c r="BH163" s="219">
        <f>IF(N163="sníž. přenesená",J163,0)</f>
        <v>0</v>
      </c>
      <c r="BI163" s="219">
        <f>IF(N163="nulová",J163,0)</f>
        <v>0</v>
      </c>
      <c r="BJ163" s="18" t="s">
        <v>86</v>
      </c>
      <c r="BK163" s="219">
        <f>ROUND(I163*H163,2)</f>
        <v>0</v>
      </c>
      <c r="BL163" s="18" t="s">
        <v>760</v>
      </c>
      <c r="BM163" s="218" t="s">
        <v>2126</v>
      </c>
    </row>
    <row r="164" spans="1:47" s="2" customFormat="1" ht="11.25">
      <c r="A164" s="35"/>
      <c r="B164" s="36"/>
      <c r="C164" s="37"/>
      <c r="D164" s="220" t="s">
        <v>161</v>
      </c>
      <c r="E164" s="37"/>
      <c r="F164" s="221" t="s">
        <v>2125</v>
      </c>
      <c r="G164" s="37"/>
      <c r="H164" s="37"/>
      <c r="I164" s="123"/>
      <c r="J164" s="37"/>
      <c r="K164" s="37"/>
      <c r="L164" s="40"/>
      <c r="M164" s="222"/>
      <c r="N164" s="223"/>
      <c r="O164" s="72"/>
      <c r="P164" s="72"/>
      <c r="Q164" s="72"/>
      <c r="R164" s="72"/>
      <c r="S164" s="72"/>
      <c r="T164" s="73"/>
      <c r="U164" s="35"/>
      <c r="V164" s="35"/>
      <c r="W164" s="35"/>
      <c r="X164" s="35"/>
      <c r="Y164" s="35"/>
      <c r="Z164" s="35"/>
      <c r="AA164" s="35"/>
      <c r="AB164" s="35"/>
      <c r="AC164" s="35"/>
      <c r="AD164" s="35"/>
      <c r="AE164" s="35"/>
      <c r="AT164" s="18" t="s">
        <v>161</v>
      </c>
      <c r="AU164" s="18" t="s">
        <v>88</v>
      </c>
    </row>
    <row r="165" spans="1:65" s="2" customFormat="1" ht="16.5" customHeight="1">
      <c r="A165" s="35"/>
      <c r="B165" s="36"/>
      <c r="C165" s="207" t="s">
        <v>238</v>
      </c>
      <c r="D165" s="207" t="s">
        <v>155</v>
      </c>
      <c r="E165" s="208" t="s">
        <v>2127</v>
      </c>
      <c r="F165" s="209" t="s">
        <v>2128</v>
      </c>
      <c r="G165" s="210" t="s">
        <v>2129</v>
      </c>
      <c r="H165" s="211">
        <v>2</v>
      </c>
      <c r="I165" s="212"/>
      <c r="J165" s="213">
        <f>ROUND(I165*H165,2)</f>
        <v>0</v>
      </c>
      <c r="K165" s="209" t="s">
        <v>1</v>
      </c>
      <c r="L165" s="40"/>
      <c r="M165" s="214" t="s">
        <v>1</v>
      </c>
      <c r="N165" s="215" t="s">
        <v>43</v>
      </c>
      <c r="O165" s="72"/>
      <c r="P165" s="216">
        <f>O165*H165</f>
        <v>0</v>
      </c>
      <c r="Q165" s="216">
        <v>0</v>
      </c>
      <c r="R165" s="216">
        <f>Q165*H165</f>
        <v>0</v>
      </c>
      <c r="S165" s="216">
        <v>0</v>
      </c>
      <c r="T165" s="217">
        <f>S165*H165</f>
        <v>0</v>
      </c>
      <c r="U165" s="35"/>
      <c r="V165" s="35"/>
      <c r="W165" s="35"/>
      <c r="X165" s="35"/>
      <c r="Y165" s="35"/>
      <c r="Z165" s="35"/>
      <c r="AA165" s="35"/>
      <c r="AB165" s="35"/>
      <c r="AC165" s="35"/>
      <c r="AD165" s="35"/>
      <c r="AE165" s="35"/>
      <c r="AR165" s="218" t="s">
        <v>760</v>
      </c>
      <c r="AT165" s="218" t="s">
        <v>155</v>
      </c>
      <c r="AU165" s="218" t="s">
        <v>88</v>
      </c>
      <c r="AY165" s="18" t="s">
        <v>154</v>
      </c>
      <c r="BE165" s="219">
        <f>IF(N165="základní",J165,0)</f>
        <v>0</v>
      </c>
      <c r="BF165" s="219">
        <f>IF(N165="snížená",J165,0)</f>
        <v>0</v>
      </c>
      <c r="BG165" s="219">
        <f>IF(N165="zákl. přenesená",J165,0)</f>
        <v>0</v>
      </c>
      <c r="BH165" s="219">
        <f>IF(N165="sníž. přenesená",J165,0)</f>
        <v>0</v>
      </c>
      <c r="BI165" s="219">
        <f>IF(N165="nulová",J165,0)</f>
        <v>0</v>
      </c>
      <c r="BJ165" s="18" t="s">
        <v>86</v>
      </c>
      <c r="BK165" s="219">
        <f>ROUND(I165*H165,2)</f>
        <v>0</v>
      </c>
      <c r="BL165" s="18" t="s">
        <v>760</v>
      </c>
      <c r="BM165" s="218" t="s">
        <v>2130</v>
      </c>
    </row>
    <row r="166" spans="1:47" s="2" customFormat="1" ht="11.25">
      <c r="A166" s="35"/>
      <c r="B166" s="36"/>
      <c r="C166" s="37"/>
      <c r="D166" s="220" t="s">
        <v>161</v>
      </c>
      <c r="E166" s="37"/>
      <c r="F166" s="221" t="s">
        <v>2128</v>
      </c>
      <c r="G166" s="37"/>
      <c r="H166" s="37"/>
      <c r="I166" s="123"/>
      <c r="J166" s="37"/>
      <c r="K166" s="37"/>
      <c r="L166" s="40"/>
      <c r="M166" s="222"/>
      <c r="N166" s="223"/>
      <c r="O166" s="72"/>
      <c r="P166" s="72"/>
      <c r="Q166" s="72"/>
      <c r="R166" s="72"/>
      <c r="S166" s="72"/>
      <c r="T166" s="73"/>
      <c r="U166" s="35"/>
      <c r="V166" s="35"/>
      <c r="W166" s="35"/>
      <c r="X166" s="35"/>
      <c r="Y166" s="35"/>
      <c r="Z166" s="35"/>
      <c r="AA166" s="35"/>
      <c r="AB166" s="35"/>
      <c r="AC166" s="35"/>
      <c r="AD166" s="35"/>
      <c r="AE166" s="35"/>
      <c r="AT166" s="18" t="s">
        <v>161</v>
      </c>
      <c r="AU166" s="18" t="s">
        <v>88</v>
      </c>
    </row>
    <row r="167" spans="1:65" s="2" customFormat="1" ht="24" customHeight="1">
      <c r="A167" s="35"/>
      <c r="B167" s="36"/>
      <c r="C167" s="207" t="s">
        <v>7</v>
      </c>
      <c r="D167" s="207" t="s">
        <v>155</v>
      </c>
      <c r="E167" s="208" t="s">
        <v>2131</v>
      </c>
      <c r="F167" s="209" t="s">
        <v>2132</v>
      </c>
      <c r="G167" s="210" t="s">
        <v>2076</v>
      </c>
      <c r="H167" s="211">
        <v>2</v>
      </c>
      <c r="I167" s="212"/>
      <c r="J167" s="213">
        <f>ROUND(I167*H167,2)</f>
        <v>0</v>
      </c>
      <c r="K167" s="209" t="s">
        <v>1</v>
      </c>
      <c r="L167" s="40"/>
      <c r="M167" s="214" t="s">
        <v>1</v>
      </c>
      <c r="N167" s="215" t="s">
        <v>43</v>
      </c>
      <c r="O167" s="72"/>
      <c r="P167" s="216">
        <f>O167*H167</f>
        <v>0</v>
      </c>
      <c r="Q167" s="216">
        <v>0</v>
      </c>
      <c r="R167" s="216">
        <f>Q167*H167</f>
        <v>0</v>
      </c>
      <c r="S167" s="216">
        <v>0</v>
      </c>
      <c r="T167" s="217">
        <f>S167*H167</f>
        <v>0</v>
      </c>
      <c r="U167" s="35"/>
      <c r="V167" s="35"/>
      <c r="W167" s="35"/>
      <c r="X167" s="35"/>
      <c r="Y167" s="35"/>
      <c r="Z167" s="35"/>
      <c r="AA167" s="35"/>
      <c r="AB167" s="35"/>
      <c r="AC167" s="35"/>
      <c r="AD167" s="35"/>
      <c r="AE167" s="35"/>
      <c r="AR167" s="218" t="s">
        <v>760</v>
      </c>
      <c r="AT167" s="218" t="s">
        <v>155</v>
      </c>
      <c r="AU167" s="218" t="s">
        <v>88</v>
      </c>
      <c r="AY167" s="18" t="s">
        <v>154</v>
      </c>
      <c r="BE167" s="219">
        <f>IF(N167="základní",J167,0)</f>
        <v>0</v>
      </c>
      <c r="BF167" s="219">
        <f>IF(N167="snížená",J167,0)</f>
        <v>0</v>
      </c>
      <c r="BG167" s="219">
        <f>IF(N167="zákl. přenesená",J167,0)</f>
        <v>0</v>
      </c>
      <c r="BH167" s="219">
        <f>IF(N167="sníž. přenesená",J167,0)</f>
        <v>0</v>
      </c>
      <c r="BI167" s="219">
        <f>IF(N167="nulová",J167,0)</f>
        <v>0</v>
      </c>
      <c r="BJ167" s="18" t="s">
        <v>86</v>
      </c>
      <c r="BK167" s="219">
        <f>ROUND(I167*H167,2)</f>
        <v>0</v>
      </c>
      <c r="BL167" s="18" t="s">
        <v>760</v>
      </c>
      <c r="BM167" s="218" t="s">
        <v>2133</v>
      </c>
    </row>
    <row r="168" spans="1:47" s="2" customFormat="1" ht="11.25">
      <c r="A168" s="35"/>
      <c r="B168" s="36"/>
      <c r="C168" s="37"/>
      <c r="D168" s="220" t="s">
        <v>161</v>
      </c>
      <c r="E168" s="37"/>
      <c r="F168" s="221" t="s">
        <v>2132</v>
      </c>
      <c r="G168" s="37"/>
      <c r="H168" s="37"/>
      <c r="I168" s="123"/>
      <c r="J168" s="37"/>
      <c r="K168" s="37"/>
      <c r="L168" s="40"/>
      <c r="M168" s="222"/>
      <c r="N168" s="223"/>
      <c r="O168" s="72"/>
      <c r="P168" s="72"/>
      <c r="Q168" s="72"/>
      <c r="R168" s="72"/>
      <c r="S168" s="72"/>
      <c r="T168" s="73"/>
      <c r="U168" s="35"/>
      <c r="V168" s="35"/>
      <c r="W168" s="35"/>
      <c r="X168" s="35"/>
      <c r="Y168" s="35"/>
      <c r="Z168" s="35"/>
      <c r="AA168" s="35"/>
      <c r="AB168" s="35"/>
      <c r="AC168" s="35"/>
      <c r="AD168" s="35"/>
      <c r="AE168" s="35"/>
      <c r="AT168" s="18" t="s">
        <v>161</v>
      </c>
      <c r="AU168" s="18" t="s">
        <v>88</v>
      </c>
    </row>
    <row r="169" spans="1:65" s="2" customFormat="1" ht="16.5" customHeight="1">
      <c r="A169" s="35"/>
      <c r="B169" s="36"/>
      <c r="C169" s="207" t="s">
        <v>245</v>
      </c>
      <c r="D169" s="207" t="s">
        <v>155</v>
      </c>
      <c r="E169" s="208" t="s">
        <v>2134</v>
      </c>
      <c r="F169" s="209" t="s">
        <v>2135</v>
      </c>
      <c r="G169" s="210" t="s">
        <v>179</v>
      </c>
      <c r="H169" s="211">
        <v>25</v>
      </c>
      <c r="I169" s="212"/>
      <c r="J169" s="213">
        <f>ROUND(I169*H169,2)</f>
        <v>0</v>
      </c>
      <c r="K169" s="209" t="s">
        <v>1</v>
      </c>
      <c r="L169" s="40"/>
      <c r="M169" s="214" t="s">
        <v>1</v>
      </c>
      <c r="N169" s="215" t="s">
        <v>43</v>
      </c>
      <c r="O169" s="72"/>
      <c r="P169" s="216">
        <f>O169*H169</f>
        <v>0</v>
      </c>
      <c r="Q169" s="216">
        <v>0</v>
      </c>
      <c r="R169" s="216">
        <f>Q169*H169</f>
        <v>0</v>
      </c>
      <c r="S169" s="216">
        <v>0</v>
      </c>
      <c r="T169" s="217">
        <f>S169*H169</f>
        <v>0</v>
      </c>
      <c r="U169" s="35"/>
      <c r="V169" s="35"/>
      <c r="W169" s="35"/>
      <c r="X169" s="35"/>
      <c r="Y169" s="35"/>
      <c r="Z169" s="35"/>
      <c r="AA169" s="35"/>
      <c r="AB169" s="35"/>
      <c r="AC169" s="35"/>
      <c r="AD169" s="35"/>
      <c r="AE169" s="35"/>
      <c r="AR169" s="218" t="s">
        <v>760</v>
      </c>
      <c r="AT169" s="218" t="s">
        <v>155</v>
      </c>
      <c r="AU169" s="218" t="s">
        <v>88</v>
      </c>
      <c r="AY169" s="18" t="s">
        <v>154</v>
      </c>
      <c r="BE169" s="219">
        <f>IF(N169="základní",J169,0)</f>
        <v>0</v>
      </c>
      <c r="BF169" s="219">
        <f>IF(N169="snížená",J169,0)</f>
        <v>0</v>
      </c>
      <c r="BG169" s="219">
        <f>IF(N169="zákl. přenesená",J169,0)</f>
        <v>0</v>
      </c>
      <c r="BH169" s="219">
        <f>IF(N169="sníž. přenesená",J169,0)</f>
        <v>0</v>
      </c>
      <c r="BI169" s="219">
        <f>IF(N169="nulová",J169,0)</f>
        <v>0</v>
      </c>
      <c r="BJ169" s="18" t="s">
        <v>86</v>
      </c>
      <c r="BK169" s="219">
        <f>ROUND(I169*H169,2)</f>
        <v>0</v>
      </c>
      <c r="BL169" s="18" t="s">
        <v>760</v>
      </c>
      <c r="BM169" s="218" t="s">
        <v>2136</v>
      </c>
    </row>
    <row r="170" spans="1:47" s="2" customFormat="1" ht="11.25">
      <c r="A170" s="35"/>
      <c r="B170" s="36"/>
      <c r="C170" s="37"/>
      <c r="D170" s="220" t="s">
        <v>161</v>
      </c>
      <c r="E170" s="37"/>
      <c r="F170" s="221" t="s">
        <v>2135</v>
      </c>
      <c r="G170" s="37"/>
      <c r="H170" s="37"/>
      <c r="I170" s="123"/>
      <c r="J170" s="37"/>
      <c r="K170" s="37"/>
      <c r="L170" s="40"/>
      <c r="M170" s="222"/>
      <c r="N170" s="223"/>
      <c r="O170" s="72"/>
      <c r="P170" s="72"/>
      <c r="Q170" s="72"/>
      <c r="R170" s="72"/>
      <c r="S170" s="72"/>
      <c r="T170" s="73"/>
      <c r="U170" s="35"/>
      <c r="V170" s="35"/>
      <c r="W170" s="35"/>
      <c r="X170" s="35"/>
      <c r="Y170" s="35"/>
      <c r="Z170" s="35"/>
      <c r="AA170" s="35"/>
      <c r="AB170" s="35"/>
      <c r="AC170" s="35"/>
      <c r="AD170" s="35"/>
      <c r="AE170" s="35"/>
      <c r="AT170" s="18" t="s">
        <v>161</v>
      </c>
      <c r="AU170" s="18" t="s">
        <v>88</v>
      </c>
    </row>
    <row r="171" spans="1:65" s="2" customFormat="1" ht="16.5" customHeight="1">
      <c r="A171" s="35"/>
      <c r="B171" s="36"/>
      <c r="C171" s="207" t="s">
        <v>249</v>
      </c>
      <c r="D171" s="207" t="s">
        <v>155</v>
      </c>
      <c r="E171" s="208" t="s">
        <v>2137</v>
      </c>
      <c r="F171" s="209" t="s">
        <v>2138</v>
      </c>
      <c r="G171" s="210" t="s">
        <v>179</v>
      </c>
      <c r="H171" s="211">
        <v>25</v>
      </c>
      <c r="I171" s="212"/>
      <c r="J171" s="213">
        <f>ROUND(I171*H171,2)</f>
        <v>0</v>
      </c>
      <c r="K171" s="209" t="s">
        <v>1</v>
      </c>
      <c r="L171" s="40"/>
      <c r="M171" s="214" t="s">
        <v>1</v>
      </c>
      <c r="N171" s="215" t="s">
        <v>43</v>
      </c>
      <c r="O171" s="72"/>
      <c r="P171" s="216">
        <f>O171*H171</f>
        <v>0</v>
      </c>
      <c r="Q171" s="216">
        <v>0</v>
      </c>
      <c r="R171" s="216">
        <f>Q171*H171</f>
        <v>0</v>
      </c>
      <c r="S171" s="216">
        <v>0</v>
      </c>
      <c r="T171" s="217">
        <f>S171*H171</f>
        <v>0</v>
      </c>
      <c r="U171" s="35"/>
      <c r="V171" s="35"/>
      <c r="W171" s="35"/>
      <c r="X171" s="35"/>
      <c r="Y171" s="35"/>
      <c r="Z171" s="35"/>
      <c r="AA171" s="35"/>
      <c r="AB171" s="35"/>
      <c r="AC171" s="35"/>
      <c r="AD171" s="35"/>
      <c r="AE171" s="35"/>
      <c r="AR171" s="218" t="s">
        <v>760</v>
      </c>
      <c r="AT171" s="218" t="s">
        <v>155</v>
      </c>
      <c r="AU171" s="218" t="s">
        <v>88</v>
      </c>
      <c r="AY171" s="18" t="s">
        <v>154</v>
      </c>
      <c r="BE171" s="219">
        <f>IF(N171="základní",J171,0)</f>
        <v>0</v>
      </c>
      <c r="BF171" s="219">
        <f>IF(N171="snížená",J171,0)</f>
        <v>0</v>
      </c>
      <c r="BG171" s="219">
        <f>IF(N171="zákl. přenesená",J171,0)</f>
        <v>0</v>
      </c>
      <c r="BH171" s="219">
        <f>IF(N171="sníž. přenesená",J171,0)</f>
        <v>0</v>
      </c>
      <c r="BI171" s="219">
        <f>IF(N171="nulová",J171,0)</f>
        <v>0</v>
      </c>
      <c r="BJ171" s="18" t="s">
        <v>86</v>
      </c>
      <c r="BK171" s="219">
        <f>ROUND(I171*H171,2)</f>
        <v>0</v>
      </c>
      <c r="BL171" s="18" t="s">
        <v>760</v>
      </c>
      <c r="BM171" s="218" t="s">
        <v>2139</v>
      </c>
    </row>
    <row r="172" spans="1:47" s="2" customFormat="1" ht="11.25">
      <c r="A172" s="35"/>
      <c r="B172" s="36"/>
      <c r="C172" s="37"/>
      <c r="D172" s="220" t="s">
        <v>161</v>
      </c>
      <c r="E172" s="37"/>
      <c r="F172" s="221" t="s">
        <v>2138</v>
      </c>
      <c r="G172" s="37"/>
      <c r="H172" s="37"/>
      <c r="I172" s="123"/>
      <c r="J172" s="37"/>
      <c r="K172" s="37"/>
      <c r="L172" s="40"/>
      <c r="M172" s="222"/>
      <c r="N172" s="223"/>
      <c r="O172" s="72"/>
      <c r="P172" s="72"/>
      <c r="Q172" s="72"/>
      <c r="R172" s="72"/>
      <c r="S172" s="72"/>
      <c r="T172" s="73"/>
      <c r="U172" s="35"/>
      <c r="V172" s="35"/>
      <c r="W172" s="35"/>
      <c r="X172" s="35"/>
      <c r="Y172" s="35"/>
      <c r="Z172" s="35"/>
      <c r="AA172" s="35"/>
      <c r="AB172" s="35"/>
      <c r="AC172" s="35"/>
      <c r="AD172" s="35"/>
      <c r="AE172" s="35"/>
      <c r="AT172" s="18" t="s">
        <v>161</v>
      </c>
      <c r="AU172" s="18" t="s">
        <v>88</v>
      </c>
    </row>
    <row r="173" spans="1:65" s="2" customFormat="1" ht="16.5" customHeight="1">
      <c r="A173" s="35"/>
      <c r="B173" s="36"/>
      <c r="C173" s="207" t="s">
        <v>254</v>
      </c>
      <c r="D173" s="207" t="s">
        <v>155</v>
      </c>
      <c r="E173" s="208" t="s">
        <v>2140</v>
      </c>
      <c r="F173" s="209" t="s">
        <v>2141</v>
      </c>
      <c r="G173" s="210" t="s">
        <v>2076</v>
      </c>
      <c r="H173" s="211">
        <v>2</v>
      </c>
      <c r="I173" s="212"/>
      <c r="J173" s="213">
        <f>ROUND(I173*H173,2)</f>
        <v>0</v>
      </c>
      <c r="K173" s="209" t="s">
        <v>1</v>
      </c>
      <c r="L173" s="40"/>
      <c r="M173" s="214" t="s">
        <v>1</v>
      </c>
      <c r="N173" s="215" t="s">
        <v>43</v>
      </c>
      <c r="O173" s="72"/>
      <c r="P173" s="216">
        <f>O173*H173</f>
        <v>0</v>
      </c>
      <c r="Q173" s="216">
        <v>0</v>
      </c>
      <c r="R173" s="216">
        <f>Q173*H173</f>
        <v>0</v>
      </c>
      <c r="S173" s="216">
        <v>0</v>
      </c>
      <c r="T173" s="217">
        <f>S173*H173</f>
        <v>0</v>
      </c>
      <c r="U173" s="35"/>
      <c r="V173" s="35"/>
      <c r="W173" s="35"/>
      <c r="X173" s="35"/>
      <c r="Y173" s="35"/>
      <c r="Z173" s="35"/>
      <c r="AA173" s="35"/>
      <c r="AB173" s="35"/>
      <c r="AC173" s="35"/>
      <c r="AD173" s="35"/>
      <c r="AE173" s="35"/>
      <c r="AR173" s="218" t="s">
        <v>760</v>
      </c>
      <c r="AT173" s="218" t="s">
        <v>155</v>
      </c>
      <c r="AU173" s="218" t="s">
        <v>88</v>
      </c>
      <c r="AY173" s="18" t="s">
        <v>154</v>
      </c>
      <c r="BE173" s="219">
        <f>IF(N173="základní",J173,0)</f>
        <v>0</v>
      </c>
      <c r="BF173" s="219">
        <f>IF(N173="snížená",J173,0)</f>
        <v>0</v>
      </c>
      <c r="BG173" s="219">
        <f>IF(N173="zákl. přenesená",J173,0)</f>
        <v>0</v>
      </c>
      <c r="BH173" s="219">
        <f>IF(N173="sníž. přenesená",J173,0)</f>
        <v>0</v>
      </c>
      <c r="BI173" s="219">
        <f>IF(N173="nulová",J173,0)</f>
        <v>0</v>
      </c>
      <c r="BJ173" s="18" t="s">
        <v>86</v>
      </c>
      <c r="BK173" s="219">
        <f>ROUND(I173*H173,2)</f>
        <v>0</v>
      </c>
      <c r="BL173" s="18" t="s">
        <v>760</v>
      </c>
      <c r="BM173" s="218" t="s">
        <v>2142</v>
      </c>
    </row>
    <row r="174" spans="1:47" s="2" customFormat="1" ht="11.25">
      <c r="A174" s="35"/>
      <c r="B174" s="36"/>
      <c r="C174" s="37"/>
      <c r="D174" s="220" t="s">
        <v>161</v>
      </c>
      <c r="E174" s="37"/>
      <c r="F174" s="221" t="s">
        <v>2141</v>
      </c>
      <c r="G174" s="37"/>
      <c r="H174" s="37"/>
      <c r="I174" s="123"/>
      <c r="J174" s="37"/>
      <c r="K174" s="37"/>
      <c r="L174" s="40"/>
      <c r="M174" s="222"/>
      <c r="N174" s="223"/>
      <c r="O174" s="72"/>
      <c r="P174" s="72"/>
      <c r="Q174" s="72"/>
      <c r="R174" s="72"/>
      <c r="S174" s="72"/>
      <c r="T174" s="73"/>
      <c r="U174" s="35"/>
      <c r="V174" s="35"/>
      <c r="W174" s="35"/>
      <c r="X174" s="35"/>
      <c r="Y174" s="35"/>
      <c r="Z174" s="35"/>
      <c r="AA174" s="35"/>
      <c r="AB174" s="35"/>
      <c r="AC174" s="35"/>
      <c r="AD174" s="35"/>
      <c r="AE174" s="35"/>
      <c r="AT174" s="18" t="s">
        <v>161</v>
      </c>
      <c r="AU174" s="18" t="s">
        <v>88</v>
      </c>
    </row>
    <row r="175" spans="1:65" s="2" customFormat="1" ht="16.5" customHeight="1">
      <c r="A175" s="35"/>
      <c r="B175" s="36"/>
      <c r="C175" s="207" t="s">
        <v>258</v>
      </c>
      <c r="D175" s="207" t="s">
        <v>155</v>
      </c>
      <c r="E175" s="208" t="s">
        <v>2143</v>
      </c>
      <c r="F175" s="209" t="s">
        <v>2144</v>
      </c>
      <c r="G175" s="210" t="s">
        <v>2076</v>
      </c>
      <c r="H175" s="211">
        <v>2</v>
      </c>
      <c r="I175" s="212"/>
      <c r="J175" s="213">
        <f>ROUND(I175*H175,2)</f>
        <v>0</v>
      </c>
      <c r="K175" s="209" t="s">
        <v>1</v>
      </c>
      <c r="L175" s="40"/>
      <c r="M175" s="214" t="s">
        <v>1</v>
      </c>
      <c r="N175" s="215" t="s">
        <v>43</v>
      </c>
      <c r="O175" s="72"/>
      <c r="P175" s="216">
        <f>O175*H175</f>
        <v>0</v>
      </c>
      <c r="Q175" s="216">
        <v>0</v>
      </c>
      <c r="R175" s="216">
        <f>Q175*H175</f>
        <v>0</v>
      </c>
      <c r="S175" s="216">
        <v>0</v>
      </c>
      <c r="T175" s="217">
        <f>S175*H175</f>
        <v>0</v>
      </c>
      <c r="U175" s="35"/>
      <c r="V175" s="35"/>
      <c r="W175" s="35"/>
      <c r="X175" s="35"/>
      <c r="Y175" s="35"/>
      <c r="Z175" s="35"/>
      <c r="AA175" s="35"/>
      <c r="AB175" s="35"/>
      <c r="AC175" s="35"/>
      <c r="AD175" s="35"/>
      <c r="AE175" s="35"/>
      <c r="AR175" s="218" t="s">
        <v>760</v>
      </c>
      <c r="AT175" s="218" t="s">
        <v>155</v>
      </c>
      <c r="AU175" s="218" t="s">
        <v>88</v>
      </c>
      <c r="AY175" s="18" t="s">
        <v>154</v>
      </c>
      <c r="BE175" s="219">
        <f>IF(N175="základní",J175,0)</f>
        <v>0</v>
      </c>
      <c r="BF175" s="219">
        <f>IF(N175="snížená",J175,0)</f>
        <v>0</v>
      </c>
      <c r="BG175" s="219">
        <f>IF(N175="zákl. přenesená",J175,0)</f>
        <v>0</v>
      </c>
      <c r="BH175" s="219">
        <f>IF(N175="sníž. přenesená",J175,0)</f>
        <v>0</v>
      </c>
      <c r="BI175" s="219">
        <f>IF(N175="nulová",J175,0)</f>
        <v>0</v>
      </c>
      <c r="BJ175" s="18" t="s">
        <v>86</v>
      </c>
      <c r="BK175" s="219">
        <f>ROUND(I175*H175,2)</f>
        <v>0</v>
      </c>
      <c r="BL175" s="18" t="s">
        <v>760</v>
      </c>
      <c r="BM175" s="218" t="s">
        <v>2145</v>
      </c>
    </row>
    <row r="176" spans="1:47" s="2" customFormat="1" ht="11.25">
      <c r="A176" s="35"/>
      <c r="B176" s="36"/>
      <c r="C176" s="37"/>
      <c r="D176" s="220" t="s">
        <v>161</v>
      </c>
      <c r="E176" s="37"/>
      <c r="F176" s="221" t="s">
        <v>2144</v>
      </c>
      <c r="G176" s="37"/>
      <c r="H176" s="37"/>
      <c r="I176" s="123"/>
      <c r="J176" s="37"/>
      <c r="K176" s="37"/>
      <c r="L176" s="40"/>
      <c r="M176" s="222"/>
      <c r="N176" s="223"/>
      <c r="O176" s="72"/>
      <c r="P176" s="72"/>
      <c r="Q176" s="72"/>
      <c r="R176" s="72"/>
      <c r="S176" s="72"/>
      <c r="T176" s="73"/>
      <c r="U176" s="35"/>
      <c r="V176" s="35"/>
      <c r="W176" s="35"/>
      <c r="X176" s="35"/>
      <c r="Y176" s="35"/>
      <c r="Z176" s="35"/>
      <c r="AA176" s="35"/>
      <c r="AB176" s="35"/>
      <c r="AC176" s="35"/>
      <c r="AD176" s="35"/>
      <c r="AE176" s="35"/>
      <c r="AT176" s="18" t="s">
        <v>161</v>
      </c>
      <c r="AU176" s="18" t="s">
        <v>88</v>
      </c>
    </row>
    <row r="177" spans="1:65" s="2" customFormat="1" ht="24" customHeight="1">
      <c r="A177" s="35"/>
      <c r="B177" s="36"/>
      <c r="C177" s="207" t="s">
        <v>262</v>
      </c>
      <c r="D177" s="207" t="s">
        <v>155</v>
      </c>
      <c r="E177" s="208" t="s">
        <v>2146</v>
      </c>
      <c r="F177" s="209" t="s">
        <v>2147</v>
      </c>
      <c r="G177" s="210" t="s">
        <v>2076</v>
      </c>
      <c r="H177" s="211">
        <v>2</v>
      </c>
      <c r="I177" s="212"/>
      <c r="J177" s="213">
        <f>ROUND(I177*H177,2)</f>
        <v>0</v>
      </c>
      <c r="K177" s="209" t="s">
        <v>1</v>
      </c>
      <c r="L177" s="40"/>
      <c r="M177" s="214" t="s">
        <v>1</v>
      </c>
      <c r="N177" s="215" t="s">
        <v>43</v>
      </c>
      <c r="O177" s="72"/>
      <c r="P177" s="216">
        <f>O177*H177</f>
        <v>0</v>
      </c>
      <c r="Q177" s="216">
        <v>0</v>
      </c>
      <c r="R177" s="216">
        <f>Q177*H177</f>
        <v>0</v>
      </c>
      <c r="S177" s="216">
        <v>0</v>
      </c>
      <c r="T177" s="217">
        <f>S177*H177</f>
        <v>0</v>
      </c>
      <c r="U177" s="35"/>
      <c r="V177" s="35"/>
      <c r="W177" s="35"/>
      <c r="X177" s="35"/>
      <c r="Y177" s="35"/>
      <c r="Z177" s="35"/>
      <c r="AA177" s="35"/>
      <c r="AB177" s="35"/>
      <c r="AC177" s="35"/>
      <c r="AD177" s="35"/>
      <c r="AE177" s="35"/>
      <c r="AR177" s="218" t="s">
        <v>760</v>
      </c>
      <c r="AT177" s="218" t="s">
        <v>155</v>
      </c>
      <c r="AU177" s="218" t="s">
        <v>88</v>
      </c>
      <c r="AY177" s="18" t="s">
        <v>154</v>
      </c>
      <c r="BE177" s="219">
        <f>IF(N177="základní",J177,0)</f>
        <v>0</v>
      </c>
      <c r="BF177" s="219">
        <f>IF(N177="snížená",J177,0)</f>
        <v>0</v>
      </c>
      <c r="BG177" s="219">
        <f>IF(N177="zákl. přenesená",J177,0)</f>
        <v>0</v>
      </c>
      <c r="BH177" s="219">
        <f>IF(N177="sníž. přenesená",J177,0)</f>
        <v>0</v>
      </c>
      <c r="BI177" s="219">
        <f>IF(N177="nulová",J177,0)</f>
        <v>0</v>
      </c>
      <c r="BJ177" s="18" t="s">
        <v>86</v>
      </c>
      <c r="BK177" s="219">
        <f>ROUND(I177*H177,2)</f>
        <v>0</v>
      </c>
      <c r="BL177" s="18" t="s">
        <v>760</v>
      </c>
      <c r="BM177" s="218" t="s">
        <v>2148</v>
      </c>
    </row>
    <row r="178" spans="1:47" s="2" customFormat="1" ht="11.25">
      <c r="A178" s="35"/>
      <c r="B178" s="36"/>
      <c r="C178" s="37"/>
      <c r="D178" s="220" t="s">
        <v>161</v>
      </c>
      <c r="E178" s="37"/>
      <c r="F178" s="221" t="s">
        <v>2147</v>
      </c>
      <c r="G178" s="37"/>
      <c r="H178" s="37"/>
      <c r="I178" s="123"/>
      <c r="J178" s="37"/>
      <c r="K178" s="37"/>
      <c r="L178" s="40"/>
      <c r="M178" s="222"/>
      <c r="N178" s="223"/>
      <c r="O178" s="72"/>
      <c r="P178" s="72"/>
      <c r="Q178" s="72"/>
      <c r="R178" s="72"/>
      <c r="S178" s="72"/>
      <c r="T178" s="73"/>
      <c r="U178" s="35"/>
      <c r="V178" s="35"/>
      <c r="W178" s="35"/>
      <c r="X178" s="35"/>
      <c r="Y178" s="35"/>
      <c r="Z178" s="35"/>
      <c r="AA178" s="35"/>
      <c r="AB178" s="35"/>
      <c r="AC178" s="35"/>
      <c r="AD178" s="35"/>
      <c r="AE178" s="35"/>
      <c r="AT178" s="18" t="s">
        <v>161</v>
      </c>
      <c r="AU178" s="18" t="s">
        <v>88</v>
      </c>
    </row>
    <row r="179" spans="1:65" s="2" customFormat="1" ht="16.5" customHeight="1">
      <c r="A179" s="35"/>
      <c r="B179" s="36"/>
      <c r="C179" s="207" t="s">
        <v>267</v>
      </c>
      <c r="D179" s="207" t="s">
        <v>155</v>
      </c>
      <c r="E179" s="208" t="s">
        <v>2149</v>
      </c>
      <c r="F179" s="209" t="s">
        <v>2150</v>
      </c>
      <c r="G179" s="210" t="s">
        <v>2076</v>
      </c>
      <c r="H179" s="211">
        <v>2</v>
      </c>
      <c r="I179" s="212"/>
      <c r="J179" s="213">
        <f>ROUND(I179*H179,2)</f>
        <v>0</v>
      </c>
      <c r="K179" s="209" t="s">
        <v>1</v>
      </c>
      <c r="L179" s="40"/>
      <c r="M179" s="214" t="s">
        <v>1</v>
      </c>
      <c r="N179" s="215" t="s">
        <v>43</v>
      </c>
      <c r="O179" s="72"/>
      <c r="P179" s="216">
        <f>O179*H179</f>
        <v>0</v>
      </c>
      <c r="Q179" s="216">
        <v>0</v>
      </c>
      <c r="R179" s="216">
        <f>Q179*H179</f>
        <v>0</v>
      </c>
      <c r="S179" s="216">
        <v>0</v>
      </c>
      <c r="T179" s="217">
        <f>S179*H179</f>
        <v>0</v>
      </c>
      <c r="U179" s="35"/>
      <c r="V179" s="35"/>
      <c r="W179" s="35"/>
      <c r="X179" s="35"/>
      <c r="Y179" s="35"/>
      <c r="Z179" s="35"/>
      <c r="AA179" s="35"/>
      <c r="AB179" s="35"/>
      <c r="AC179" s="35"/>
      <c r="AD179" s="35"/>
      <c r="AE179" s="35"/>
      <c r="AR179" s="218" t="s">
        <v>760</v>
      </c>
      <c r="AT179" s="218" t="s">
        <v>155</v>
      </c>
      <c r="AU179" s="218" t="s">
        <v>88</v>
      </c>
      <c r="AY179" s="18" t="s">
        <v>154</v>
      </c>
      <c r="BE179" s="219">
        <f>IF(N179="základní",J179,0)</f>
        <v>0</v>
      </c>
      <c r="BF179" s="219">
        <f>IF(N179="snížená",J179,0)</f>
        <v>0</v>
      </c>
      <c r="BG179" s="219">
        <f>IF(N179="zákl. přenesená",J179,0)</f>
        <v>0</v>
      </c>
      <c r="BH179" s="219">
        <f>IF(N179="sníž. přenesená",J179,0)</f>
        <v>0</v>
      </c>
      <c r="BI179" s="219">
        <f>IF(N179="nulová",J179,0)</f>
        <v>0</v>
      </c>
      <c r="BJ179" s="18" t="s">
        <v>86</v>
      </c>
      <c r="BK179" s="219">
        <f>ROUND(I179*H179,2)</f>
        <v>0</v>
      </c>
      <c r="BL179" s="18" t="s">
        <v>760</v>
      </c>
      <c r="BM179" s="218" t="s">
        <v>2151</v>
      </c>
    </row>
    <row r="180" spans="1:47" s="2" customFormat="1" ht="11.25">
      <c r="A180" s="35"/>
      <c r="B180" s="36"/>
      <c r="C180" s="37"/>
      <c r="D180" s="220" t="s">
        <v>161</v>
      </c>
      <c r="E180" s="37"/>
      <c r="F180" s="221" t="s">
        <v>2150</v>
      </c>
      <c r="G180" s="37"/>
      <c r="H180" s="37"/>
      <c r="I180" s="123"/>
      <c r="J180" s="37"/>
      <c r="K180" s="37"/>
      <c r="L180" s="40"/>
      <c r="M180" s="222"/>
      <c r="N180" s="223"/>
      <c r="O180" s="72"/>
      <c r="P180" s="72"/>
      <c r="Q180" s="72"/>
      <c r="R180" s="72"/>
      <c r="S180" s="72"/>
      <c r="T180" s="73"/>
      <c r="U180" s="35"/>
      <c r="V180" s="35"/>
      <c r="W180" s="35"/>
      <c r="X180" s="35"/>
      <c r="Y180" s="35"/>
      <c r="Z180" s="35"/>
      <c r="AA180" s="35"/>
      <c r="AB180" s="35"/>
      <c r="AC180" s="35"/>
      <c r="AD180" s="35"/>
      <c r="AE180" s="35"/>
      <c r="AT180" s="18" t="s">
        <v>161</v>
      </c>
      <c r="AU180" s="18" t="s">
        <v>88</v>
      </c>
    </row>
    <row r="181" spans="1:65" s="2" customFormat="1" ht="16.5" customHeight="1">
      <c r="A181" s="35"/>
      <c r="B181" s="36"/>
      <c r="C181" s="207" t="s">
        <v>271</v>
      </c>
      <c r="D181" s="207" t="s">
        <v>155</v>
      </c>
      <c r="E181" s="208" t="s">
        <v>2152</v>
      </c>
      <c r="F181" s="209" t="s">
        <v>2153</v>
      </c>
      <c r="G181" s="210" t="s">
        <v>2076</v>
      </c>
      <c r="H181" s="211">
        <v>2</v>
      </c>
      <c r="I181" s="212"/>
      <c r="J181" s="213">
        <f>ROUND(I181*H181,2)</f>
        <v>0</v>
      </c>
      <c r="K181" s="209" t="s">
        <v>1</v>
      </c>
      <c r="L181" s="40"/>
      <c r="M181" s="214" t="s">
        <v>1</v>
      </c>
      <c r="N181" s="215" t="s">
        <v>43</v>
      </c>
      <c r="O181" s="72"/>
      <c r="P181" s="216">
        <f>O181*H181</f>
        <v>0</v>
      </c>
      <c r="Q181" s="216">
        <v>0</v>
      </c>
      <c r="R181" s="216">
        <f>Q181*H181</f>
        <v>0</v>
      </c>
      <c r="S181" s="216">
        <v>0</v>
      </c>
      <c r="T181" s="217">
        <f>S181*H181</f>
        <v>0</v>
      </c>
      <c r="U181" s="35"/>
      <c r="V181" s="35"/>
      <c r="W181" s="35"/>
      <c r="X181" s="35"/>
      <c r="Y181" s="35"/>
      <c r="Z181" s="35"/>
      <c r="AA181" s="35"/>
      <c r="AB181" s="35"/>
      <c r="AC181" s="35"/>
      <c r="AD181" s="35"/>
      <c r="AE181" s="35"/>
      <c r="AR181" s="218" t="s">
        <v>760</v>
      </c>
      <c r="AT181" s="218" t="s">
        <v>155</v>
      </c>
      <c r="AU181" s="218" t="s">
        <v>88</v>
      </c>
      <c r="AY181" s="18" t="s">
        <v>154</v>
      </c>
      <c r="BE181" s="219">
        <f>IF(N181="základní",J181,0)</f>
        <v>0</v>
      </c>
      <c r="BF181" s="219">
        <f>IF(N181="snížená",J181,0)</f>
        <v>0</v>
      </c>
      <c r="BG181" s="219">
        <f>IF(N181="zákl. přenesená",J181,0)</f>
        <v>0</v>
      </c>
      <c r="BH181" s="219">
        <f>IF(N181="sníž. přenesená",J181,0)</f>
        <v>0</v>
      </c>
      <c r="BI181" s="219">
        <f>IF(N181="nulová",J181,0)</f>
        <v>0</v>
      </c>
      <c r="BJ181" s="18" t="s">
        <v>86</v>
      </c>
      <c r="BK181" s="219">
        <f>ROUND(I181*H181,2)</f>
        <v>0</v>
      </c>
      <c r="BL181" s="18" t="s">
        <v>760</v>
      </c>
      <c r="BM181" s="218" t="s">
        <v>2154</v>
      </c>
    </row>
    <row r="182" spans="1:47" s="2" customFormat="1" ht="11.25">
      <c r="A182" s="35"/>
      <c r="B182" s="36"/>
      <c r="C182" s="37"/>
      <c r="D182" s="220" t="s">
        <v>161</v>
      </c>
      <c r="E182" s="37"/>
      <c r="F182" s="221" t="s">
        <v>2153</v>
      </c>
      <c r="G182" s="37"/>
      <c r="H182" s="37"/>
      <c r="I182" s="123"/>
      <c r="J182" s="37"/>
      <c r="K182" s="37"/>
      <c r="L182" s="40"/>
      <c r="M182" s="222"/>
      <c r="N182" s="223"/>
      <c r="O182" s="72"/>
      <c r="P182" s="72"/>
      <c r="Q182" s="72"/>
      <c r="R182" s="72"/>
      <c r="S182" s="72"/>
      <c r="T182" s="73"/>
      <c r="U182" s="35"/>
      <c r="V182" s="35"/>
      <c r="W182" s="35"/>
      <c r="X182" s="35"/>
      <c r="Y182" s="35"/>
      <c r="Z182" s="35"/>
      <c r="AA182" s="35"/>
      <c r="AB182" s="35"/>
      <c r="AC182" s="35"/>
      <c r="AD182" s="35"/>
      <c r="AE182" s="35"/>
      <c r="AT182" s="18" t="s">
        <v>161</v>
      </c>
      <c r="AU182" s="18" t="s">
        <v>88</v>
      </c>
    </row>
    <row r="183" spans="1:65" s="2" customFormat="1" ht="16.5" customHeight="1">
      <c r="A183" s="35"/>
      <c r="B183" s="36"/>
      <c r="C183" s="207" t="s">
        <v>275</v>
      </c>
      <c r="D183" s="207" t="s">
        <v>155</v>
      </c>
      <c r="E183" s="208" t="s">
        <v>2155</v>
      </c>
      <c r="F183" s="209" t="s">
        <v>2156</v>
      </c>
      <c r="G183" s="210" t="s">
        <v>2076</v>
      </c>
      <c r="H183" s="211">
        <v>1</v>
      </c>
      <c r="I183" s="212"/>
      <c r="J183" s="213">
        <f>ROUND(I183*H183,2)</f>
        <v>0</v>
      </c>
      <c r="K183" s="209" t="s">
        <v>1</v>
      </c>
      <c r="L183" s="40"/>
      <c r="M183" s="214" t="s">
        <v>1</v>
      </c>
      <c r="N183" s="215" t="s">
        <v>43</v>
      </c>
      <c r="O183" s="72"/>
      <c r="P183" s="216">
        <f>O183*H183</f>
        <v>0</v>
      </c>
      <c r="Q183" s="216">
        <v>0</v>
      </c>
      <c r="R183" s="216">
        <f>Q183*H183</f>
        <v>0</v>
      </c>
      <c r="S183" s="216">
        <v>0</v>
      </c>
      <c r="T183" s="217">
        <f>S183*H183</f>
        <v>0</v>
      </c>
      <c r="U183" s="35"/>
      <c r="V183" s="35"/>
      <c r="W183" s="35"/>
      <c r="X183" s="35"/>
      <c r="Y183" s="35"/>
      <c r="Z183" s="35"/>
      <c r="AA183" s="35"/>
      <c r="AB183" s="35"/>
      <c r="AC183" s="35"/>
      <c r="AD183" s="35"/>
      <c r="AE183" s="35"/>
      <c r="AR183" s="218" t="s">
        <v>760</v>
      </c>
      <c r="AT183" s="218" t="s">
        <v>155</v>
      </c>
      <c r="AU183" s="218" t="s">
        <v>88</v>
      </c>
      <c r="AY183" s="18" t="s">
        <v>154</v>
      </c>
      <c r="BE183" s="219">
        <f>IF(N183="základní",J183,0)</f>
        <v>0</v>
      </c>
      <c r="BF183" s="219">
        <f>IF(N183="snížená",J183,0)</f>
        <v>0</v>
      </c>
      <c r="BG183" s="219">
        <f>IF(N183="zákl. přenesená",J183,0)</f>
        <v>0</v>
      </c>
      <c r="BH183" s="219">
        <f>IF(N183="sníž. přenesená",J183,0)</f>
        <v>0</v>
      </c>
      <c r="BI183" s="219">
        <f>IF(N183="nulová",J183,0)</f>
        <v>0</v>
      </c>
      <c r="BJ183" s="18" t="s">
        <v>86</v>
      </c>
      <c r="BK183" s="219">
        <f>ROUND(I183*H183,2)</f>
        <v>0</v>
      </c>
      <c r="BL183" s="18" t="s">
        <v>760</v>
      </c>
      <c r="BM183" s="218" t="s">
        <v>2157</v>
      </c>
    </row>
    <row r="184" spans="1:47" s="2" customFormat="1" ht="11.25">
      <c r="A184" s="35"/>
      <c r="B184" s="36"/>
      <c r="C184" s="37"/>
      <c r="D184" s="220" t="s">
        <v>161</v>
      </c>
      <c r="E184" s="37"/>
      <c r="F184" s="221" t="s">
        <v>2156</v>
      </c>
      <c r="G184" s="37"/>
      <c r="H184" s="37"/>
      <c r="I184" s="123"/>
      <c r="J184" s="37"/>
      <c r="K184" s="37"/>
      <c r="L184" s="40"/>
      <c r="M184" s="222"/>
      <c r="N184" s="223"/>
      <c r="O184" s="72"/>
      <c r="P184" s="72"/>
      <c r="Q184" s="72"/>
      <c r="R184" s="72"/>
      <c r="S184" s="72"/>
      <c r="T184" s="73"/>
      <c r="U184" s="35"/>
      <c r="V184" s="35"/>
      <c r="W184" s="35"/>
      <c r="X184" s="35"/>
      <c r="Y184" s="35"/>
      <c r="Z184" s="35"/>
      <c r="AA184" s="35"/>
      <c r="AB184" s="35"/>
      <c r="AC184" s="35"/>
      <c r="AD184" s="35"/>
      <c r="AE184" s="35"/>
      <c r="AT184" s="18" t="s">
        <v>161</v>
      </c>
      <c r="AU184" s="18" t="s">
        <v>88</v>
      </c>
    </row>
    <row r="185" spans="1:65" s="2" customFormat="1" ht="16.5" customHeight="1">
      <c r="A185" s="35"/>
      <c r="B185" s="36"/>
      <c r="C185" s="207" t="s">
        <v>279</v>
      </c>
      <c r="D185" s="207" t="s">
        <v>155</v>
      </c>
      <c r="E185" s="208" t="s">
        <v>2158</v>
      </c>
      <c r="F185" s="209" t="s">
        <v>2159</v>
      </c>
      <c r="G185" s="210" t="s">
        <v>2076</v>
      </c>
      <c r="H185" s="211">
        <v>1</v>
      </c>
      <c r="I185" s="212"/>
      <c r="J185" s="213">
        <f>ROUND(I185*H185,2)</f>
        <v>0</v>
      </c>
      <c r="K185" s="209" t="s">
        <v>1</v>
      </c>
      <c r="L185" s="40"/>
      <c r="M185" s="214" t="s">
        <v>1</v>
      </c>
      <c r="N185" s="215" t="s">
        <v>43</v>
      </c>
      <c r="O185" s="72"/>
      <c r="P185" s="216">
        <f>O185*H185</f>
        <v>0</v>
      </c>
      <c r="Q185" s="216">
        <v>0</v>
      </c>
      <c r="R185" s="216">
        <f>Q185*H185</f>
        <v>0</v>
      </c>
      <c r="S185" s="216">
        <v>0</v>
      </c>
      <c r="T185" s="217">
        <f>S185*H185</f>
        <v>0</v>
      </c>
      <c r="U185" s="35"/>
      <c r="V185" s="35"/>
      <c r="W185" s="35"/>
      <c r="X185" s="35"/>
      <c r="Y185" s="35"/>
      <c r="Z185" s="35"/>
      <c r="AA185" s="35"/>
      <c r="AB185" s="35"/>
      <c r="AC185" s="35"/>
      <c r="AD185" s="35"/>
      <c r="AE185" s="35"/>
      <c r="AR185" s="218" t="s">
        <v>760</v>
      </c>
      <c r="AT185" s="218" t="s">
        <v>155</v>
      </c>
      <c r="AU185" s="218" t="s">
        <v>88</v>
      </c>
      <c r="AY185" s="18" t="s">
        <v>154</v>
      </c>
      <c r="BE185" s="219">
        <f>IF(N185="základní",J185,0)</f>
        <v>0</v>
      </c>
      <c r="BF185" s="219">
        <f>IF(N185="snížená",J185,0)</f>
        <v>0</v>
      </c>
      <c r="BG185" s="219">
        <f>IF(N185="zákl. přenesená",J185,0)</f>
        <v>0</v>
      </c>
      <c r="BH185" s="219">
        <f>IF(N185="sníž. přenesená",J185,0)</f>
        <v>0</v>
      </c>
      <c r="BI185" s="219">
        <f>IF(N185="nulová",J185,0)</f>
        <v>0</v>
      </c>
      <c r="BJ185" s="18" t="s">
        <v>86</v>
      </c>
      <c r="BK185" s="219">
        <f>ROUND(I185*H185,2)</f>
        <v>0</v>
      </c>
      <c r="BL185" s="18" t="s">
        <v>760</v>
      </c>
      <c r="BM185" s="218" t="s">
        <v>2160</v>
      </c>
    </row>
    <row r="186" spans="1:47" s="2" customFormat="1" ht="11.25">
      <c r="A186" s="35"/>
      <c r="B186" s="36"/>
      <c r="C186" s="37"/>
      <c r="D186" s="220" t="s">
        <v>161</v>
      </c>
      <c r="E186" s="37"/>
      <c r="F186" s="221" t="s">
        <v>2159</v>
      </c>
      <c r="G186" s="37"/>
      <c r="H186" s="37"/>
      <c r="I186" s="123"/>
      <c r="J186" s="37"/>
      <c r="K186" s="37"/>
      <c r="L186" s="40"/>
      <c r="M186" s="222"/>
      <c r="N186" s="223"/>
      <c r="O186" s="72"/>
      <c r="P186" s="72"/>
      <c r="Q186" s="72"/>
      <c r="R186" s="72"/>
      <c r="S186" s="72"/>
      <c r="T186" s="73"/>
      <c r="U186" s="35"/>
      <c r="V186" s="35"/>
      <c r="W186" s="35"/>
      <c r="X186" s="35"/>
      <c r="Y186" s="35"/>
      <c r="Z186" s="35"/>
      <c r="AA186" s="35"/>
      <c r="AB186" s="35"/>
      <c r="AC186" s="35"/>
      <c r="AD186" s="35"/>
      <c r="AE186" s="35"/>
      <c r="AT186" s="18" t="s">
        <v>161</v>
      </c>
      <c r="AU186" s="18" t="s">
        <v>88</v>
      </c>
    </row>
    <row r="187" spans="1:65" s="2" customFormat="1" ht="16.5" customHeight="1">
      <c r="A187" s="35"/>
      <c r="B187" s="36"/>
      <c r="C187" s="207" t="s">
        <v>283</v>
      </c>
      <c r="D187" s="207" t="s">
        <v>155</v>
      </c>
      <c r="E187" s="208" t="s">
        <v>2161</v>
      </c>
      <c r="F187" s="209" t="s">
        <v>2162</v>
      </c>
      <c r="G187" s="210" t="s">
        <v>179</v>
      </c>
      <c r="H187" s="211">
        <v>25</v>
      </c>
      <c r="I187" s="212"/>
      <c r="J187" s="213">
        <f>ROUND(I187*H187,2)</f>
        <v>0</v>
      </c>
      <c r="K187" s="209" t="s">
        <v>1</v>
      </c>
      <c r="L187" s="40"/>
      <c r="M187" s="214" t="s">
        <v>1</v>
      </c>
      <c r="N187" s="215" t="s">
        <v>43</v>
      </c>
      <c r="O187" s="72"/>
      <c r="P187" s="216">
        <f>O187*H187</f>
        <v>0</v>
      </c>
      <c r="Q187" s="216">
        <v>0</v>
      </c>
      <c r="R187" s="216">
        <f>Q187*H187</f>
        <v>0</v>
      </c>
      <c r="S187" s="216">
        <v>0</v>
      </c>
      <c r="T187" s="217">
        <f>S187*H187</f>
        <v>0</v>
      </c>
      <c r="U187" s="35"/>
      <c r="V187" s="35"/>
      <c r="W187" s="35"/>
      <c r="X187" s="35"/>
      <c r="Y187" s="35"/>
      <c r="Z187" s="35"/>
      <c r="AA187" s="35"/>
      <c r="AB187" s="35"/>
      <c r="AC187" s="35"/>
      <c r="AD187" s="35"/>
      <c r="AE187" s="35"/>
      <c r="AR187" s="218" t="s">
        <v>760</v>
      </c>
      <c r="AT187" s="218" t="s">
        <v>155</v>
      </c>
      <c r="AU187" s="218" t="s">
        <v>88</v>
      </c>
      <c r="AY187" s="18" t="s">
        <v>154</v>
      </c>
      <c r="BE187" s="219">
        <f>IF(N187="základní",J187,0)</f>
        <v>0</v>
      </c>
      <c r="BF187" s="219">
        <f>IF(N187="snížená",J187,0)</f>
        <v>0</v>
      </c>
      <c r="BG187" s="219">
        <f>IF(N187="zákl. přenesená",J187,0)</f>
        <v>0</v>
      </c>
      <c r="BH187" s="219">
        <f>IF(N187="sníž. přenesená",J187,0)</f>
        <v>0</v>
      </c>
      <c r="BI187" s="219">
        <f>IF(N187="nulová",J187,0)</f>
        <v>0</v>
      </c>
      <c r="BJ187" s="18" t="s">
        <v>86</v>
      </c>
      <c r="BK187" s="219">
        <f>ROUND(I187*H187,2)</f>
        <v>0</v>
      </c>
      <c r="BL187" s="18" t="s">
        <v>760</v>
      </c>
      <c r="BM187" s="218" t="s">
        <v>2163</v>
      </c>
    </row>
    <row r="188" spans="1:47" s="2" customFormat="1" ht="11.25">
      <c r="A188" s="35"/>
      <c r="B188" s="36"/>
      <c r="C188" s="37"/>
      <c r="D188" s="220" t="s">
        <v>161</v>
      </c>
      <c r="E188" s="37"/>
      <c r="F188" s="221" t="s">
        <v>2162</v>
      </c>
      <c r="G188" s="37"/>
      <c r="H188" s="37"/>
      <c r="I188" s="123"/>
      <c r="J188" s="37"/>
      <c r="K188" s="37"/>
      <c r="L188" s="40"/>
      <c r="M188" s="222"/>
      <c r="N188" s="223"/>
      <c r="O188" s="72"/>
      <c r="P188" s="72"/>
      <c r="Q188" s="72"/>
      <c r="R188" s="72"/>
      <c r="S188" s="72"/>
      <c r="T188" s="73"/>
      <c r="U188" s="35"/>
      <c r="V188" s="35"/>
      <c r="W188" s="35"/>
      <c r="X188" s="35"/>
      <c r="Y188" s="35"/>
      <c r="Z188" s="35"/>
      <c r="AA188" s="35"/>
      <c r="AB188" s="35"/>
      <c r="AC188" s="35"/>
      <c r="AD188" s="35"/>
      <c r="AE188" s="35"/>
      <c r="AT188" s="18" t="s">
        <v>161</v>
      </c>
      <c r="AU188" s="18" t="s">
        <v>88</v>
      </c>
    </row>
    <row r="189" spans="1:65" s="2" customFormat="1" ht="24" customHeight="1">
      <c r="A189" s="35"/>
      <c r="B189" s="36"/>
      <c r="C189" s="207" t="s">
        <v>287</v>
      </c>
      <c r="D189" s="207" t="s">
        <v>155</v>
      </c>
      <c r="E189" s="208" t="s">
        <v>2164</v>
      </c>
      <c r="F189" s="209" t="s">
        <v>2165</v>
      </c>
      <c r="G189" s="210" t="s">
        <v>2076</v>
      </c>
      <c r="H189" s="211">
        <v>2</v>
      </c>
      <c r="I189" s="212"/>
      <c r="J189" s="213">
        <f>ROUND(I189*H189,2)</f>
        <v>0</v>
      </c>
      <c r="K189" s="209" t="s">
        <v>1</v>
      </c>
      <c r="L189" s="40"/>
      <c r="M189" s="214" t="s">
        <v>1</v>
      </c>
      <c r="N189" s="215" t="s">
        <v>43</v>
      </c>
      <c r="O189" s="72"/>
      <c r="P189" s="216">
        <f>O189*H189</f>
        <v>0</v>
      </c>
      <c r="Q189" s="216">
        <v>0</v>
      </c>
      <c r="R189" s="216">
        <f>Q189*H189</f>
        <v>0</v>
      </c>
      <c r="S189" s="216">
        <v>0</v>
      </c>
      <c r="T189" s="217">
        <f>S189*H189</f>
        <v>0</v>
      </c>
      <c r="U189" s="35"/>
      <c r="V189" s="35"/>
      <c r="W189" s="35"/>
      <c r="X189" s="35"/>
      <c r="Y189" s="35"/>
      <c r="Z189" s="35"/>
      <c r="AA189" s="35"/>
      <c r="AB189" s="35"/>
      <c r="AC189" s="35"/>
      <c r="AD189" s="35"/>
      <c r="AE189" s="35"/>
      <c r="AR189" s="218" t="s">
        <v>760</v>
      </c>
      <c r="AT189" s="218" t="s">
        <v>155</v>
      </c>
      <c r="AU189" s="218" t="s">
        <v>88</v>
      </c>
      <c r="AY189" s="18" t="s">
        <v>154</v>
      </c>
      <c r="BE189" s="219">
        <f>IF(N189="základní",J189,0)</f>
        <v>0</v>
      </c>
      <c r="BF189" s="219">
        <f>IF(N189="snížená",J189,0)</f>
        <v>0</v>
      </c>
      <c r="BG189" s="219">
        <f>IF(N189="zákl. přenesená",J189,0)</f>
        <v>0</v>
      </c>
      <c r="BH189" s="219">
        <f>IF(N189="sníž. přenesená",J189,0)</f>
        <v>0</v>
      </c>
      <c r="BI189" s="219">
        <f>IF(N189="nulová",J189,0)</f>
        <v>0</v>
      </c>
      <c r="BJ189" s="18" t="s">
        <v>86</v>
      </c>
      <c r="BK189" s="219">
        <f>ROUND(I189*H189,2)</f>
        <v>0</v>
      </c>
      <c r="BL189" s="18" t="s">
        <v>760</v>
      </c>
      <c r="BM189" s="218" t="s">
        <v>2166</v>
      </c>
    </row>
    <row r="190" spans="1:47" s="2" customFormat="1" ht="11.25">
      <c r="A190" s="35"/>
      <c r="B190" s="36"/>
      <c r="C190" s="37"/>
      <c r="D190" s="220" t="s">
        <v>161</v>
      </c>
      <c r="E190" s="37"/>
      <c r="F190" s="221" t="s">
        <v>2165</v>
      </c>
      <c r="G190" s="37"/>
      <c r="H190" s="37"/>
      <c r="I190" s="123"/>
      <c r="J190" s="37"/>
      <c r="K190" s="37"/>
      <c r="L190" s="40"/>
      <c r="M190" s="222"/>
      <c r="N190" s="223"/>
      <c r="O190" s="72"/>
      <c r="P190" s="72"/>
      <c r="Q190" s="72"/>
      <c r="R190" s="72"/>
      <c r="S190" s="72"/>
      <c r="T190" s="73"/>
      <c r="U190" s="35"/>
      <c r="V190" s="35"/>
      <c r="W190" s="35"/>
      <c r="X190" s="35"/>
      <c r="Y190" s="35"/>
      <c r="Z190" s="35"/>
      <c r="AA190" s="35"/>
      <c r="AB190" s="35"/>
      <c r="AC190" s="35"/>
      <c r="AD190" s="35"/>
      <c r="AE190" s="35"/>
      <c r="AT190" s="18" t="s">
        <v>161</v>
      </c>
      <c r="AU190" s="18" t="s">
        <v>88</v>
      </c>
    </row>
    <row r="191" spans="1:65" s="2" customFormat="1" ht="16.5" customHeight="1">
      <c r="A191" s="35"/>
      <c r="B191" s="36"/>
      <c r="C191" s="207" t="s">
        <v>291</v>
      </c>
      <c r="D191" s="207" t="s">
        <v>155</v>
      </c>
      <c r="E191" s="208" t="s">
        <v>2167</v>
      </c>
      <c r="F191" s="209" t="s">
        <v>2168</v>
      </c>
      <c r="G191" s="210" t="s">
        <v>2076</v>
      </c>
      <c r="H191" s="211">
        <v>2</v>
      </c>
      <c r="I191" s="212"/>
      <c r="J191" s="213">
        <f>ROUND(I191*H191,2)</f>
        <v>0</v>
      </c>
      <c r="K191" s="209" t="s">
        <v>1</v>
      </c>
      <c r="L191" s="40"/>
      <c r="M191" s="214" t="s">
        <v>1</v>
      </c>
      <c r="N191" s="215" t="s">
        <v>43</v>
      </c>
      <c r="O191" s="72"/>
      <c r="P191" s="216">
        <f>O191*H191</f>
        <v>0</v>
      </c>
      <c r="Q191" s="216">
        <v>0</v>
      </c>
      <c r="R191" s="216">
        <f>Q191*H191</f>
        <v>0</v>
      </c>
      <c r="S191" s="216">
        <v>0</v>
      </c>
      <c r="T191" s="217">
        <f>S191*H191</f>
        <v>0</v>
      </c>
      <c r="U191" s="35"/>
      <c r="V191" s="35"/>
      <c r="W191" s="35"/>
      <c r="X191" s="35"/>
      <c r="Y191" s="35"/>
      <c r="Z191" s="35"/>
      <c r="AA191" s="35"/>
      <c r="AB191" s="35"/>
      <c r="AC191" s="35"/>
      <c r="AD191" s="35"/>
      <c r="AE191" s="35"/>
      <c r="AR191" s="218" t="s">
        <v>760</v>
      </c>
      <c r="AT191" s="218" t="s">
        <v>155</v>
      </c>
      <c r="AU191" s="218" t="s">
        <v>88</v>
      </c>
      <c r="AY191" s="18" t="s">
        <v>154</v>
      </c>
      <c r="BE191" s="219">
        <f>IF(N191="základní",J191,0)</f>
        <v>0</v>
      </c>
      <c r="BF191" s="219">
        <f>IF(N191="snížená",J191,0)</f>
        <v>0</v>
      </c>
      <c r="BG191" s="219">
        <f>IF(N191="zákl. přenesená",J191,0)</f>
        <v>0</v>
      </c>
      <c r="BH191" s="219">
        <f>IF(N191="sníž. přenesená",J191,0)</f>
        <v>0</v>
      </c>
      <c r="BI191" s="219">
        <f>IF(N191="nulová",J191,0)</f>
        <v>0</v>
      </c>
      <c r="BJ191" s="18" t="s">
        <v>86</v>
      </c>
      <c r="BK191" s="219">
        <f>ROUND(I191*H191,2)</f>
        <v>0</v>
      </c>
      <c r="BL191" s="18" t="s">
        <v>760</v>
      </c>
      <c r="BM191" s="218" t="s">
        <v>2169</v>
      </c>
    </row>
    <row r="192" spans="1:47" s="2" customFormat="1" ht="11.25">
      <c r="A192" s="35"/>
      <c r="B192" s="36"/>
      <c r="C192" s="37"/>
      <c r="D192" s="220" t="s">
        <v>161</v>
      </c>
      <c r="E192" s="37"/>
      <c r="F192" s="221" t="s">
        <v>2168</v>
      </c>
      <c r="G192" s="37"/>
      <c r="H192" s="37"/>
      <c r="I192" s="123"/>
      <c r="J192" s="37"/>
      <c r="K192" s="37"/>
      <c r="L192" s="40"/>
      <c r="M192" s="222"/>
      <c r="N192" s="223"/>
      <c r="O192" s="72"/>
      <c r="P192" s="72"/>
      <c r="Q192" s="72"/>
      <c r="R192" s="72"/>
      <c r="S192" s="72"/>
      <c r="T192" s="73"/>
      <c r="U192" s="35"/>
      <c r="V192" s="35"/>
      <c r="W192" s="35"/>
      <c r="X192" s="35"/>
      <c r="Y192" s="35"/>
      <c r="Z192" s="35"/>
      <c r="AA192" s="35"/>
      <c r="AB192" s="35"/>
      <c r="AC192" s="35"/>
      <c r="AD192" s="35"/>
      <c r="AE192" s="35"/>
      <c r="AT192" s="18" t="s">
        <v>161</v>
      </c>
      <c r="AU192" s="18" t="s">
        <v>88</v>
      </c>
    </row>
    <row r="193" spans="1:65" s="2" customFormat="1" ht="16.5" customHeight="1">
      <c r="A193" s="35"/>
      <c r="B193" s="36"/>
      <c r="C193" s="207" t="s">
        <v>295</v>
      </c>
      <c r="D193" s="207" t="s">
        <v>155</v>
      </c>
      <c r="E193" s="208" t="s">
        <v>2170</v>
      </c>
      <c r="F193" s="209" t="s">
        <v>2171</v>
      </c>
      <c r="G193" s="210" t="s">
        <v>2076</v>
      </c>
      <c r="H193" s="211">
        <v>2</v>
      </c>
      <c r="I193" s="212"/>
      <c r="J193" s="213">
        <f>ROUND(I193*H193,2)</f>
        <v>0</v>
      </c>
      <c r="K193" s="209" t="s">
        <v>1</v>
      </c>
      <c r="L193" s="40"/>
      <c r="M193" s="214" t="s">
        <v>1</v>
      </c>
      <c r="N193" s="215" t="s">
        <v>43</v>
      </c>
      <c r="O193" s="72"/>
      <c r="P193" s="216">
        <f>O193*H193</f>
        <v>0</v>
      </c>
      <c r="Q193" s="216">
        <v>0</v>
      </c>
      <c r="R193" s="216">
        <f>Q193*H193</f>
        <v>0</v>
      </c>
      <c r="S193" s="216">
        <v>0</v>
      </c>
      <c r="T193" s="217">
        <f>S193*H193</f>
        <v>0</v>
      </c>
      <c r="U193" s="35"/>
      <c r="V193" s="35"/>
      <c r="W193" s="35"/>
      <c r="X193" s="35"/>
      <c r="Y193" s="35"/>
      <c r="Z193" s="35"/>
      <c r="AA193" s="35"/>
      <c r="AB193" s="35"/>
      <c r="AC193" s="35"/>
      <c r="AD193" s="35"/>
      <c r="AE193" s="35"/>
      <c r="AR193" s="218" t="s">
        <v>760</v>
      </c>
      <c r="AT193" s="218" t="s">
        <v>155</v>
      </c>
      <c r="AU193" s="218" t="s">
        <v>88</v>
      </c>
      <c r="AY193" s="18" t="s">
        <v>154</v>
      </c>
      <c r="BE193" s="219">
        <f>IF(N193="základní",J193,0)</f>
        <v>0</v>
      </c>
      <c r="BF193" s="219">
        <f>IF(N193="snížená",J193,0)</f>
        <v>0</v>
      </c>
      <c r="BG193" s="219">
        <f>IF(N193="zákl. přenesená",J193,0)</f>
        <v>0</v>
      </c>
      <c r="BH193" s="219">
        <f>IF(N193="sníž. přenesená",J193,0)</f>
        <v>0</v>
      </c>
      <c r="BI193" s="219">
        <f>IF(N193="nulová",J193,0)</f>
        <v>0</v>
      </c>
      <c r="BJ193" s="18" t="s">
        <v>86</v>
      </c>
      <c r="BK193" s="219">
        <f>ROUND(I193*H193,2)</f>
        <v>0</v>
      </c>
      <c r="BL193" s="18" t="s">
        <v>760</v>
      </c>
      <c r="BM193" s="218" t="s">
        <v>2172</v>
      </c>
    </row>
    <row r="194" spans="1:47" s="2" customFormat="1" ht="11.25">
      <c r="A194" s="35"/>
      <c r="B194" s="36"/>
      <c r="C194" s="37"/>
      <c r="D194" s="220" t="s">
        <v>161</v>
      </c>
      <c r="E194" s="37"/>
      <c r="F194" s="221" t="s">
        <v>2171</v>
      </c>
      <c r="G194" s="37"/>
      <c r="H194" s="37"/>
      <c r="I194" s="123"/>
      <c r="J194" s="37"/>
      <c r="K194" s="37"/>
      <c r="L194" s="40"/>
      <c r="M194" s="222"/>
      <c r="N194" s="223"/>
      <c r="O194" s="72"/>
      <c r="P194" s="72"/>
      <c r="Q194" s="72"/>
      <c r="R194" s="72"/>
      <c r="S194" s="72"/>
      <c r="T194" s="73"/>
      <c r="U194" s="35"/>
      <c r="V194" s="35"/>
      <c r="W194" s="35"/>
      <c r="X194" s="35"/>
      <c r="Y194" s="35"/>
      <c r="Z194" s="35"/>
      <c r="AA194" s="35"/>
      <c r="AB194" s="35"/>
      <c r="AC194" s="35"/>
      <c r="AD194" s="35"/>
      <c r="AE194" s="35"/>
      <c r="AT194" s="18" t="s">
        <v>161</v>
      </c>
      <c r="AU194" s="18" t="s">
        <v>88</v>
      </c>
    </row>
    <row r="195" spans="1:65" s="2" customFormat="1" ht="16.5" customHeight="1">
      <c r="A195" s="35"/>
      <c r="B195" s="36"/>
      <c r="C195" s="207" t="s">
        <v>299</v>
      </c>
      <c r="D195" s="207" t="s">
        <v>155</v>
      </c>
      <c r="E195" s="208" t="s">
        <v>2173</v>
      </c>
      <c r="F195" s="209" t="s">
        <v>2174</v>
      </c>
      <c r="G195" s="210" t="s">
        <v>179</v>
      </c>
      <c r="H195" s="211">
        <v>15</v>
      </c>
      <c r="I195" s="212"/>
      <c r="J195" s="213">
        <f>ROUND(I195*H195,2)</f>
        <v>0</v>
      </c>
      <c r="K195" s="209" t="s">
        <v>1</v>
      </c>
      <c r="L195" s="40"/>
      <c r="M195" s="214" t="s">
        <v>1</v>
      </c>
      <c r="N195" s="215" t="s">
        <v>43</v>
      </c>
      <c r="O195" s="72"/>
      <c r="P195" s="216">
        <f>O195*H195</f>
        <v>0</v>
      </c>
      <c r="Q195" s="216">
        <v>0</v>
      </c>
      <c r="R195" s="216">
        <f>Q195*H195</f>
        <v>0</v>
      </c>
      <c r="S195" s="216">
        <v>0</v>
      </c>
      <c r="T195" s="217">
        <f>S195*H195</f>
        <v>0</v>
      </c>
      <c r="U195" s="35"/>
      <c r="V195" s="35"/>
      <c r="W195" s="35"/>
      <c r="X195" s="35"/>
      <c r="Y195" s="35"/>
      <c r="Z195" s="35"/>
      <c r="AA195" s="35"/>
      <c r="AB195" s="35"/>
      <c r="AC195" s="35"/>
      <c r="AD195" s="35"/>
      <c r="AE195" s="35"/>
      <c r="AR195" s="218" t="s">
        <v>760</v>
      </c>
      <c r="AT195" s="218" t="s">
        <v>155</v>
      </c>
      <c r="AU195" s="218" t="s">
        <v>88</v>
      </c>
      <c r="AY195" s="18" t="s">
        <v>154</v>
      </c>
      <c r="BE195" s="219">
        <f>IF(N195="základní",J195,0)</f>
        <v>0</v>
      </c>
      <c r="BF195" s="219">
        <f>IF(N195="snížená",J195,0)</f>
        <v>0</v>
      </c>
      <c r="BG195" s="219">
        <f>IF(N195="zákl. přenesená",J195,0)</f>
        <v>0</v>
      </c>
      <c r="BH195" s="219">
        <f>IF(N195="sníž. přenesená",J195,0)</f>
        <v>0</v>
      </c>
      <c r="BI195" s="219">
        <f>IF(N195="nulová",J195,0)</f>
        <v>0</v>
      </c>
      <c r="BJ195" s="18" t="s">
        <v>86</v>
      </c>
      <c r="BK195" s="219">
        <f>ROUND(I195*H195,2)</f>
        <v>0</v>
      </c>
      <c r="BL195" s="18" t="s">
        <v>760</v>
      </c>
      <c r="BM195" s="218" t="s">
        <v>2175</v>
      </c>
    </row>
    <row r="196" spans="1:47" s="2" customFormat="1" ht="11.25">
      <c r="A196" s="35"/>
      <c r="B196" s="36"/>
      <c r="C196" s="37"/>
      <c r="D196" s="220" t="s">
        <v>161</v>
      </c>
      <c r="E196" s="37"/>
      <c r="F196" s="221" t="s">
        <v>2174</v>
      </c>
      <c r="G196" s="37"/>
      <c r="H196" s="37"/>
      <c r="I196" s="123"/>
      <c r="J196" s="37"/>
      <c r="K196" s="37"/>
      <c r="L196" s="40"/>
      <c r="M196" s="222"/>
      <c r="N196" s="223"/>
      <c r="O196" s="72"/>
      <c r="P196" s="72"/>
      <c r="Q196" s="72"/>
      <c r="R196" s="72"/>
      <c r="S196" s="72"/>
      <c r="T196" s="73"/>
      <c r="U196" s="35"/>
      <c r="V196" s="35"/>
      <c r="W196" s="35"/>
      <c r="X196" s="35"/>
      <c r="Y196" s="35"/>
      <c r="Z196" s="35"/>
      <c r="AA196" s="35"/>
      <c r="AB196" s="35"/>
      <c r="AC196" s="35"/>
      <c r="AD196" s="35"/>
      <c r="AE196" s="35"/>
      <c r="AT196" s="18" t="s">
        <v>161</v>
      </c>
      <c r="AU196" s="18" t="s">
        <v>88</v>
      </c>
    </row>
    <row r="197" spans="1:65" s="2" customFormat="1" ht="16.5" customHeight="1">
      <c r="A197" s="35"/>
      <c r="B197" s="36"/>
      <c r="C197" s="207" t="s">
        <v>303</v>
      </c>
      <c r="D197" s="207" t="s">
        <v>155</v>
      </c>
      <c r="E197" s="208" t="s">
        <v>2176</v>
      </c>
      <c r="F197" s="209" t="s">
        <v>2177</v>
      </c>
      <c r="G197" s="210" t="s">
        <v>179</v>
      </c>
      <c r="H197" s="211">
        <v>30</v>
      </c>
      <c r="I197" s="212"/>
      <c r="J197" s="213">
        <f>ROUND(I197*H197,2)</f>
        <v>0</v>
      </c>
      <c r="K197" s="209" t="s">
        <v>1</v>
      </c>
      <c r="L197" s="40"/>
      <c r="M197" s="214" t="s">
        <v>1</v>
      </c>
      <c r="N197" s="215" t="s">
        <v>43</v>
      </c>
      <c r="O197" s="72"/>
      <c r="P197" s="216">
        <f>O197*H197</f>
        <v>0</v>
      </c>
      <c r="Q197" s="216">
        <v>0</v>
      </c>
      <c r="R197" s="216">
        <f>Q197*H197</f>
        <v>0</v>
      </c>
      <c r="S197" s="216">
        <v>0</v>
      </c>
      <c r="T197" s="217">
        <f>S197*H197</f>
        <v>0</v>
      </c>
      <c r="U197" s="35"/>
      <c r="V197" s="35"/>
      <c r="W197" s="35"/>
      <c r="X197" s="35"/>
      <c r="Y197" s="35"/>
      <c r="Z197" s="35"/>
      <c r="AA197" s="35"/>
      <c r="AB197" s="35"/>
      <c r="AC197" s="35"/>
      <c r="AD197" s="35"/>
      <c r="AE197" s="35"/>
      <c r="AR197" s="218" t="s">
        <v>760</v>
      </c>
      <c r="AT197" s="218" t="s">
        <v>155</v>
      </c>
      <c r="AU197" s="218" t="s">
        <v>88</v>
      </c>
      <c r="AY197" s="18" t="s">
        <v>154</v>
      </c>
      <c r="BE197" s="219">
        <f>IF(N197="základní",J197,0)</f>
        <v>0</v>
      </c>
      <c r="BF197" s="219">
        <f>IF(N197="snížená",J197,0)</f>
        <v>0</v>
      </c>
      <c r="BG197" s="219">
        <f>IF(N197="zákl. přenesená",J197,0)</f>
        <v>0</v>
      </c>
      <c r="BH197" s="219">
        <f>IF(N197="sníž. přenesená",J197,0)</f>
        <v>0</v>
      </c>
      <c r="BI197" s="219">
        <f>IF(N197="nulová",J197,0)</f>
        <v>0</v>
      </c>
      <c r="BJ197" s="18" t="s">
        <v>86</v>
      </c>
      <c r="BK197" s="219">
        <f>ROUND(I197*H197,2)</f>
        <v>0</v>
      </c>
      <c r="BL197" s="18" t="s">
        <v>760</v>
      </c>
      <c r="BM197" s="218" t="s">
        <v>2178</v>
      </c>
    </row>
    <row r="198" spans="1:47" s="2" customFormat="1" ht="11.25">
      <c r="A198" s="35"/>
      <c r="B198" s="36"/>
      <c r="C198" s="37"/>
      <c r="D198" s="220" t="s">
        <v>161</v>
      </c>
      <c r="E198" s="37"/>
      <c r="F198" s="221" t="s">
        <v>2177</v>
      </c>
      <c r="G198" s="37"/>
      <c r="H198" s="37"/>
      <c r="I198" s="123"/>
      <c r="J198" s="37"/>
      <c r="K198" s="37"/>
      <c r="L198" s="40"/>
      <c r="M198" s="222"/>
      <c r="N198" s="223"/>
      <c r="O198" s="72"/>
      <c r="P198" s="72"/>
      <c r="Q198" s="72"/>
      <c r="R198" s="72"/>
      <c r="S198" s="72"/>
      <c r="T198" s="73"/>
      <c r="U198" s="35"/>
      <c r="V198" s="35"/>
      <c r="W198" s="35"/>
      <c r="X198" s="35"/>
      <c r="Y198" s="35"/>
      <c r="Z198" s="35"/>
      <c r="AA198" s="35"/>
      <c r="AB198" s="35"/>
      <c r="AC198" s="35"/>
      <c r="AD198" s="35"/>
      <c r="AE198" s="35"/>
      <c r="AT198" s="18" t="s">
        <v>161</v>
      </c>
      <c r="AU198" s="18" t="s">
        <v>88</v>
      </c>
    </row>
    <row r="199" spans="2:63" s="12" customFormat="1" ht="22.9" customHeight="1">
      <c r="B199" s="193"/>
      <c r="C199" s="194"/>
      <c r="D199" s="195" t="s">
        <v>77</v>
      </c>
      <c r="E199" s="224" t="s">
        <v>2179</v>
      </c>
      <c r="F199" s="224" t="s">
        <v>2180</v>
      </c>
      <c r="G199" s="194"/>
      <c r="H199" s="194"/>
      <c r="I199" s="197"/>
      <c r="J199" s="225">
        <f>BK199</f>
        <v>0</v>
      </c>
      <c r="K199" s="194"/>
      <c r="L199" s="199"/>
      <c r="M199" s="200"/>
      <c r="N199" s="201"/>
      <c r="O199" s="201"/>
      <c r="P199" s="202">
        <f>SUM(P200:P235)</f>
        <v>0</v>
      </c>
      <c r="Q199" s="201"/>
      <c r="R199" s="202">
        <f>SUM(R200:R235)</f>
        <v>11.503764</v>
      </c>
      <c r="S199" s="201"/>
      <c r="T199" s="203">
        <f>SUM(T200:T235)</f>
        <v>0</v>
      </c>
      <c r="AR199" s="204" t="s">
        <v>86</v>
      </c>
      <c r="AT199" s="205" t="s">
        <v>77</v>
      </c>
      <c r="AU199" s="205" t="s">
        <v>86</v>
      </c>
      <c r="AY199" s="204" t="s">
        <v>154</v>
      </c>
      <c r="BK199" s="206">
        <f>SUM(BK200:BK235)</f>
        <v>0</v>
      </c>
    </row>
    <row r="200" spans="1:65" s="2" customFormat="1" ht="24" customHeight="1">
      <c r="A200" s="35"/>
      <c r="B200" s="36"/>
      <c r="C200" s="207" t="s">
        <v>307</v>
      </c>
      <c r="D200" s="207" t="s">
        <v>155</v>
      </c>
      <c r="E200" s="208" t="s">
        <v>2181</v>
      </c>
      <c r="F200" s="209" t="s">
        <v>2182</v>
      </c>
      <c r="G200" s="210" t="s">
        <v>2183</v>
      </c>
      <c r="H200" s="211">
        <v>0.03</v>
      </c>
      <c r="I200" s="212"/>
      <c r="J200" s="213">
        <f>ROUND(I200*H200,2)</f>
        <v>0</v>
      </c>
      <c r="K200" s="209" t="s">
        <v>405</v>
      </c>
      <c r="L200" s="40"/>
      <c r="M200" s="214" t="s">
        <v>1</v>
      </c>
      <c r="N200" s="215" t="s">
        <v>43</v>
      </c>
      <c r="O200" s="72"/>
      <c r="P200" s="216">
        <f>O200*H200</f>
        <v>0</v>
      </c>
      <c r="Q200" s="216">
        <v>0.0088</v>
      </c>
      <c r="R200" s="216">
        <f>Q200*H200</f>
        <v>0.000264</v>
      </c>
      <c r="S200" s="216">
        <v>0</v>
      </c>
      <c r="T200" s="217">
        <f>S200*H200</f>
        <v>0</v>
      </c>
      <c r="U200" s="35"/>
      <c r="V200" s="35"/>
      <c r="W200" s="35"/>
      <c r="X200" s="35"/>
      <c r="Y200" s="35"/>
      <c r="Z200" s="35"/>
      <c r="AA200" s="35"/>
      <c r="AB200" s="35"/>
      <c r="AC200" s="35"/>
      <c r="AD200" s="35"/>
      <c r="AE200" s="35"/>
      <c r="AR200" s="218" t="s">
        <v>760</v>
      </c>
      <c r="AT200" s="218" t="s">
        <v>155</v>
      </c>
      <c r="AU200" s="218" t="s">
        <v>88</v>
      </c>
      <c r="AY200" s="18" t="s">
        <v>154</v>
      </c>
      <c r="BE200" s="219">
        <f>IF(N200="základní",J200,0)</f>
        <v>0</v>
      </c>
      <c r="BF200" s="219">
        <f>IF(N200="snížená",J200,0)</f>
        <v>0</v>
      </c>
      <c r="BG200" s="219">
        <f>IF(N200="zákl. přenesená",J200,0)</f>
        <v>0</v>
      </c>
      <c r="BH200" s="219">
        <f>IF(N200="sníž. přenesená",J200,0)</f>
        <v>0</v>
      </c>
      <c r="BI200" s="219">
        <f>IF(N200="nulová",J200,0)</f>
        <v>0</v>
      </c>
      <c r="BJ200" s="18" t="s">
        <v>86</v>
      </c>
      <c r="BK200" s="219">
        <f>ROUND(I200*H200,2)</f>
        <v>0</v>
      </c>
      <c r="BL200" s="18" t="s">
        <v>760</v>
      </c>
      <c r="BM200" s="218" t="s">
        <v>2184</v>
      </c>
    </row>
    <row r="201" spans="1:47" s="2" customFormat="1" ht="19.5">
      <c r="A201" s="35"/>
      <c r="B201" s="36"/>
      <c r="C201" s="37"/>
      <c r="D201" s="220" t="s">
        <v>161</v>
      </c>
      <c r="E201" s="37"/>
      <c r="F201" s="221" t="s">
        <v>2185</v>
      </c>
      <c r="G201" s="37"/>
      <c r="H201" s="37"/>
      <c r="I201" s="123"/>
      <c r="J201" s="37"/>
      <c r="K201" s="37"/>
      <c r="L201" s="40"/>
      <c r="M201" s="222"/>
      <c r="N201" s="223"/>
      <c r="O201" s="72"/>
      <c r="P201" s="72"/>
      <c r="Q201" s="72"/>
      <c r="R201" s="72"/>
      <c r="S201" s="72"/>
      <c r="T201" s="73"/>
      <c r="U201" s="35"/>
      <c r="V201" s="35"/>
      <c r="W201" s="35"/>
      <c r="X201" s="35"/>
      <c r="Y201" s="35"/>
      <c r="Z201" s="35"/>
      <c r="AA201" s="35"/>
      <c r="AB201" s="35"/>
      <c r="AC201" s="35"/>
      <c r="AD201" s="35"/>
      <c r="AE201" s="35"/>
      <c r="AT201" s="18" t="s">
        <v>161</v>
      </c>
      <c r="AU201" s="18" t="s">
        <v>88</v>
      </c>
    </row>
    <row r="202" spans="1:47" s="2" customFormat="1" ht="48.75">
      <c r="A202" s="35"/>
      <c r="B202" s="36"/>
      <c r="C202" s="37"/>
      <c r="D202" s="220" t="s">
        <v>408</v>
      </c>
      <c r="E202" s="37"/>
      <c r="F202" s="230" t="s">
        <v>2186</v>
      </c>
      <c r="G202" s="37"/>
      <c r="H202" s="37"/>
      <c r="I202" s="123"/>
      <c r="J202" s="37"/>
      <c r="K202" s="37"/>
      <c r="L202" s="40"/>
      <c r="M202" s="222"/>
      <c r="N202" s="223"/>
      <c r="O202" s="72"/>
      <c r="P202" s="72"/>
      <c r="Q202" s="72"/>
      <c r="R202" s="72"/>
      <c r="S202" s="72"/>
      <c r="T202" s="73"/>
      <c r="U202" s="35"/>
      <c r="V202" s="35"/>
      <c r="W202" s="35"/>
      <c r="X202" s="35"/>
      <c r="Y202" s="35"/>
      <c r="Z202" s="35"/>
      <c r="AA202" s="35"/>
      <c r="AB202" s="35"/>
      <c r="AC202" s="35"/>
      <c r="AD202" s="35"/>
      <c r="AE202" s="35"/>
      <c r="AT202" s="18" t="s">
        <v>408</v>
      </c>
      <c r="AU202" s="18" t="s">
        <v>88</v>
      </c>
    </row>
    <row r="203" spans="2:51" s="13" customFormat="1" ht="11.25">
      <c r="B203" s="231"/>
      <c r="C203" s="232"/>
      <c r="D203" s="220" t="s">
        <v>410</v>
      </c>
      <c r="E203" s="233" t="s">
        <v>1</v>
      </c>
      <c r="F203" s="234" t="s">
        <v>2187</v>
      </c>
      <c r="G203" s="232"/>
      <c r="H203" s="235">
        <v>0.03</v>
      </c>
      <c r="I203" s="236"/>
      <c r="J203" s="232"/>
      <c r="K203" s="232"/>
      <c r="L203" s="237"/>
      <c r="M203" s="238"/>
      <c r="N203" s="239"/>
      <c r="O203" s="239"/>
      <c r="P203" s="239"/>
      <c r="Q203" s="239"/>
      <c r="R203" s="239"/>
      <c r="S203" s="239"/>
      <c r="T203" s="240"/>
      <c r="AT203" s="241" t="s">
        <v>410</v>
      </c>
      <c r="AU203" s="241" t="s">
        <v>88</v>
      </c>
      <c r="AV203" s="13" t="s">
        <v>88</v>
      </c>
      <c r="AW203" s="13" t="s">
        <v>34</v>
      </c>
      <c r="AX203" s="13" t="s">
        <v>86</v>
      </c>
      <c r="AY203" s="241" t="s">
        <v>154</v>
      </c>
    </row>
    <row r="204" spans="1:65" s="2" customFormat="1" ht="24" customHeight="1">
      <c r="A204" s="35"/>
      <c r="B204" s="36"/>
      <c r="C204" s="207" t="s">
        <v>311</v>
      </c>
      <c r="D204" s="207" t="s">
        <v>155</v>
      </c>
      <c r="E204" s="208" t="s">
        <v>2188</v>
      </c>
      <c r="F204" s="209" t="s">
        <v>2189</v>
      </c>
      <c r="G204" s="210" t="s">
        <v>600</v>
      </c>
      <c r="H204" s="211">
        <v>2</v>
      </c>
      <c r="I204" s="212"/>
      <c r="J204" s="213">
        <f>ROUND(I204*H204,2)</f>
        <v>0</v>
      </c>
      <c r="K204" s="209" t="s">
        <v>405</v>
      </c>
      <c r="L204" s="40"/>
      <c r="M204" s="214" t="s">
        <v>1</v>
      </c>
      <c r="N204" s="215" t="s">
        <v>43</v>
      </c>
      <c r="O204" s="72"/>
      <c r="P204" s="216">
        <f>O204*H204</f>
        <v>0</v>
      </c>
      <c r="Q204" s="216">
        <v>0</v>
      </c>
      <c r="R204" s="216">
        <f>Q204*H204</f>
        <v>0</v>
      </c>
      <c r="S204" s="216">
        <v>0</v>
      </c>
      <c r="T204" s="217">
        <f>S204*H204</f>
        <v>0</v>
      </c>
      <c r="U204" s="35"/>
      <c r="V204" s="35"/>
      <c r="W204" s="35"/>
      <c r="X204" s="35"/>
      <c r="Y204" s="35"/>
      <c r="Z204" s="35"/>
      <c r="AA204" s="35"/>
      <c r="AB204" s="35"/>
      <c r="AC204" s="35"/>
      <c r="AD204" s="35"/>
      <c r="AE204" s="35"/>
      <c r="AR204" s="218" t="s">
        <v>760</v>
      </c>
      <c r="AT204" s="218" t="s">
        <v>155</v>
      </c>
      <c r="AU204" s="218" t="s">
        <v>88</v>
      </c>
      <c r="AY204" s="18" t="s">
        <v>154</v>
      </c>
      <c r="BE204" s="219">
        <f>IF(N204="základní",J204,0)</f>
        <v>0</v>
      </c>
      <c r="BF204" s="219">
        <f>IF(N204="snížená",J204,0)</f>
        <v>0</v>
      </c>
      <c r="BG204" s="219">
        <f>IF(N204="zákl. přenesená",J204,0)</f>
        <v>0</v>
      </c>
      <c r="BH204" s="219">
        <f>IF(N204="sníž. přenesená",J204,0)</f>
        <v>0</v>
      </c>
      <c r="BI204" s="219">
        <f>IF(N204="nulová",J204,0)</f>
        <v>0</v>
      </c>
      <c r="BJ204" s="18" t="s">
        <v>86</v>
      </c>
      <c r="BK204" s="219">
        <f>ROUND(I204*H204,2)</f>
        <v>0</v>
      </c>
      <c r="BL204" s="18" t="s">
        <v>760</v>
      </c>
      <c r="BM204" s="218" t="s">
        <v>2190</v>
      </c>
    </row>
    <row r="205" spans="1:47" s="2" customFormat="1" ht="48.75">
      <c r="A205" s="35"/>
      <c r="B205" s="36"/>
      <c r="C205" s="37"/>
      <c r="D205" s="220" t="s">
        <v>161</v>
      </c>
      <c r="E205" s="37"/>
      <c r="F205" s="221" t="s">
        <v>2191</v>
      </c>
      <c r="G205" s="37"/>
      <c r="H205" s="37"/>
      <c r="I205" s="123"/>
      <c r="J205" s="37"/>
      <c r="K205" s="37"/>
      <c r="L205" s="40"/>
      <c r="M205" s="222"/>
      <c r="N205" s="223"/>
      <c r="O205" s="72"/>
      <c r="P205" s="72"/>
      <c r="Q205" s="72"/>
      <c r="R205" s="72"/>
      <c r="S205" s="72"/>
      <c r="T205" s="73"/>
      <c r="U205" s="35"/>
      <c r="V205" s="35"/>
      <c r="W205" s="35"/>
      <c r="X205" s="35"/>
      <c r="Y205" s="35"/>
      <c r="Z205" s="35"/>
      <c r="AA205" s="35"/>
      <c r="AB205" s="35"/>
      <c r="AC205" s="35"/>
      <c r="AD205" s="35"/>
      <c r="AE205" s="35"/>
      <c r="AT205" s="18" t="s">
        <v>161</v>
      </c>
      <c r="AU205" s="18" t="s">
        <v>88</v>
      </c>
    </row>
    <row r="206" spans="1:47" s="2" customFormat="1" ht="29.25">
      <c r="A206" s="35"/>
      <c r="B206" s="36"/>
      <c r="C206" s="37"/>
      <c r="D206" s="220" t="s">
        <v>408</v>
      </c>
      <c r="E206" s="37"/>
      <c r="F206" s="230" t="s">
        <v>2192</v>
      </c>
      <c r="G206" s="37"/>
      <c r="H206" s="37"/>
      <c r="I206" s="123"/>
      <c r="J206" s="37"/>
      <c r="K206" s="37"/>
      <c r="L206" s="40"/>
      <c r="M206" s="222"/>
      <c r="N206" s="223"/>
      <c r="O206" s="72"/>
      <c r="P206" s="72"/>
      <c r="Q206" s="72"/>
      <c r="R206" s="72"/>
      <c r="S206" s="72"/>
      <c r="T206" s="73"/>
      <c r="U206" s="35"/>
      <c r="V206" s="35"/>
      <c r="W206" s="35"/>
      <c r="X206" s="35"/>
      <c r="Y206" s="35"/>
      <c r="Z206" s="35"/>
      <c r="AA206" s="35"/>
      <c r="AB206" s="35"/>
      <c r="AC206" s="35"/>
      <c r="AD206" s="35"/>
      <c r="AE206" s="35"/>
      <c r="AT206" s="18" t="s">
        <v>408</v>
      </c>
      <c r="AU206" s="18" t="s">
        <v>88</v>
      </c>
    </row>
    <row r="207" spans="2:51" s="13" customFormat="1" ht="11.25">
      <c r="B207" s="231"/>
      <c r="C207" s="232"/>
      <c r="D207" s="220" t="s">
        <v>410</v>
      </c>
      <c r="E207" s="233" t="s">
        <v>1</v>
      </c>
      <c r="F207" s="234" t="s">
        <v>88</v>
      </c>
      <c r="G207" s="232"/>
      <c r="H207" s="235">
        <v>2</v>
      </c>
      <c r="I207" s="236"/>
      <c r="J207" s="232"/>
      <c r="K207" s="232"/>
      <c r="L207" s="237"/>
      <c r="M207" s="238"/>
      <c r="N207" s="239"/>
      <c r="O207" s="239"/>
      <c r="P207" s="239"/>
      <c r="Q207" s="239"/>
      <c r="R207" s="239"/>
      <c r="S207" s="239"/>
      <c r="T207" s="240"/>
      <c r="AT207" s="241" t="s">
        <v>410</v>
      </c>
      <c r="AU207" s="241" t="s">
        <v>88</v>
      </c>
      <c r="AV207" s="13" t="s">
        <v>88</v>
      </c>
      <c r="AW207" s="13" t="s">
        <v>34</v>
      </c>
      <c r="AX207" s="13" t="s">
        <v>86</v>
      </c>
      <c r="AY207" s="241" t="s">
        <v>154</v>
      </c>
    </row>
    <row r="208" spans="1:65" s="2" customFormat="1" ht="24" customHeight="1">
      <c r="A208" s="35"/>
      <c r="B208" s="36"/>
      <c r="C208" s="207" t="s">
        <v>316</v>
      </c>
      <c r="D208" s="207" t="s">
        <v>155</v>
      </c>
      <c r="E208" s="208" t="s">
        <v>2193</v>
      </c>
      <c r="F208" s="209" t="s">
        <v>2194</v>
      </c>
      <c r="G208" s="210" t="s">
        <v>639</v>
      </c>
      <c r="H208" s="211">
        <v>25</v>
      </c>
      <c r="I208" s="212"/>
      <c r="J208" s="213">
        <f>ROUND(I208*H208,2)</f>
        <v>0</v>
      </c>
      <c r="K208" s="209" t="s">
        <v>405</v>
      </c>
      <c r="L208" s="40"/>
      <c r="M208" s="214" t="s">
        <v>1</v>
      </c>
      <c r="N208" s="215" t="s">
        <v>43</v>
      </c>
      <c r="O208" s="72"/>
      <c r="P208" s="216">
        <f>O208*H208</f>
        <v>0</v>
      </c>
      <c r="Q208" s="216">
        <v>0</v>
      </c>
      <c r="R208" s="216">
        <f>Q208*H208</f>
        <v>0</v>
      </c>
      <c r="S208" s="216">
        <v>0</v>
      </c>
      <c r="T208" s="217">
        <f>S208*H208</f>
        <v>0</v>
      </c>
      <c r="U208" s="35"/>
      <c r="V208" s="35"/>
      <c r="W208" s="35"/>
      <c r="X208" s="35"/>
      <c r="Y208" s="35"/>
      <c r="Z208" s="35"/>
      <c r="AA208" s="35"/>
      <c r="AB208" s="35"/>
      <c r="AC208" s="35"/>
      <c r="AD208" s="35"/>
      <c r="AE208" s="35"/>
      <c r="AR208" s="218" t="s">
        <v>159</v>
      </c>
      <c r="AT208" s="218" t="s">
        <v>155</v>
      </c>
      <c r="AU208" s="218" t="s">
        <v>88</v>
      </c>
      <c r="AY208" s="18" t="s">
        <v>154</v>
      </c>
      <c r="BE208" s="219">
        <f>IF(N208="základní",J208,0)</f>
        <v>0</v>
      </c>
      <c r="BF208" s="219">
        <f>IF(N208="snížená",J208,0)</f>
        <v>0</v>
      </c>
      <c r="BG208" s="219">
        <f>IF(N208="zákl. přenesená",J208,0)</f>
        <v>0</v>
      </c>
      <c r="BH208" s="219">
        <f>IF(N208="sníž. přenesená",J208,0)</f>
        <v>0</v>
      </c>
      <c r="BI208" s="219">
        <f>IF(N208="nulová",J208,0)</f>
        <v>0</v>
      </c>
      <c r="BJ208" s="18" t="s">
        <v>86</v>
      </c>
      <c r="BK208" s="219">
        <f>ROUND(I208*H208,2)</f>
        <v>0</v>
      </c>
      <c r="BL208" s="18" t="s">
        <v>159</v>
      </c>
      <c r="BM208" s="218" t="s">
        <v>2195</v>
      </c>
    </row>
    <row r="209" spans="1:47" s="2" customFormat="1" ht="39">
      <c r="A209" s="35"/>
      <c r="B209" s="36"/>
      <c r="C209" s="37"/>
      <c r="D209" s="220" t="s">
        <v>161</v>
      </c>
      <c r="E209" s="37"/>
      <c r="F209" s="221" t="s">
        <v>2196</v>
      </c>
      <c r="G209" s="37"/>
      <c r="H209" s="37"/>
      <c r="I209" s="123"/>
      <c r="J209" s="37"/>
      <c r="K209" s="37"/>
      <c r="L209" s="40"/>
      <c r="M209" s="222"/>
      <c r="N209" s="223"/>
      <c r="O209" s="72"/>
      <c r="P209" s="72"/>
      <c r="Q209" s="72"/>
      <c r="R209" s="72"/>
      <c r="S209" s="72"/>
      <c r="T209" s="73"/>
      <c r="U209" s="35"/>
      <c r="V209" s="35"/>
      <c r="W209" s="35"/>
      <c r="X209" s="35"/>
      <c r="Y209" s="35"/>
      <c r="Z209" s="35"/>
      <c r="AA209" s="35"/>
      <c r="AB209" s="35"/>
      <c r="AC209" s="35"/>
      <c r="AD209" s="35"/>
      <c r="AE209" s="35"/>
      <c r="AT209" s="18" t="s">
        <v>161</v>
      </c>
      <c r="AU209" s="18" t="s">
        <v>88</v>
      </c>
    </row>
    <row r="210" spans="1:47" s="2" customFormat="1" ht="29.25">
      <c r="A210" s="35"/>
      <c r="B210" s="36"/>
      <c r="C210" s="37"/>
      <c r="D210" s="220" t="s">
        <v>408</v>
      </c>
      <c r="E210" s="37"/>
      <c r="F210" s="230" t="s">
        <v>2197</v>
      </c>
      <c r="G210" s="37"/>
      <c r="H210" s="37"/>
      <c r="I210" s="123"/>
      <c r="J210" s="37"/>
      <c r="K210" s="37"/>
      <c r="L210" s="40"/>
      <c r="M210" s="222"/>
      <c r="N210" s="223"/>
      <c r="O210" s="72"/>
      <c r="P210" s="72"/>
      <c r="Q210" s="72"/>
      <c r="R210" s="72"/>
      <c r="S210" s="72"/>
      <c r="T210" s="73"/>
      <c r="U210" s="35"/>
      <c r="V210" s="35"/>
      <c r="W210" s="35"/>
      <c r="X210" s="35"/>
      <c r="Y210" s="35"/>
      <c r="Z210" s="35"/>
      <c r="AA210" s="35"/>
      <c r="AB210" s="35"/>
      <c r="AC210" s="35"/>
      <c r="AD210" s="35"/>
      <c r="AE210" s="35"/>
      <c r="AT210" s="18" t="s">
        <v>408</v>
      </c>
      <c r="AU210" s="18" t="s">
        <v>88</v>
      </c>
    </row>
    <row r="211" spans="2:51" s="13" customFormat="1" ht="11.25">
      <c r="B211" s="231"/>
      <c r="C211" s="232"/>
      <c r="D211" s="220" t="s">
        <v>410</v>
      </c>
      <c r="E211" s="233" t="s">
        <v>1</v>
      </c>
      <c r="F211" s="234" t="s">
        <v>258</v>
      </c>
      <c r="G211" s="232"/>
      <c r="H211" s="235">
        <v>25</v>
      </c>
      <c r="I211" s="236"/>
      <c r="J211" s="232"/>
      <c r="K211" s="232"/>
      <c r="L211" s="237"/>
      <c r="M211" s="238"/>
      <c r="N211" s="239"/>
      <c r="O211" s="239"/>
      <c r="P211" s="239"/>
      <c r="Q211" s="239"/>
      <c r="R211" s="239"/>
      <c r="S211" s="239"/>
      <c r="T211" s="240"/>
      <c r="AT211" s="241" t="s">
        <v>410</v>
      </c>
      <c r="AU211" s="241" t="s">
        <v>88</v>
      </c>
      <c r="AV211" s="13" t="s">
        <v>88</v>
      </c>
      <c r="AW211" s="13" t="s">
        <v>34</v>
      </c>
      <c r="AX211" s="13" t="s">
        <v>86</v>
      </c>
      <c r="AY211" s="241" t="s">
        <v>154</v>
      </c>
    </row>
    <row r="212" spans="1:65" s="2" customFormat="1" ht="24" customHeight="1">
      <c r="A212" s="35"/>
      <c r="B212" s="36"/>
      <c r="C212" s="207" t="s">
        <v>321</v>
      </c>
      <c r="D212" s="207" t="s">
        <v>155</v>
      </c>
      <c r="E212" s="208" t="s">
        <v>2198</v>
      </c>
      <c r="F212" s="209" t="s">
        <v>2199</v>
      </c>
      <c r="G212" s="210" t="s">
        <v>404</v>
      </c>
      <c r="H212" s="211">
        <v>3</v>
      </c>
      <c r="I212" s="212"/>
      <c r="J212" s="213">
        <f>ROUND(I212*H212,2)</f>
        <v>0</v>
      </c>
      <c r="K212" s="209" t="s">
        <v>405</v>
      </c>
      <c r="L212" s="40"/>
      <c r="M212" s="214" t="s">
        <v>1</v>
      </c>
      <c r="N212" s="215" t="s">
        <v>43</v>
      </c>
      <c r="O212" s="72"/>
      <c r="P212" s="216">
        <f>O212*H212</f>
        <v>0</v>
      </c>
      <c r="Q212" s="216">
        <v>0</v>
      </c>
      <c r="R212" s="216">
        <f>Q212*H212</f>
        <v>0</v>
      </c>
      <c r="S212" s="216">
        <v>0</v>
      </c>
      <c r="T212" s="217">
        <f>S212*H212</f>
        <v>0</v>
      </c>
      <c r="U212" s="35"/>
      <c r="V212" s="35"/>
      <c r="W212" s="35"/>
      <c r="X212" s="35"/>
      <c r="Y212" s="35"/>
      <c r="Z212" s="35"/>
      <c r="AA212" s="35"/>
      <c r="AB212" s="35"/>
      <c r="AC212" s="35"/>
      <c r="AD212" s="35"/>
      <c r="AE212" s="35"/>
      <c r="AR212" s="218" t="s">
        <v>159</v>
      </c>
      <c r="AT212" s="218" t="s">
        <v>155</v>
      </c>
      <c r="AU212" s="218" t="s">
        <v>88</v>
      </c>
      <c r="AY212" s="18" t="s">
        <v>154</v>
      </c>
      <c r="BE212" s="219">
        <f>IF(N212="základní",J212,0)</f>
        <v>0</v>
      </c>
      <c r="BF212" s="219">
        <f>IF(N212="snížená",J212,0)</f>
        <v>0</v>
      </c>
      <c r="BG212" s="219">
        <f>IF(N212="zákl. přenesená",J212,0)</f>
        <v>0</v>
      </c>
      <c r="BH212" s="219">
        <f>IF(N212="sníž. přenesená",J212,0)</f>
        <v>0</v>
      </c>
      <c r="BI212" s="219">
        <f>IF(N212="nulová",J212,0)</f>
        <v>0</v>
      </c>
      <c r="BJ212" s="18" t="s">
        <v>86</v>
      </c>
      <c r="BK212" s="219">
        <f>ROUND(I212*H212,2)</f>
        <v>0</v>
      </c>
      <c r="BL212" s="18" t="s">
        <v>159</v>
      </c>
      <c r="BM212" s="218" t="s">
        <v>2200</v>
      </c>
    </row>
    <row r="213" spans="1:47" s="2" customFormat="1" ht="29.25">
      <c r="A213" s="35"/>
      <c r="B213" s="36"/>
      <c r="C213" s="37"/>
      <c r="D213" s="220" t="s">
        <v>161</v>
      </c>
      <c r="E213" s="37"/>
      <c r="F213" s="221" t="s">
        <v>2201</v>
      </c>
      <c r="G213" s="37"/>
      <c r="H213" s="37"/>
      <c r="I213" s="123"/>
      <c r="J213" s="37"/>
      <c r="K213" s="37"/>
      <c r="L213" s="40"/>
      <c r="M213" s="222"/>
      <c r="N213" s="223"/>
      <c r="O213" s="72"/>
      <c r="P213" s="72"/>
      <c r="Q213" s="72"/>
      <c r="R213" s="72"/>
      <c r="S213" s="72"/>
      <c r="T213" s="73"/>
      <c r="U213" s="35"/>
      <c r="V213" s="35"/>
      <c r="W213" s="35"/>
      <c r="X213" s="35"/>
      <c r="Y213" s="35"/>
      <c r="Z213" s="35"/>
      <c r="AA213" s="35"/>
      <c r="AB213" s="35"/>
      <c r="AC213" s="35"/>
      <c r="AD213" s="35"/>
      <c r="AE213" s="35"/>
      <c r="AT213" s="18" t="s">
        <v>161</v>
      </c>
      <c r="AU213" s="18" t="s">
        <v>88</v>
      </c>
    </row>
    <row r="214" spans="1:47" s="2" customFormat="1" ht="48.75">
      <c r="A214" s="35"/>
      <c r="B214" s="36"/>
      <c r="C214" s="37"/>
      <c r="D214" s="220" t="s">
        <v>408</v>
      </c>
      <c r="E214" s="37"/>
      <c r="F214" s="230" t="s">
        <v>2202</v>
      </c>
      <c r="G214" s="37"/>
      <c r="H214" s="37"/>
      <c r="I214" s="123"/>
      <c r="J214" s="37"/>
      <c r="K214" s="37"/>
      <c r="L214" s="40"/>
      <c r="M214" s="222"/>
      <c r="N214" s="223"/>
      <c r="O214" s="72"/>
      <c r="P214" s="72"/>
      <c r="Q214" s="72"/>
      <c r="R214" s="72"/>
      <c r="S214" s="72"/>
      <c r="T214" s="73"/>
      <c r="U214" s="35"/>
      <c r="V214" s="35"/>
      <c r="W214" s="35"/>
      <c r="X214" s="35"/>
      <c r="Y214" s="35"/>
      <c r="Z214" s="35"/>
      <c r="AA214" s="35"/>
      <c r="AB214" s="35"/>
      <c r="AC214" s="35"/>
      <c r="AD214" s="35"/>
      <c r="AE214" s="35"/>
      <c r="AT214" s="18" t="s">
        <v>408</v>
      </c>
      <c r="AU214" s="18" t="s">
        <v>88</v>
      </c>
    </row>
    <row r="215" spans="2:51" s="13" customFormat="1" ht="11.25">
      <c r="B215" s="231"/>
      <c r="C215" s="232"/>
      <c r="D215" s="220" t="s">
        <v>410</v>
      </c>
      <c r="E215" s="233" t="s">
        <v>1</v>
      </c>
      <c r="F215" s="234" t="s">
        <v>169</v>
      </c>
      <c r="G215" s="232"/>
      <c r="H215" s="235">
        <v>3</v>
      </c>
      <c r="I215" s="236"/>
      <c r="J215" s="232"/>
      <c r="K215" s="232"/>
      <c r="L215" s="237"/>
      <c r="M215" s="238"/>
      <c r="N215" s="239"/>
      <c r="O215" s="239"/>
      <c r="P215" s="239"/>
      <c r="Q215" s="239"/>
      <c r="R215" s="239"/>
      <c r="S215" s="239"/>
      <c r="T215" s="240"/>
      <c r="AT215" s="241" t="s">
        <v>410</v>
      </c>
      <c r="AU215" s="241" t="s">
        <v>88</v>
      </c>
      <c r="AV215" s="13" t="s">
        <v>88</v>
      </c>
      <c r="AW215" s="13" t="s">
        <v>34</v>
      </c>
      <c r="AX215" s="13" t="s">
        <v>86</v>
      </c>
      <c r="AY215" s="241" t="s">
        <v>154</v>
      </c>
    </row>
    <row r="216" spans="1:65" s="2" customFormat="1" ht="24" customHeight="1">
      <c r="A216" s="35"/>
      <c r="B216" s="36"/>
      <c r="C216" s="207" t="s">
        <v>326</v>
      </c>
      <c r="D216" s="207" t="s">
        <v>155</v>
      </c>
      <c r="E216" s="208" t="s">
        <v>2203</v>
      </c>
      <c r="F216" s="209" t="s">
        <v>2204</v>
      </c>
      <c r="G216" s="210" t="s">
        <v>639</v>
      </c>
      <c r="H216" s="211">
        <v>25</v>
      </c>
      <c r="I216" s="212"/>
      <c r="J216" s="213">
        <f>ROUND(I216*H216,2)</f>
        <v>0</v>
      </c>
      <c r="K216" s="209" t="s">
        <v>405</v>
      </c>
      <c r="L216" s="40"/>
      <c r="M216" s="214" t="s">
        <v>1</v>
      </c>
      <c r="N216" s="215" t="s">
        <v>43</v>
      </c>
      <c r="O216" s="72"/>
      <c r="P216" s="216">
        <f>O216*H216</f>
        <v>0</v>
      </c>
      <c r="Q216" s="216">
        <v>0.15614</v>
      </c>
      <c r="R216" s="216">
        <f>Q216*H216</f>
        <v>3.9035</v>
      </c>
      <c r="S216" s="216">
        <v>0</v>
      </c>
      <c r="T216" s="217">
        <f>S216*H216</f>
        <v>0</v>
      </c>
      <c r="U216" s="35"/>
      <c r="V216" s="35"/>
      <c r="W216" s="35"/>
      <c r="X216" s="35"/>
      <c r="Y216" s="35"/>
      <c r="Z216" s="35"/>
      <c r="AA216" s="35"/>
      <c r="AB216" s="35"/>
      <c r="AC216" s="35"/>
      <c r="AD216" s="35"/>
      <c r="AE216" s="35"/>
      <c r="AR216" s="218" t="s">
        <v>159</v>
      </c>
      <c r="AT216" s="218" t="s">
        <v>155</v>
      </c>
      <c r="AU216" s="218" t="s">
        <v>88</v>
      </c>
      <c r="AY216" s="18" t="s">
        <v>154</v>
      </c>
      <c r="BE216" s="219">
        <f>IF(N216="základní",J216,0)</f>
        <v>0</v>
      </c>
      <c r="BF216" s="219">
        <f>IF(N216="snížená",J216,0)</f>
        <v>0</v>
      </c>
      <c r="BG216" s="219">
        <f>IF(N216="zákl. přenesená",J216,0)</f>
        <v>0</v>
      </c>
      <c r="BH216" s="219">
        <f>IF(N216="sníž. přenesená",J216,0)</f>
        <v>0</v>
      </c>
      <c r="BI216" s="219">
        <f>IF(N216="nulová",J216,0)</f>
        <v>0</v>
      </c>
      <c r="BJ216" s="18" t="s">
        <v>86</v>
      </c>
      <c r="BK216" s="219">
        <f>ROUND(I216*H216,2)</f>
        <v>0</v>
      </c>
      <c r="BL216" s="18" t="s">
        <v>159</v>
      </c>
      <c r="BM216" s="218" t="s">
        <v>2205</v>
      </c>
    </row>
    <row r="217" spans="1:47" s="2" customFormat="1" ht="29.25">
      <c r="A217" s="35"/>
      <c r="B217" s="36"/>
      <c r="C217" s="37"/>
      <c r="D217" s="220" t="s">
        <v>161</v>
      </c>
      <c r="E217" s="37"/>
      <c r="F217" s="221" t="s">
        <v>2206</v>
      </c>
      <c r="G217" s="37"/>
      <c r="H217" s="37"/>
      <c r="I217" s="123"/>
      <c r="J217" s="37"/>
      <c r="K217" s="37"/>
      <c r="L217" s="40"/>
      <c r="M217" s="222"/>
      <c r="N217" s="223"/>
      <c r="O217" s="72"/>
      <c r="P217" s="72"/>
      <c r="Q217" s="72"/>
      <c r="R217" s="72"/>
      <c r="S217" s="72"/>
      <c r="T217" s="73"/>
      <c r="U217" s="35"/>
      <c r="V217" s="35"/>
      <c r="W217" s="35"/>
      <c r="X217" s="35"/>
      <c r="Y217" s="35"/>
      <c r="Z217" s="35"/>
      <c r="AA217" s="35"/>
      <c r="AB217" s="35"/>
      <c r="AC217" s="35"/>
      <c r="AD217" s="35"/>
      <c r="AE217" s="35"/>
      <c r="AT217" s="18" t="s">
        <v>161</v>
      </c>
      <c r="AU217" s="18" t="s">
        <v>88</v>
      </c>
    </row>
    <row r="218" spans="1:47" s="2" customFormat="1" ht="39">
      <c r="A218" s="35"/>
      <c r="B218" s="36"/>
      <c r="C218" s="37"/>
      <c r="D218" s="220" t="s">
        <v>408</v>
      </c>
      <c r="E218" s="37"/>
      <c r="F218" s="230" t="s">
        <v>2207</v>
      </c>
      <c r="G218" s="37"/>
      <c r="H218" s="37"/>
      <c r="I218" s="123"/>
      <c r="J218" s="37"/>
      <c r="K218" s="37"/>
      <c r="L218" s="40"/>
      <c r="M218" s="222"/>
      <c r="N218" s="223"/>
      <c r="O218" s="72"/>
      <c r="P218" s="72"/>
      <c r="Q218" s="72"/>
      <c r="R218" s="72"/>
      <c r="S218" s="72"/>
      <c r="T218" s="73"/>
      <c r="U218" s="35"/>
      <c r="V218" s="35"/>
      <c r="W218" s="35"/>
      <c r="X218" s="35"/>
      <c r="Y218" s="35"/>
      <c r="Z218" s="35"/>
      <c r="AA218" s="35"/>
      <c r="AB218" s="35"/>
      <c r="AC218" s="35"/>
      <c r="AD218" s="35"/>
      <c r="AE218" s="35"/>
      <c r="AT218" s="18" t="s">
        <v>408</v>
      </c>
      <c r="AU218" s="18" t="s">
        <v>88</v>
      </c>
    </row>
    <row r="219" spans="2:51" s="13" customFormat="1" ht="11.25">
      <c r="B219" s="231"/>
      <c r="C219" s="232"/>
      <c r="D219" s="220" t="s">
        <v>410</v>
      </c>
      <c r="E219" s="233" t="s">
        <v>1</v>
      </c>
      <c r="F219" s="234" t="s">
        <v>258</v>
      </c>
      <c r="G219" s="232"/>
      <c r="H219" s="235">
        <v>25</v>
      </c>
      <c r="I219" s="236"/>
      <c r="J219" s="232"/>
      <c r="K219" s="232"/>
      <c r="L219" s="237"/>
      <c r="M219" s="238"/>
      <c r="N219" s="239"/>
      <c r="O219" s="239"/>
      <c r="P219" s="239"/>
      <c r="Q219" s="239"/>
      <c r="R219" s="239"/>
      <c r="S219" s="239"/>
      <c r="T219" s="240"/>
      <c r="AT219" s="241" t="s">
        <v>410</v>
      </c>
      <c r="AU219" s="241" t="s">
        <v>88</v>
      </c>
      <c r="AV219" s="13" t="s">
        <v>88</v>
      </c>
      <c r="AW219" s="13" t="s">
        <v>34</v>
      </c>
      <c r="AX219" s="13" t="s">
        <v>86</v>
      </c>
      <c r="AY219" s="241" t="s">
        <v>154</v>
      </c>
    </row>
    <row r="220" spans="1:65" s="2" customFormat="1" ht="16.5" customHeight="1">
      <c r="A220" s="35"/>
      <c r="B220" s="36"/>
      <c r="C220" s="207" t="s">
        <v>330</v>
      </c>
      <c r="D220" s="207" t="s">
        <v>155</v>
      </c>
      <c r="E220" s="208" t="s">
        <v>2208</v>
      </c>
      <c r="F220" s="209" t="s">
        <v>2209</v>
      </c>
      <c r="G220" s="210" t="s">
        <v>404</v>
      </c>
      <c r="H220" s="211">
        <v>4</v>
      </c>
      <c r="I220" s="212"/>
      <c r="J220" s="213">
        <f>ROUND(I220*H220,2)</f>
        <v>0</v>
      </c>
      <c r="K220" s="209" t="s">
        <v>1</v>
      </c>
      <c r="L220" s="40"/>
      <c r="M220" s="214" t="s">
        <v>1</v>
      </c>
      <c r="N220" s="215" t="s">
        <v>43</v>
      </c>
      <c r="O220" s="72"/>
      <c r="P220" s="216">
        <f>O220*H220</f>
        <v>0</v>
      </c>
      <c r="Q220" s="216">
        <v>0</v>
      </c>
      <c r="R220" s="216">
        <f>Q220*H220</f>
        <v>0</v>
      </c>
      <c r="S220" s="216">
        <v>0</v>
      </c>
      <c r="T220" s="217">
        <f>S220*H220</f>
        <v>0</v>
      </c>
      <c r="U220" s="35"/>
      <c r="V220" s="35"/>
      <c r="W220" s="35"/>
      <c r="X220" s="35"/>
      <c r="Y220" s="35"/>
      <c r="Z220" s="35"/>
      <c r="AA220" s="35"/>
      <c r="AB220" s="35"/>
      <c r="AC220" s="35"/>
      <c r="AD220" s="35"/>
      <c r="AE220" s="35"/>
      <c r="AR220" s="218" t="s">
        <v>159</v>
      </c>
      <c r="AT220" s="218" t="s">
        <v>155</v>
      </c>
      <c r="AU220" s="218" t="s">
        <v>88</v>
      </c>
      <c r="AY220" s="18" t="s">
        <v>154</v>
      </c>
      <c r="BE220" s="219">
        <f>IF(N220="základní",J220,0)</f>
        <v>0</v>
      </c>
      <c r="BF220" s="219">
        <f>IF(N220="snížená",J220,0)</f>
        <v>0</v>
      </c>
      <c r="BG220" s="219">
        <f>IF(N220="zákl. přenesená",J220,0)</f>
        <v>0</v>
      </c>
      <c r="BH220" s="219">
        <f>IF(N220="sníž. přenesená",J220,0)</f>
        <v>0</v>
      </c>
      <c r="BI220" s="219">
        <f>IF(N220="nulová",J220,0)</f>
        <v>0</v>
      </c>
      <c r="BJ220" s="18" t="s">
        <v>86</v>
      </c>
      <c r="BK220" s="219">
        <f>ROUND(I220*H220,2)</f>
        <v>0</v>
      </c>
      <c r="BL220" s="18" t="s">
        <v>159</v>
      </c>
      <c r="BM220" s="218" t="s">
        <v>2210</v>
      </c>
    </row>
    <row r="221" spans="1:47" s="2" customFormat="1" ht="11.25">
      <c r="A221" s="35"/>
      <c r="B221" s="36"/>
      <c r="C221" s="37"/>
      <c r="D221" s="220" t="s">
        <v>161</v>
      </c>
      <c r="E221" s="37"/>
      <c r="F221" s="221" t="s">
        <v>2209</v>
      </c>
      <c r="G221" s="37"/>
      <c r="H221" s="37"/>
      <c r="I221" s="123"/>
      <c r="J221" s="37"/>
      <c r="K221" s="37"/>
      <c r="L221" s="40"/>
      <c r="M221" s="222"/>
      <c r="N221" s="223"/>
      <c r="O221" s="72"/>
      <c r="P221" s="72"/>
      <c r="Q221" s="72"/>
      <c r="R221" s="72"/>
      <c r="S221" s="72"/>
      <c r="T221" s="73"/>
      <c r="U221" s="35"/>
      <c r="V221" s="35"/>
      <c r="W221" s="35"/>
      <c r="X221" s="35"/>
      <c r="Y221" s="35"/>
      <c r="Z221" s="35"/>
      <c r="AA221" s="35"/>
      <c r="AB221" s="35"/>
      <c r="AC221" s="35"/>
      <c r="AD221" s="35"/>
      <c r="AE221" s="35"/>
      <c r="AT221" s="18" t="s">
        <v>161</v>
      </c>
      <c r="AU221" s="18" t="s">
        <v>88</v>
      </c>
    </row>
    <row r="222" spans="2:51" s="13" customFormat="1" ht="11.25">
      <c r="B222" s="231"/>
      <c r="C222" s="232"/>
      <c r="D222" s="220" t="s">
        <v>410</v>
      </c>
      <c r="E222" s="233" t="s">
        <v>1</v>
      </c>
      <c r="F222" s="234" t="s">
        <v>159</v>
      </c>
      <c r="G222" s="232"/>
      <c r="H222" s="235">
        <v>4</v>
      </c>
      <c r="I222" s="236"/>
      <c r="J222" s="232"/>
      <c r="K222" s="232"/>
      <c r="L222" s="237"/>
      <c r="M222" s="238"/>
      <c r="N222" s="239"/>
      <c r="O222" s="239"/>
      <c r="P222" s="239"/>
      <c r="Q222" s="239"/>
      <c r="R222" s="239"/>
      <c r="S222" s="239"/>
      <c r="T222" s="240"/>
      <c r="AT222" s="241" t="s">
        <v>410</v>
      </c>
      <c r="AU222" s="241" t="s">
        <v>88</v>
      </c>
      <c r="AV222" s="13" t="s">
        <v>88</v>
      </c>
      <c r="AW222" s="13" t="s">
        <v>34</v>
      </c>
      <c r="AX222" s="13" t="s">
        <v>86</v>
      </c>
      <c r="AY222" s="241" t="s">
        <v>154</v>
      </c>
    </row>
    <row r="223" spans="1:65" s="2" customFormat="1" ht="24" customHeight="1">
      <c r="A223" s="35"/>
      <c r="B223" s="36"/>
      <c r="C223" s="207" t="s">
        <v>334</v>
      </c>
      <c r="D223" s="207" t="s">
        <v>155</v>
      </c>
      <c r="E223" s="208" t="s">
        <v>2211</v>
      </c>
      <c r="F223" s="209" t="s">
        <v>2212</v>
      </c>
      <c r="G223" s="210" t="s">
        <v>639</v>
      </c>
      <c r="H223" s="211">
        <v>25</v>
      </c>
      <c r="I223" s="212"/>
      <c r="J223" s="213">
        <f>ROUND(I223*H223,2)</f>
        <v>0</v>
      </c>
      <c r="K223" s="209" t="s">
        <v>405</v>
      </c>
      <c r="L223" s="40"/>
      <c r="M223" s="214" t="s">
        <v>1</v>
      </c>
      <c r="N223" s="215" t="s">
        <v>43</v>
      </c>
      <c r="O223" s="72"/>
      <c r="P223" s="216">
        <f>O223*H223</f>
        <v>0</v>
      </c>
      <c r="Q223" s="216">
        <v>0</v>
      </c>
      <c r="R223" s="216">
        <f>Q223*H223</f>
        <v>0</v>
      </c>
      <c r="S223" s="216">
        <v>0</v>
      </c>
      <c r="T223" s="217">
        <f>S223*H223</f>
        <v>0</v>
      </c>
      <c r="U223" s="35"/>
      <c r="V223" s="35"/>
      <c r="W223" s="35"/>
      <c r="X223" s="35"/>
      <c r="Y223" s="35"/>
      <c r="Z223" s="35"/>
      <c r="AA223" s="35"/>
      <c r="AB223" s="35"/>
      <c r="AC223" s="35"/>
      <c r="AD223" s="35"/>
      <c r="AE223" s="35"/>
      <c r="AR223" s="218" t="s">
        <v>159</v>
      </c>
      <c r="AT223" s="218" t="s">
        <v>155</v>
      </c>
      <c r="AU223" s="218" t="s">
        <v>88</v>
      </c>
      <c r="AY223" s="18" t="s">
        <v>154</v>
      </c>
      <c r="BE223" s="219">
        <f>IF(N223="základní",J223,0)</f>
        <v>0</v>
      </c>
      <c r="BF223" s="219">
        <f>IF(N223="snížená",J223,0)</f>
        <v>0</v>
      </c>
      <c r="BG223" s="219">
        <f>IF(N223="zákl. přenesená",J223,0)</f>
        <v>0</v>
      </c>
      <c r="BH223" s="219">
        <f>IF(N223="sníž. přenesená",J223,0)</f>
        <v>0</v>
      </c>
      <c r="BI223" s="219">
        <f>IF(N223="nulová",J223,0)</f>
        <v>0</v>
      </c>
      <c r="BJ223" s="18" t="s">
        <v>86</v>
      </c>
      <c r="BK223" s="219">
        <f>ROUND(I223*H223,2)</f>
        <v>0</v>
      </c>
      <c r="BL223" s="18" t="s">
        <v>159</v>
      </c>
      <c r="BM223" s="218" t="s">
        <v>2213</v>
      </c>
    </row>
    <row r="224" spans="1:47" s="2" customFormat="1" ht="29.25">
      <c r="A224" s="35"/>
      <c r="B224" s="36"/>
      <c r="C224" s="37"/>
      <c r="D224" s="220" t="s">
        <v>161</v>
      </c>
      <c r="E224" s="37"/>
      <c r="F224" s="221" t="s">
        <v>2214</v>
      </c>
      <c r="G224" s="37"/>
      <c r="H224" s="37"/>
      <c r="I224" s="123"/>
      <c r="J224" s="37"/>
      <c r="K224" s="37"/>
      <c r="L224" s="40"/>
      <c r="M224" s="222"/>
      <c r="N224" s="223"/>
      <c r="O224" s="72"/>
      <c r="P224" s="72"/>
      <c r="Q224" s="72"/>
      <c r="R224" s="72"/>
      <c r="S224" s="72"/>
      <c r="T224" s="73"/>
      <c r="U224" s="35"/>
      <c r="V224" s="35"/>
      <c r="W224" s="35"/>
      <c r="X224" s="35"/>
      <c r="Y224" s="35"/>
      <c r="Z224" s="35"/>
      <c r="AA224" s="35"/>
      <c r="AB224" s="35"/>
      <c r="AC224" s="35"/>
      <c r="AD224" s="35"/>
      <c r="AE224" s="35"/>
      <c r="AT224" s="18" t="s">
        <v>161</v>
      </c>
      <c r="AU224" s="18" t="s">
        <v>88</v>
      </c>
    </row>
    <row r="225" spans="2:51" s="13" customFormat="1" ht="11.25">
      <c r="B225" s="231"/>
      <c r="C225" s="232"/>
      <c r="D225" s="220" t="s">
        <v>410</v>
      </c>
      <c r="E225" s="233" t="s">
        <v>1</v>
      </c>
      <c r="F225" s="234" t="s">
        <v>258</v>
      </c>
      <c r="G225" s="232"/>
      <c r="H225" s="235">
        <v>25</v>
      </c>
      <c r="I225" s="236"/>
      <c r="J225" s="232"/>
      <c r="K225" s="232"/>
      <c r="L225" s="237"/>
      <c r="M225" s="238"/>
      <c r="N225" s="239"/>
      <c r="O225" s="239"/>
      <c r="P225" s="239"/>
      <c r="Q225" s="239"/>
      <c r="R225" s="239"/>
      <c r="S225" s="239"/>
      <c r="T225" s="240"/>
      <c r="AT225" s="241" t="s">
        <v>410</v>
      </c>
      <c r="AU225" s="241" t="s">
        <v>88</v>
      </c>
      <c r="AV225" s="13" t="s">
        <v>88</v>
      </c>
      <c r="AW225" s="13" t="s">
        <v>34</v>
      </c>
      <c r="AX225" s="13" t="s">
        <v>86</v>
      </c>
      <c r="AY225" s="241" t="s">
        <v>154</v>
      </c>
    </row>
    <row r="226" spans="1:65" s="2" customFormat="1" ht="16.5" customHeight="1">
      <c r="A226" s="35"/>
      <c r="B226" s="36"/>
      <c r="C226" s="254" t="s">
        <v>338</v>
      </c>
      <c r="D226" s="254" t="s">
        <v>179</v>
      </c>
      <c r="E226" s="255" t="s">
        <v>2215</v>
      </c>
      <c r="F226" s="256" t="s">
        <v>2216</v>
      </c>
      <c r="G226" s="257" t="s">
        <v>464</v>
      </c>
      <c r="H226" s="258">
        <v>5</v>
      </c>
      <c r="I226" s="259"/>
      <c r="J226" s="260">
        <f>ROUND(I226*H226,2)</f>
        <v>0</v>
      </c>
      <c r="K226" s="256" t="s">
        <v>405</v>
      </c>
      <c r="L226" s="261"/>
      <c r="M226" s="262" t="s">
        <v>1</v>
      </c>
      <c r="N226" s="263" t="s">
        <v>43</v>
      </c>
      <c r="O226" s="72"/>
      <c r="P226" s="216">
        <f>O226*H226</f>
        <v>0</v>
      </c>
      <c r="Q226" s="216">
        <v>1</v>
      </c>
      <c r="R226" s="216">
        <f>Q226*H226</f>
        <v>5</v>
      </c>
      <c r="S226" s="216">
        <v>0</v>
      </c>
      <c r="T226" s="217">
        <f>S226*H226</f>
        <v>0</v>
      </c>
      <c r="U226" s="35"/>
      <c r="V226" s="35"/>
      <c r="W226" s="35"/>
      <c r="X226" s="35"/>
      <c r="Y226" s="35"/>
      <c r="Z226" s="35"/>
      <c r="AA226" s="35"/>
      <c r="AB226" s="35"/>
      <c r="AC226" s="35"/>
      <c r="AD226" s="35"/>
      <c r="AE226" s="35"/>
      <c r="AR226" s="218" t="s">
        <v>190</v>
      </c>
      <c r="AT226" s="218" t="s">
        <v>179</v>
      </c>
      <c r="AU226" s="218" t="s">
        <v>88</v>
      </c>
      <c r="AY226" s="18" t="s">
        <v>154</v>
      </c>
      <c r="BE226" s="219">
        <f>IF(N226="základní",J226,0)</f>
        <v>0</v>
      </c>
      <c r="BF226" s="219">
        <f>IF(N226="snížená",J226,0)</f>
        <v>0</v>
      </c>
      <c r="BG226" s="219">
        <f>IF(N226="zákl. přenesená",J226,0)</f>
        <v>0</v>
      </c>
      <c r="BH226" s="219">
        <f>IF(N226="sníž. přenesená",J226,0)</f>
        <v>0</v>
      </c>
      <c r="BI226" s="219">
        <f>IF(N226="nulová",J226,0)</f>
        <v>0</v>
      </c>
      <c r="BJ226" s="18" t="s">
        <v>86</v>
      </c>
      <c r="BK226" s="219">
        <f>ROUND(I226*H226,2)</f>
        <v>0</v>
      </c>
      <c r="BL226" s="18" t="s">
        <v>159</v>
      </c>
      <c r="BM226" s="218" t="s">
        <v>2217</v>
      </c>
    </row>
    <row r="227" spans="1:47" s="2" customFormat="1" ht="11.25">
      <c r="A227" s="35"/>
      <c r="B227" s="36"/>
      <c r="C227" s="37"/>
      <c r="D227" s="220" t="s">
        <v>161</v>
      </c>
      <c r="E227" s="37"/>
      <c r="F227" s="221" t="s">
        <v>2216</v>
      </c>
      <c r="G227" s="37"/>
      <c r="H227" s="37"/>
      <c r="I227" s="123"/>
      <c r="J227" s="37"/>
      <c r="K227" s="37"/>
      <c r="L227" s="40"/>
      <c r="M227" s="222"/>
      <c r="N227" s="223"/>
      <c r="O227" s="72"/>
      <c r="P227" s="72"/>
      <c r="Q227" s="72"/>
      <c r="R227" s="72"/>
      <c r="S227" s="72"/>
      <c r="T227" s="73"/>
      <c r="U227" s="35"/>
      <c r="V227" s="35"/>
      <c r="W227" s="35"/>
      <c r="X227" s="35"/>
      <c r="Y227" s="35"/>
      <c r="Z227" s="35"/>
      <c r="AA227" s="35"/>
      <c r="AB227" s="35"/>
      <c r="AC227" s="35"/>
      <c r="AD227" s="35"/>
      <c r="AE227" s="35"/>
      <c r="AT227" s="18" t="s">
        <v>161</v>
      </c>
      <c r="AU227" s="18" t="s">
        <v>88</v>
      </c>
    </row>
    <row r="228" spans="2:51" s="13" customFormat="1" ht="11.25">
      <c r="B228" s="231"/>
      <c r="C228" s="232"/>
      <c r="D228" s="220" t="s">
        <v>410</v>
      </c>
      <c r="E228" s="233" t="s">
        <v>1</v>
      </c>
      <c r="F228" s="234" t="s">
        <v>2218</v>
      </c>
      <c r="G228" s="232"/>
      <c r="H228" s="235">
        <v>5</v>
      </c>
      <c r="I228" s="236"/>
      <c r="J228" s="232"/>
      <c r="K228" s="232"/>
      <c r="L228" s="237"/>
      <c r="M228" s="238"/>
      <c r="N228" s="239"/>
      <c r="O228" s="239"/>
      <c r="P228" s="239"/>
      <c r="Q228" s="239"/>
      <c r="R228" s="239"/>
      <c r="S228" s="239"/>
      <c r="T228" s="240"/>
      <c r="AT228" s="241" t="s">
        <v>410</v>
      </c>
      <c r="AU228" s="241" t="s">
        <v>88</v>
      </c>
      <c r="AV228" s="13" t="s">
        <v>88</v>
      </c>
      <c r="AW228" s="13" t="s">
        <v>34</v>
      </c>
      <c r="AX228" s="13" t="s">
        <v>86</v>
      </c>
      <c r="AY228" s="241" t="s">
        <v>154</v>
      </c>
    </row>
    <row r="229" spans="1:65" s="2" customFormat="1" ht="16.5" customHeight="1">
      <c r="A229" s="35"/>
      <c r="B229" s="36"/>
      <c r="C229" s="254" t="s">
        <v>342</v>
      </c>
      <c r="D229" s="254" t="s">
        <v>179</v>
      </c>
      <c r="E229" s="255" t="s">
        <v>2219</v>
      </c>
      <c r="F229" s="256" t="s">
        <v>2220</v>
      </c>
      <c r="G229" s="257" t="s">
        <v>464</v>
      </c>
      <c r="H229" s="258">
        <v>2.6</v>
      </c>
      <c r="I229" s="259"/>
      <c r="J229" s="260">
        <f>ROUND(I229*H229,2)</f>
        <v>0</v>
      </c>
      <c r="K229" s="256" t="s">
        <v>405</v>
      </c>
      <c r="L229" s="261"/>
      <c r="M229" s="262" t="s">
        <v>1</v>
      </c>
      <c r="N229" s="263" t="s">
        <v>43</v>
      </c>
      <c r="O229" s="72"/>
      <c r="P229" s="216">
        <f>O229*H229</f>
        <v>0</v>
      </c>
      <c r="Q229" s="216">
        <v>1</v>
      </c>
      <c r="R229" s="216">
        <f>Q229*H229</f>
        <v>2.6</v>
      </c>
      <c r="S229" s="216">
        <v>0</v>
      </c>
      <c r="T229" s="217">
        <f>S229*H229</f>
        <v>0</v>
      </c>
      <c r="U229" s="35"/>
      <c r="V229" s="35"/>
      <c r="W229" s="35"/>
      <c r="X229" s="35"/>
      <c r="Y229" s="35"/>
      <c r="Z229" s="35"/>
      <c r="AA229" s="35"/>
      <c r="AB229" s="35"/>
      <c r="AC229" s="35"/>
      <c r="AD229" s="35"/>
      <c r="AE229" s="35"/>
      <c r="AR229" s="218" t="s">
        <v>190</v>
      </c>
      <c r="AT229" s="218" t="s">
        <v>179</v>
      </c>
      <c r="AU229" s="218" t="s">
        <v>88</v>
      </c>
      <c r="AY229" s="18" t="s">
        <v>154</v>
      </c>
      <c r="BE229" s="219">
        <f>IF(N229="základní",J229,0)</f>
        <v>0</v>
      </c>
      <c r="BF229" s="219">
        <f>IF(N229="snížená",J229,0)</f>
        <v>0</v>
      </c>
      <c r="BG229" s="219">
        <f>IF(N229="zákl. přenesená",J229,0)</f>
        <v>0</v>
      </c>
      <c r="BH229" s="219">
        <f>IF(N229="sníž. přenesená",J229,0)</f>
        <v>0</v>
      </c>
      <c r="BI229" s="219">
        <f>IF(N229="nulová",J229,0)</f>
        <v>0</v>
      </c>
      <c r="BJ229" s="18" t="s">
        <v>86</v>
      </c>
      <c r="BK229" s="219">
        <f>ROUND(I229*H229,2)</f>
        <v>0</v>
      </c>
      <c r="BL229" s="18" t="s">
        <v>159</v>
      </c>
      <c r="BM229" s="218" t="s">
        <v>2221</v>
      </c>
    </row>
    <row r="230" spans="1:47" s="2" customFormat="1" ht="11.25">
      <c r="A230" s="35"/>
      <c r="B230" s="36"/>
      <c r="C230" s="37"/>
      <c r="D230" s="220" t="s">
        <v>161</v>
      </c>
      <c r="E230" s="37"/>
      <c r="F230" s="221" t="s">
        <v>2220</v>
      </c>
      <c r="G230" s="37"/>
      <c r="H230" s="37"/>
      <c r="I230" s="123"/>
      <c r="J230" s="37"/>
      <c r="K230" s="37"/>
      <c r="L230" s="40"/>
      <c r="M230" s="222"/>
      <c r="N230" s="223"/>
      <c r="O230" s="72"/>
      <c r="P230" s="72"/>
      <c r="Q230" s="72"/>
      <c r="R230" s="72"/>
      <c r="S230" s="72"/>
      <c r="T230" s="73"/>
      <c r="U230" s="35"/>
      <c r="V230" s="35"/>
      <c r="W230" s="35"/>
      <c r="X230" s="35"/>
      <c r="Y230" s="35"/>
      <c r="Z230" s="35"/>
      <c r="AA230" s="35"/>
      <c r="AB230" s="35"/>
      <c r="AC230" s="35"/>
      <c r="AD230" s="35"/>
      <c r="AE230" s="35"/>
      <c r="AT230" s="18" t="s">
        <v>161</v>
      </c>
      <c r="AU230" s="18" t="s">
        <v>88</v>
      </c>
    </row>
    <row r="231" spans="2:51" s="13" customFormat="1" ht="11.25">
      <c r="B231" s="231"/>
      <c r="C231" s="232"/>
      <c r="D231" s="220" t="s">
        <v>410</v>
      </c>
      <c r="E231" s="233" t="s">
        <v>1</v>
      </c>
      <c r="F231" s="234" t="s">
        <v>2222</v>
      </c>
      <c r="G231" s="232"/>
      <c r="H231" s="235">
        <v>2.6</v>
      </c>
      <c r="I231" s="236"/>
      <c r="J231" s="232"/>
      <c r="K231" s="232"/>
      <c r="L231" s="237"/>
      <c r="M231" s="238"/>
      <c r="N231" s="239"/>
      <c r="O231" s="239"/>
      <c r="P231" s="239"/>
      <c r="Q231" s="239"/>
      <c r="R231" s="239"/>
      <c r="S231" s="239"/>
      <c r="T231" s="240"/>
      <c r="AT231" s="241" t="s">
        <v>410</v>
      </c>
      <c r="AU231" s="241" t="s">
        <v>88</v>
      </c>
      <c r="AV231" s="13" t="s">
        <v>88</v>
      </c>
      <c r="AW231" s="13" t="s">
        <v>34</v>
      </c>
      <c r="AX231" s="13" t="s">
        <v>86</v>
      </c>
      <c r="AY231" s="241" t="s">
        <v>154</v>
      </c>
    </row>
    <row r="232" spans="1:65" s="2" customFormat="1" ht="16.5" customHeight="1">
      <c r="A232" s="35"/>
      <c r="B232" s="36"/>
      <c r="C232" s="207" t="s">
        <v>346</v>
      </c>
      <c r="D232" s="207" t="s">
        <v>155</v>
      </c>
      <c r="E232" s="208" t="s">
        <v>2223</v>
      </c>
      <c r="F232" s="209" t="s">
        <v>2224</v>
      </c>
      <c r="G232" s="210" t="s">
        <v>471</v>
      </c>
      <c r="H232" s="211">
        <v>12.5</v>
      </c>
      <c r="I232" s="212"/>
      <c r="J232" s="213">
        <f>ROUND(I232*H232,2)</f>
        <v>0</v>
      </c>
      <c r="K232" s="209" t="s">
        <v>405</v>
      </c>
      <c r="L232" s="40"/>
      <c r="M232" s="214" t="s">
        <v>1</v>
      </c>
      <c r="N232" s="215" t="s">
        <v>43</v>
      </c>
      <c r="O232" s="72"/>
      <c r="P232" s="216">
        <f>O232*H232</f>
        <v>0</v>
      </c>
      <c r="Q232" s="216">
        <v>0</v>
      </c>
      <c r="R232" s="216">
        <f>Q232*H232</f>
        <v>0</v>
      </c>
      <c r="S232" s="216">
        <v>0</v>
      </c>
      <c r="T232" s="217">
        <f>S232*H232</f>
        <v>0</v>
      </c>
      <c r="U232" s="35"/>
      <c r="V232" s="35"/>
      <c r="W232" s="35"/>
      <c r="X232" s="35"/>
      <c r="Y232" s="35"/>
      <c r="Z232" s="35"/>
      <c r="AA232" s="35"/>
      <c r="AB232" s="35"/>
      <c r="AC232" s="35"/>
      <c r="AD232" s="35"/>
      <c r="AE232" s="35"/>
      <c r="AR232" s="218" t="s">
        <v>159</v>
      </c>
      <c r="AT232" s="218" t="s">
        <v>155</v>
      </c>
      <c r="AU232" s="218" t="s">
        <v>88</v>
      </c>
      <c r="AY232" s="18" t="s">
        <v>154</v>
      </c>
      <c r="BE232" s="219">
        <f>IF(N232="základní",J232,0)</f>
        <v>0</v>
      </c>
      <c r="BF232" s="219">
        <f>IF(N232="snížená",J232,0)</f>
        <v>0</v>
      </c>
      <c r="BG232" s="219">
        <f>IF(N232="zákl. přenesená",J232,0)</f>
        <v>0</v>
      </c>
      <c r="BH232" s="219">
        <f>IF(N232="sníž. přenesená",J232,0)</f>
        <v>0</v>
      </c>
      <c r="BI232" s="219">
        <f>IF(N232="nulová",J232,0)</f>
        <v>0</v>
      </c>
      <c r="BJ232" s="18" t="s">
        <v>86</v>
      </c>
      <c r="BK232" s="219">
        <f>ROUND(I232*H232,2)</f>
        <v>0</v>
      </c>
      <c r="BL232" s="18" t="s">
        <v>159</v>
      </c>
      <c r="BM232" s="218" t="s">
        <v>2225</v>
      </c>
    </row>
    <row r="233" spans="1:47" s="2" customFormat="1" ht="19.5">
      <c r="A233" s="35"/>
      <c r="B233" s="36"/>
      <c r="C233" s="37"/>
      <c r="D233" s="220" t="s">
        <v>161</v>
      </c>
      <c r="E233" s="37"/>
      <c r="F233" s="221" t="s">
        <v>2226</v>
      </c>
      <c r="G233" s="37"/>
      <c r="H233" s="37"/>
      <c r="I233" s="123"/>
      <c r="J233" s="37"/>
      <c r="K233" s="37"/>
      <c r="L233" s="40"/>
      <c r="M233" s="222"/>
      <c r="N233" s="223"/>
      <c r="O233" s="72"/>
      <c r="P233" s="72"/>
      <c r="Q233" s="72"/>
      <c r="R233" s="72"/>
      <c r="S233" s="72"/>
      <c r="T233" s="73"/>
      <c r="U233" s="35"/>
      <c r="V233" s="35"/>
      <c r="W233" s="35"/>
      <c r="X233" s="35"/>
      <c r="Y233" s="35"/>
      <c r="Z233" s="35"/>
      <c r="AA233" s="35"/>
      <c r="AB233" s="35"/>
      <c r="AC233" s="35"/>
      <c r="AD233" s="35"/>
      <c r="AE233" s="35"/>
      <c r="AT233" s="18" t="s">
        <v>161</v>
      </c>
      <c r="AU233" s="18" t="s">
        <v>88</v>
      </c>
    </row>
    <row r="234" spans="1:47" s="2" customFormat="1" ht="48.75">
      <c r="A234" s="35"/>
      <c r="B234" s="36"/>
      <c r="C234" s="37"/>
      <c r="D234" s="220" t="s">
        <v>408</v>
      </c>
      <c r="E234" s="37"/>
      <c r="F234" s="230" t="s">
        <v>2227</v>
      </c>
      <c r="G234" s="37"/>
      <c r="H234" s="37"/>
      <c r="I234" s="123"/>
      <c r="J234" s="37"/>
      <c r="K234" s="37"/>
      <c r="L234" s="40"/>
      <c r="M234" s="222"/>
      <c r="N234" s="223"/>
      <c r="O234" s="72"/>
      <c r="P234" s="72"/>
      <c r="Q234" s="72"/>
      <c r="R234" s="72"/>
      <c r="S234" s="72"/>
      <c r="T234" s="73"/>
      <c r="U234" s="35"/>
      <c r="V234" s="35"/>
      <c r="W234" s="35"/>
      <c r="X234" s="35"/>
      <c r="Y234" s="35"/>
      <c r="Z234" s="35"/>
      <c r="AA234" s="35"/>
      <c r="AB234" s="35"/>
      <c r="AC234" s="35"/>
      <c r="AD234" s="35"/>
      <c r="AE234" s="35"/>
      <c r="AT234" s="18" t="s">
        <v>408</v>
      </c>
      <c r="AU234" s="18" t="s">
        <v>88</v>
      </c>
    </row>
    <row r="235" spans="2:51" s="13" customFormat="1" ht="11.25">
      <c r="B235" s="231"/>
      <c r="C235" s="232"/>
      <c r="D235" s="220" t="s">
        <v>410</v>
      </c>
      <c r="E235" s="233" t="s">
        <v>1</v>
      </c>
      <c r="F235" s="234" t="s">
        <v>2228</v>
      </c>
      <c r="G235" s="232"/>
      <c r="H235" s="235">
        <v>12.5</v>
      </c>
      <c r="I235" s="236"/>
      <c r="J235" s="232"/>
      <c r="K235" s="232"/>
      <c r="L235" s="237"/>
      <c r="M235" s="285"/>
      <c r="N235" s="286"/>
      <c r="O235" s="286"/>
      <c r="P235" s="286"/>
      <c r="Q235" s="286"/>
      <c r="R235" s="286"/>
      <c r="S235" s="286"/>
      <c r="T235" s="287"/>
      <c r="AT235" s="241" t="s">
        <v>410</v>
      </c>
      <c r="AU235" s="241" t="s">
        <v>88</v>
      </c>
      <c r="AV235" s="13" t="s">
        <v>88</v>
      </c>
      <c r="AW235" s="13" t="s">
        <v>34</v>
      </c>
      <c r="AX235" s="13" t="s">
        <v>86</v>
      </c>
      <c r="AY235" s="241" t="s">
        <v>154</v>
      </c>
    </row>
    <row r="236" spans="1:31" s="2" customFormat="1" ht="6.95" customHeight="1">
      <c r="A236" s="35"/>
      <c r="B236" s="55"/>
      <c r="C236" s="56"/>
      <c r="D236" s="56"/>
      <c r="E236" s="56"/>
      <c r="F236" s="56"/>
      <c r="G236" s="56"/>
      <c r="H236" s="56"/>
      <c r="I236" s="159"/>
      <c r="J236" s="56"/>
      <c r="K236" s="56"/>
      <c r="L236" s="40"/>
      <c r="M236" s="35"/>
      <c r="O236" s="35"/>
      <c r="P236" s="35"/>
      <c r="Q236" s="35"/>
      <c r="R236" s="35"/>
      <c r="S236" s="35"/>
      <c r="T236" s="35"/>
      <c r="U236" s="35"/>
      <c r="V236" s="35"/>
      <c r="W236" s="35"/>
      <c r="X236" s="35"/>
      <c r="Y236" s="35"/>
      <c r="Z236" s="35"/>
      <c r="AA236" s="35"/>
      <c r="AB236" s="35"/>
      <c r="AC236" s="35"/>
      <c r="AD236" s="35"/>
      <c r="AE236" s="35"/>
    </row>
  </sheetData>
  <sheetProtection algorithmName="SHA-512" hashValue="56nMtt6qdFlmsLGvmiwmmRr0T88KGaBbx2ALQz5z8ou/zXCtS/vay2Vhm1kxbOwmYEpqPfhqDocbdTUucEP67w==" saltValue="kh6mFq8JUZwpDQZq8FfGpNg13DVui5soawh6r85ENW4HzvxU22hXn+ZFTqGmNYsUdXgWAXPaUbobdqshTdUCSg==" spinCount="100000" sheet="1" objects="1" scenarios="1" formatColumns="0" formatRows="0" autoFilter="0"/>
  <autoFilter ref="C122:K235"/>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6"/>
      <c r="L2" s="299"/>
      <c r="M2" s="299"/>
      <c r="N2" s="299"/>
      <c r="O2" s="299"/>
      <c r="P2" s="299"/>
      <c r="Q2" s="299"/>
      <c r="R2" s="299"/>
      <c r="S2" s="299"/>
      <c r="T2" s="299"/>
      <c r="U2" s="299"/>
      <c r="V2" s="299"/>
      <c r="AT2" s="18" t="s">
        <v>120</v>
      </c>
    </row>
    <row r="3" spans="2:46" s="1" customFormat="1" ht="6.95" customHeight="1">
      <c r="B3" s="117"/>
      <c r="C3" s="118"/>
      <c r="D3" s="118"/>
      <c r="E3" s="118"/>
      <c r="F3" s="118"/>
      <c r="G3" s="118"/>
      <c r="H3" s="118"/>
      <c r="I3" s="119"/>
      <c r="J3" s="118"/>
      <c r="K3" s="118"/>
      <c r="L3" s="21"/>
      <c r="AT3" s="18" t="s">
        <v>88</v>
      </c>
    </row>
    <row r="4" spans="2:46" s="1" customFormat="1" ht="24.95" customHeight="1">
      <c r="B4" s="21"/>
      <c r="D4" s="120" t="s">
        <v>125</v>
      </c>
      <c r="I4" s="116"/>
      <c r="L4" s="21"/>
      <c r="M4" s="121" t="s">
        <v>10</v>
      </c>
      <c r="AT4" s="18" t="s">
        <v>4</v>
      </c>
    </row>
    <row r="5" spans="2:12" s="1" customFormat="1" ht="6.95" customHeight="1">
      <c r="B5" s="21"/>
      <c r="I5" s="116"/>
      <c r="L5" s="21"/>
    </row>
    <row r="6" spans="2:12" s="1" customFormat="1" ht="12" customHeight="1">
      <c r="B6" s="21"/>
      <c r="D6" s="122" t="s">
        <v>16</v>
      </c>
      <c r="I6" s="116"/>
      <c r="L6" s="21"/>
    </row>
    <row r="7" spans="2:12" s="1" customFormat="1" ht="25.5" customHeight="1">
      <c r="B7" s="21"/>
      <c r="E7" s="333" t="str">
        <f>'Rekapitulace stavby'!K6</f>
        <v>Jablonné nad Orlicí - Nádražní ulice - zvýšení podílu udržitelných forem dopravy</v>
      </c>
      <c r="F7" s="334"/>
      <c r="G7" s="334"/>
      <c r="H7" s="334"/>
      <c r="I7" s="116"/>
      <c r="L7" s="21"/>
    </row>
    <row r="8" spans="2:12" s="1" customFormat="1" ht="12" customHeight="1">
      <c r="B8" s="21"/>
      <c r="D8" s="122" t="s">
        <v>126</v>
      </c>
      <c r="I8" s="116"/>
      <c r="L8" s="21"/>
    </row>
    <row r="9" spans="1:31" s="2" customFormat="1" ht="16.5" customHeight="1">
      <c r="A9" s="35"/>
      <c r="B9" s="40"/>
      <c r="C9" s="35"/>
      <c r="D9" s="35"/>
      <c r="E9" s="333" t="s">
        <v>2058</v>
      </c>
      <c r="F9" s="336"/>
      <c r="G9" s="336"/>
      <c r="H9" s="336"/>
      <c r="I9" s="123"/>
      <c r="J9" s="35"/>
      <c r="K9" s="35"/>
      <c r="L9" s="52"/>
      <c r="S9" s="35"/>
      <c r="T9" s="35"/>
      <c r="U9" s="35"/>
      <c r="V9" s="35"/>
      <c r="W9" s="35"/>
      <c r="X9" s="35"/>
      <c r="Y9" s="35"/>
      <c r="Z9" s="35"/>
      <c r="AA9" s="35"/>
      <c r="AB9" s="35"/>
      <c r="AC9" s="35"/>
      <c r="AD9" s="35"/>
      <c r="AE9" s="35"/>
    </row>
    <row r="10" spans="1:31" s="2" customFormat="1" ht="12" customHeight="1">
      <c r="A10" s="35"/>
      <c r="B10" s="40"/>
      <c r="C10" s="35"/>
      <c r="D10" s="122" t="s">
        <v>391</v>
      </c>
      <c r="E10" s="35"/>
      <c r="F10" s="35"/>
      <c r="G10" s="35"/>
      <c r="H10" s="35"/>
      <c r="I10" s="123"/>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5" t="s">
        <v>2229</v>
      </c>
      <c r="F11" s="336"/>
      <c r="G11" s="336"/>
      <c r="H11" s="336"/>
      <c r="I11" s="123"/>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123"/>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2" t="s">
        <v>18</v>
      </c>
      <c r="E13" s="35"/>
      <c r="F13" s="111" t="s">
        <v>115</v>
      </c>
      <c r="G13" s="35"/>
      <c r="H13" s="35"/>
      <c r="I13" s="124" t="s">
        <v>20</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2" t="s">
        <v>22</v>
      </c>
      <c r="E14" s="35"/>
      <c r="F14" s="111" t="s">
        <v>23</v>
      </c>
      <c r="G14" s="35"/>
      <c r="H14" s="35"/>
      <c r="I14" s="124" t="s">
        <v>24</v>
      </c>
      <c r="J14" s="125" t="str">
        <f>'Rekapitulace stavby'!AN8</f>
        <v>9. 11. 2018</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123"/>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2" t="s">
        <v>26</v>
      </c>
      <c r="E16" s="35"/>
      <c r="F16" s="35"/>
      <c r="G16" s="35"/>
      <c r="H16" s="35"/>
      <c r="I16" s="124" t="s">
        <v>27</v>
      </c>
      <c r="J16" s="111" t="str">
        <f>IF('Rekapitulace stavby'!AN10="","",'Rekapitulace stavby'!AN10)</f>
        <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tr">
        <f>IF('Rekapitulace stavby'!E11="","",'Rekapitulace stavby'!E11)</f>
        <v xml:space="preserve"> </v>
      </c>
      <c r="F17" s="35"/>
      <c r="G17" s="35"/>
      <c r="H17" s="35"/>
      <c r="I17" s="124" t="s">
        <v>29</v>
      </c>
      <c r="J17" s="111" t="str">
        <f>IF('Rekapitulace stavby'!AN11="","",'Rekapitulace stavby'!AN11)</f>
        <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123"/>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2" t="s">
        <v>30</v>
      </c>
      <c r="E19" s="35"/>
      <c r="F19" s="35"/>
      <c r="G19" s="35"/>
      <c r="H19" s="35"/>
      <c r="I19" s="124" t="s">
        <v>27</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37" t="str">
        <f>'Rekapitulace stavby'!E14</f>
        <v>Vyplň údaj</v>
      </c>
      <c r="F20" s="338"/>
      <c r="G20" s="338"/>
      <c r="H20" s="338"/>
      <c r="I20" s="124" t="s">
        <v>29</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123"/>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2" t="s">
        <v>32</v>
      </c>
      <c r="E22" s="35"/>
      <c r="F22" s="35"/>
      <c r="G22" s="35"/>
      <c r="H22" s="35"/>
      <c r="I22" s="124" t="s">
        <v>27</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4" t="s">
        <v>29</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123"/>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2" t="s">
        <v>35</v>
      </c>
      <c r="E25" s="35"/>
      <c r="F25" s="35"/>
      <c r="G25" s="35"/>
      <c r="H25" s="35"/>
      <c r="I25" s="124" t="s">
        <v>27</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4" t="s">
        <v>29</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123"/>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2" t="s">
        <v>36</v>
      </c>
      <c r="E28" s="35"/>
      <c r="F28" s="35"/>
      <c r="G28" s="35"/>
      <c r="H28" s="35"/>
      <c r="I28" s="123"/>
      <c r="J28" s="35"/>
      <c r="K28" s="35"/>
      <c r="L28" s="52"/>
      <c r="S28" s="35"/>
      <c r="T28" s="35"/>
      <c r="U28" s="35"/>
      <c r="V28" s="35"/>
      <c r="W28" s="35"/>
      <c r="X28" s="35"/>
      <c r="Y28" s="35"/>
      <c r="Z28" s="35"/>
      <c r="AA28" s="35"/>
      <c r="AB28" s="35"/>
      <c r="AC28" s="35"/>
      <c r="AD28" s="35"/>
      <c r="AE28" s="35"/>
    </row>
    <row r="29" spans="1:31" s="8" customFormat="1" ht="16.5" customHeight="1">
      <c r="A29" s="126"/>
      <c r="B29" s="127"/>
      <c r="C29" s="126"/>
      <c r="D29" s="126"/>
      <c r="E29" s="339" t="s">
        <v>1</v>
      </c>
      <c r="F29" s="339"/>
      <c r="G29" s="339"/>
      <c r="H29" s="339"/>
      <c r="I29" s="128"/>
      <c r="J29" s="126"/>
      <c r="K29" s="126"/>
      <c r="L29" s="129"/>
      <c r="S29" s="126"/>
      <c r="T29" s="126"/>
      <c r="U29" s="126"/>
      <c r="V29" s="126"/>
      <c r="W29" s="126"/>
      <c r="X29" s="126"/>
      <c r="Y29" s="126"/>
      <c r="Z29" s="126"/>
      <c r="AA29" s="126"/>
      <c r="AB29" s="126"/>
      <c r="AC29" s="126"/>
      <c r="AD29" s="126"/>
      <c r="AE29" s="126"/>
    </row>
    <row r="30" spans="1:31" s="2" customFormat="1" ht="6.95" customHeight="1">
      <c r="A30" s="35"/>
      <c r="B30" s="40"/>
      <c r="C30" s="35"/>
      <c r="D30" s="35"/>
      <c r="E30" s="35"/>
      <c r="F30" s="35"/>
      <c r="G30" s="35"/>
      <c r="H30" s="35"/>
      <c r="I30" s="123"/>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30"/>
      <c r="E31" s="130"/>
      <c r="F31" s="130"/>
      <c r="G31" s="130"/>
      <c r="H31" s="130"/>
      <c r="I31" s="131"/>
      <c r="J31" s="130"/>
      <c r="K31" s="130"/>
      <c r="L31" s="52"/>
      <c r="S31" s="35"/>
      <c r="T31" s="35"/>
      <c r="U31" s="35"/>
      <c r="V31" s="35"/>
      <c r="W31" s="35"/>
      <c r="X31" s="35"/>
      <c r="Y31" s="35"/>
      <c r="Z31" s="35"/>
      <c r="AA31" s="35"/>
      <c r="AB31" s="35"/>
      <c r="AC31" s="35"/>
      <c r="AD31" s="35"/>
      <c r="AE31" s="35"/>
    </row>
    <row r="32" spans="1:31" s="2" customFormat="1" ht="25.35" customHeight="1">
      <c r="A32" s="35"/>
      <c r="B32" s="40"/>
      <c r="C32" s="35"/>
      <c r="D32" s="132" t="s">
        <v>38</v>
      </c>
      <c r="E32" s="35"/>
      <c r="F32" s="35"/>
      <c r="G32" s="35"/>
      <c r="H32" s="35"/>
      <c r="I32" s="123"/>
      <c r="J32" s="133">
        <f>ROUND(J123,2)</f>
        <v>0</v>
      </c>
      <c r="K32" s="35"/>
      <c r="L32" s="52"/>
      <c r="S32" s="35"/>
      <c r="T32" s="35"/>
      <c r="U32" s="35"/>
      <c r="V32" s="35"/>
      <c r="W32" s="35"/>
      <c r="X32" s="35"/>
      <c r="Y32" s="35"/>
      <c r="Z32" s="35"/>
      <c r="AA32" s="35"/>
      <c r="AB32" s="35"/>
      <c r="AC32" s="35"/>
      <c r="AD32" s="35"/>
      <c r="AE32" s="35"/>
    </row>
    <row r="33" spans="1:31" s="2" customFormat="1" ht="6.95" customHeight="1">
      <c r="A33" s="35"/>
      <c r="B33" s="40"/>
      <c r="C33" s="35"/>
      <c r="D33" s="130"/>
      <c r="E33" s="130"/>
      <c r="F33" s="130"/>
      <c r="G33" s="130"/>
      <c r="H33" s="130"/>
      <c r="I33" s="131"/>
      <c r="J33" s="130"/>
      <c r="K33" s="130"/>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34" t="s">
        <v>40</v>
      </c>
      <c r="G34" s="35"/>
      <c r="H34" s="35"/>
      <c r="I34" s="135" t="s">
        <v>39</v>
      </c>
      <c r="J34" s="134" t="s">
        <v>41</v>
      </c>
      <c r="K34" s="35"/>
      <c r="L34" s="52"/>
      <c r="S34" s="35"/>
      <c r="T34" s="35"/>
      <c r="U34" s="35"/>
      <c r="V34" s="35"/>
      <c r="W34" s="35"/>
      <c r="X34" s="35"/>
      <c r="Y34" s="35"/>
      <c r="Z34" s="35"/>
      <c r="AA34" s="35"/>
      <c r="AB34" s="35"/>
      <c r="AC34" s="35"/>
      <c r="AD34" s="35"/>
      <c r="AE34" s="35"/>
    </row>
    <row r="35" spans="1:31" s="2" customFormat="1" ht="14.45" customHeight="1">
      <c r="A35" s="35"/>
      <c r="B35" s="40"/>
      <c r="C35" s="35"/>
      <c r="D35" s="136" t="s">
        <v>42</v>
      </c>
      <c r="E35" s="122" t="s">
        <v>43</v>
      </c>
      <c r="F35" s="137">
        <f>ROUND((SUM(BE123:BE287)),2)</f>
        <v>0</v>
      </c>
      <c r="G35" s="35"/>
      <c r="H35" s="35"/>
      <c r="I35" s="138">
        <v>0.21</v>
      </c>
      <c r="J35" s="137">
        <f>ROUND(((SUM(BE123:BE287))*I35),2)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2" t="s">
        <v>44</v>
      </c>
      <c r="F36" s="137">
        <f>ROUND((SUM(BF123:BF287)),2)</f>
        <v>0</v>
      </c>
      <c r="G36" s="35"/>
      <c r="H36" s="35"/>
      <c r="I36" s="138">
        <v>0.15</v>
      </c>
      <c r="J36" s="137">
        <f>ROUND(((SUM(BF123:BF287))*I36),2)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2" t="s">
        <v>45</v>
      </c>
      <c r="F37" s="137">
        <f>ROUND((SUM(BG123:BG287)),2)</f>
        <v>0</v>
      </c>
      <c r="G37" s="35"/>
      <c r="H37" s="35"/>
      <c r="I37" s="138">
        <v>0.21</v>
      </c>
      <c r="J37" s="137">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2" t="s">
        <v>46</v>
      </c>
      <c r="F38" s="137">
        <f>ROUND((SUM(BH123:BH287)),2)</f>
        <v>0</v>
      </c>
      <c r="G38" s="35"/>
      <c r="H38" s="35"/>
      <c r="I38" s="138">
        <v>0.15</v>
      </c>
      <c r="J38" s="137">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2" t="s">
        <v>47</v>
      </c>
      <c r="F39" s="137">
        <f>ROUND((SUM(BI123:BI287)),2)</f>
        <v>0</v>
      </c>
      <c r="G39" s="35"/>
      <c r="H39" s="35"/>
      <c r="I39" s="138">
        <v>0</v>
      </c>
      <c r="J39" s="137">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123"/>
      <c r="J40" s="35"/>
      <c r="K40" s="35"/>
      <c r="L40" s="52"/>
      <c r="S40" s="35"/>
      <c r="T40" s="35"/>
      <c r="U40" s="35"/>
      <c r="V40" s="35"/>
      <c r="W40" s="35"/>
      <c r="X40" s="35"/>
      <c r="Y40" s="35"/>
      <c r="Z40" s="35"/>
      <c r="AA40" s="35"/>
      <c r="AB40" s="35"/>
      <c r="AC40" s="35"/>
      <c r="AD40" s="35"/>
      <c r="AE40" s="35"/>
    </row>
    <row r="41" spans="1:31" s="2" customFormat="1" ht="25.35" customHeight="1">
      <c r="A41" s="35"/>
      <c r="B41" s="40"/>
      <c r="C41" s="139"/>
      <c r="D41" s="140" t="s">
        <v>48</v>
      </c>
      <c r="E41" s="141"/>
      <c r="F41" s="141"/>
      <c r="G41" s="142" t="s">
        <v>49</v>
      </c>
      <c r="H41" s="143" t="s">
        <v>50</v>
      </c>
      <c r="I41" s="144"/>
      <c r="J41" s="145">
        <f>SUM(J32:J39)</f>
        <v>0</v>
      </c>
      <c r="K41" s="146"/>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123"/>
      <c r="J42" s="35"/>
      <c r="K42" s="35"/>
      <c r="L42" s="52"/>
      <c r="S42" s="35"/>
      <c r="T42" s="35"/>
      <c r="U42" s="35"/>
      <c r="V42" s="35"/>
      <c r="W42" s="35"/>
      <c r="X42" s="35"/>
      <c r="Y42" s="35"/>
      <c r="Z42" s="35"/>
      <c r="AA42" s="35"/>
      <c r="AB42" s="35"/>
      <c r="AC42" s="35"/>
      <c r="AD42" s="35"/>
      <c r="AE42" s="35"/>
    </row>
    <row r="43" spans="2:12" s="1" customFormat="1" ht="14.45" customHeight="1">
      <c r="B43" s="21"/>
      <c r="I43" s="116"/>
      <c r="L43" s="21"/>
    </row>
    <row r="44" spans="2:12" s="1" customFormat="1" ht="14.45" customHeight="1">
      <c r="B44" s="21"/>
      <c r="I44" s="116"/>
      <c r="L44" s="21"/>
    </row>
    <row r="45" spans="2:12" s="1" customFormat="1" ht="14.45" customHeight="1">
      <c r="B45" s="21"/>
      <c r="I45" s="116"/>
      <c r="L45" s="21"/>
    </row>
    <row r="46" spans="2:12" s="1" customFormat="1" ht="14.45" customHeight="1">
      <c r="B46" s="21"/>
      <c r="I46" s="116"/>
      <c r="L46" s="21"/>
    </row>
    <row r="47" spans="2:12" s="1" customFormat="1" ht="14.45" customHeight="1">
      <c r="B47" s="21"/>
      <c r="I47" s="116"/>
      <c r="L47" s="21"/>
    </row>
    <row r="48" spans="2:12" s="1" customFormat="1" ht="14.45" customHeight="1">
      <c r="B48" s="21"/>
      <c r="I48" s="116"/>
      <c r="L48" s="21"/>
    </row>
    <row r="49" spans="2:12" s="1" customFormat="1" ht="14.45" customHeight="1">
      <c r="B49" s="21"/>
      <c r="I49" s="116"/>
      <c r="L49" s="21"/>
    </row>
    <row r="50" spans="2:12" s="2" customFormat="1" ht="14.45" customHeight="1">
      <c r="B50" s="52"/>
      <c r="D50" s="147" t="s">
        <v>51</v>
      </c>
      <c r="E50" s="148"/>
      <c r="F50" s="148"/>
      <c r="G50" s="147" t="s">
        <v>52</v>
      </c>
      <c r="H50" s="148"/>
      <c r="I50" s="149"/>
      <c r="J50" s="148"/>
      <c r="K50" s="148"/>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50" t="s">
        <v>53</v>
      </c>
      <c r="E61" s="151"/>
      <c r="F61" s="152" t="s">
        <v>54</v>
      </c>
      <c r="G61" s="150" t="s">
        <v>53</v>
      </c>
      <c r="H61" s="151"/>
      <c r="I61" s="153"/>
      <c r="J61" s="154" t="s">
        <v>54</v>
      </c>
      <c r="K61" s="151"/>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7" t="s">
        <v>55</v>
      </c>
      <c r="E65" s="155"/>
      <c r="F65" s="155"/>
      <c r="G65" s="147" t="s">
        <v>56</v>
      </c>
      <c r="H65" s="155"/>
      <c r="I65" s="156"/>
      <c r="J65" s="155"/>
      <c r="K65" s="155"/>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50" t="s">
        <v>53</v>
      </c>
      <c r="E76" s="151"/>
      <c r="F76" s="152" t="s">
        <v>54</v>
      </c>
      <c r="G76" s="150" t="s">
        <v>53</v>
      </c>
      <c r="H76" s="151"/>
      <c r="I76" s="153"/>
      <c r="J76" s="154" t="s">
        <v>54</v>
      </c>
      <c r="K76" s="151"/>
      <c r="L76" s="52"/>
      <c r="S76" s="35"/>
      <c r="T76" s="35"/>
      <c r="U76" s="35"/>
      <c r="V76" s="35"/>
      <c r="W76" s="35"/>
      <c r="X76" s="35"/>
      <c r="Y76" s="35"/>
      <c r="Z76" s="35"/>
      <c r="AA76" s="35"/>
      <c r="AB76" s="35"/>
      <c r="AC76" s="35"/>
      <c r="AD76" s="35"/>
      <c r="AE76" s="35"/>
    </row>
    <row r="77" spans="1:31" s="2" customFormat="1" ht="14.45" customHeight="1">
      <c r="A77" s="35"/>
      <c r="B77" s="157"/>
      <c r="C77" s="158"/>
      <c r="D77" s="158"/>
      <c r="E77" s="158"/>
      <c r="F77" s="158"/>
      <c r="G77" s="158"/>
      <c r="H77" s="158"/>
      <c r="I77" s="159"/>
      <c r="J77" s="158"/>
      <c r="K77" s="158"/>
      <c r="L77" s="52"/>
      <c r="S77" s="35"/>
      <c r="T77" s="35"/>
      <c r="U77" s="35"/>
      <c r="V77" s="35"/>
      <c r="W77" s="35"/>
      <c r="X77" s="35"/>
      <c r="Y77" s="35"/>
      <c r="Z77" s="35"/>
      <c r="AA77" s="35"/>
      <c r="AB77" s="35"/>
      <c r="AC77" s="35"/>
      <c r="AD77" s="35"/>
      <c r="AE77" s="35"/>
    </row>
    <row r="81" spans="1:31" s="2" customFormat="1" ht="6.95" customHeight="1">
      <c r="A81" s="35"/>
      <c r="B81" s="160"/>
      <c r="C81" s="161"/>
      <c r="D81" s="161"/>
      <c r="E81" s="161"/>
      <c r="F81" s="161"/>
      <c r="G81" s="161"/>
      <c r="H81" s="161"/>
      <c r="I81" s="162"/>
      <c r="J81" s="161"/>
      <c r="K81" s="161"/>
      <c r="L81" s="52"/>
      <c r="S81" s="35"/>
      <c r="T81" s="35"/>
      <c r="U81" s="35"/>
      <c r="V81" s="35"/>
      <c r="W81" s="35"/>
      <c r="X81" s="35"/>
      <c r="Y81" s="35"/>
      <c r="Z81" s="35"/>
      <c r="AA81" s="35"/>
      <c r="AB81" s="35"/>
      <c r="AC81" s="35"/>
      <c r="AD81" s="35"/>
      <c r="AE81" s="35"/>
    </row>
    <row r="82" spans="1:31" s="2" customFormat="1" ht="24.95" customHeight="1">
      <c r="A82" s="35"/>
      <c r="B82" s="36"/>
      <c r="C82" s="24" t="s">
        <v>128</v>
      </c>
      <c r="D82" s="37"/>
      <c r="E82" s="37"/>
      <c r="F82" s="37"/>
      <c r="G82" s="37"/>
      <c r="H82" s="37"/>
      <c r="I82" s="123"/>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23"/>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23"/>
      <c r="J84" s="37"/>
      <c r="K84" s="37"/>
      <c r="L84" s="52"/>
      <c r="S84" s="35"/>
      <c r="T84" s="35"/>
      <c r="U84" s="35"/>
      <c r="V84" s="35"/>
      <c r="W84" s="35"/>
      <c r="X84" s="35"/>
      <c r="Y84" s="35"/>
      <c r="Z84" s="35"/>
      <c r="AA84" s="35"/>
      <c r="AB84" s="35"/>
      <c r="AC84" s="35"/>
      <c r="AD84" s="35"/>
      <c r="AE84" s="35"/>
    </row>
    <row r="85" spans="1:31" s="2" customFormat="1" ht="25.5" customHeight="1">
      <c r="A85" s="35"/>
      <c r="B85" s="36"/>
      <c r="C85" s="37"/>
      <c r="D85" s="37"/>
      <c r="E85" s="340" t="str">
        <f>E7</f>
        <v>Jablonné nad Orlicí - Nádražní ulice - zvýšení podílu udržitelných forem dopravy</v>
      </c>
      <c r="F85" s="341"/>
      <c r="G85" s="341"/>
      <c r="H85" s="341"/>
      <c r="I85" s="123"/>
      <c r="J85" s="37"/>
      <c r="K85" s="37"/>
      <c r="L85" s="52"/>
      <c r="S85" s="35"/>
      <c r="T85" s="35"/>
      <c r="U85" s="35"/>
      <c r="V85" s="35"/>
      <c r="W85" s="35"/>
      <c r="X85" s="35"/>
      <c r="Y85" s="35"/>
      <c r="Z85" s="35"/>
      <c r="AA85" s="35"/>
      <c r="AB85" s="35"/>
      <c r="AC85" s="35"/>
      <c r="AD85" s="35"/>
      <c r="AE85" s="35"/>
    </row>
    <row r="86" spans="2:12" s="1" customFormat="1" ht="12" customHeight="1">
      <c r="B86" s="22"/>
      <c r="C86" s="30" t="s">
        <v>126</v>
      </c>
      <c r="D86" s="23"/>
      <c r="E86" s="23"/>
      <c r="F86" s="23"/>
      <c r="G86" s="23"/>
      <c r="H86" s="23"/>
      <c r="I86" s="116"/>
      <c r="J86" s="23"/>
      <c r="K86" s="23"/>
      <c r="L86" s="21"/>
    </row>
    <row r="87" spans="1:31" s="2" customFormat="1" ht="16.5" customHeight="1">
      <c r="A87" s="35"/>
      <c r="B87" s="36"/>
      <c r="C87" s="37"/>
      <c r="D87" s="37"/>
      <c r="E87" s="340" t="s">
        <v>2058</v>
      </c>
      <c r="F87" s="342"/>
      <c r="G87" s="342"/>
      <c r="H87" s="342"/>
      <c r="I87" s="123"/>
      <c r="J87" s="37"/>
      <c r="K87" s="37"/>
      <c r="L87" s="52"/>
      <c r="S87" s="35"/>
      <c r="T87" s="35"/>
      <c r="U87" s="35"/>
      <c r="V87" s="35"/>
      <c r="W87" s="35"/>
      <c r="X87" s="35"/>
      <c r="Y87" s="35"/>
      <c r="Z87" s="35"/>
      <c r="AA87" s="35"/>
      <c r="AB87" s="35"/>
      <c r="AC87" s="35"/>
      <c r="AD87" s="35"/>
      <c r="AE87" s="35"/>
    </row>
    <row r="88" spans="1:31" s="2" customFormat="1" ht="12" customHeight="1">
      <c r="A88" s="35"/>
      <c r="B88" s="36"/>
      <c r="C88" s="30" t="s">
        <v>391</v>
      </c>
      <c r="D88" s="37"/>
      <c r="E88" s="37"/>
      <c r="F88" s="37"/>
      <c r="G88" s="37"/>
      <c r="H88" s="37"/>
      <c r="I88" s="123"/>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08" t="str">
        <f>E11</f>
        <v>SO 401 - B - Veřejné osvětlení - neuznatelné náklady</v>
      </c>
      <c r="F89" s="342"/>
      <c r="G89" s="342"/>
      <c r="H89" s="342"/>
      <c r="I89" s="123"/>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23"/>
      <c r="J90" s="37"/>
      <c r="K90" s="37"/>
      <c r="L90" s="52"/>
      <c r="S90" s="35"/>
      <c r="T90" s="35"/>
      <c r="U90" s="35"/>
      <c r="V90" s="35"/>
      <c r="W90" s="35"/>
      <c r="X90" s="35"/>
      <c r="Y90" s="35"/>
      <c r="Z90" s="35"/>
      <c r="AA90" s="35"/>
      <c r="AB90" s="35"/>
      <c r="AC90" s="35"/>
      <c r="AD90" s="35"/>
      <c r="AE90" s="35"/>
    </row>
    <row r="91" spans="1:31" s="2" customFormat="1" ht="12" customHeight="1">
      <c r="A91" s="35"/>
      <c r="B91" s="36"/>
      <c r="C91" s="30" t="s">
        <v>22</v>
      </c>
      <c r="D91" s="37"/>
      <c r="E91" s="37"/>
      <c r="F91" s="28" t="str">
        <f>F14</f>
        <v>Jablonné nad Orlicí</v>
      </c>
      <c r="G91" s="37"/>
      <c r="H91" s="37"/>
      <c r="I91" s="124" t="s">
        <v>24</v>
      </c>
      <c r="J91" s="67" t="str">
        <f>IF(J14="","",J14)</f>
        <v>9. 11. 2018</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123"/>
      <c r="J92" s="37"/>
      <c r="K92" s="37"/>
      <c r="L92" s="52"/>
      <c r="S92" s="35"/>
      <c r="T92" s="35"/>
      <c r="U92" s="35"/>
      <c r="V92" s="35"/>
      <c r="W92" s="35"/>
      <c r="X92" s="35"/>
      <c r="Y92" s="35"/>
      <c r="Z92" s="35"/>
      <c r="AA92" s="35"/>
      <c r="AB92" s="35"/>
      <c r="AC92" s="35"/>
      <c r="AD92" s="35"/>
      <c r="AE92" s="35"/>
    </row>
    <row r="93" spans="1:31" s="2" customFormat="1" ht="27.95" customHeight="1">
      <c r="A93" s="35"/>
      <c r="B93" s="36"/>
      <c r="C93" s="30" t="s">
        <v>26</v>
      </c>
      <c r="D93" s="37"/>
      <c r="E93" s="37"/>
      <c r="F93" s="28" t="str">
        <f>E17</f>
        <v xml:space="preserve"> </v>
      </c>
      <c r="G93" s="37"/>
      <c r="H93" s="37"/>
      <c r="I93" s="124" t="s">
        <v>32</v>
      </c>
      <c r="J93" s="33" t="str">
        <f>E23</f>
        <v>Ing. Petr Novotný, Ph.D.</v>
      </c>
      <c r="K93" s="37"/>
      <c r="L93" s="52"/>
      <c r="S93" s="35"/>
      <c r="T93" s="35"/>
      <c r="U93" s="35"/>
      <c r="V93" s="35"/>
      <c r="W93" s="35"/>
      <c r="X93" s="35"/>
      <c r="Y93" s="35"/>
      <c r="Z93" s="35"/>
      <c r="AA93" s="35"/>
      <c r="AB93" s="35"/>
      <c r="AC93" s="35"/>
      <c r="AD93" s="35"/>
      <c r="AE93" s="35"/>
    </row>
    <row r="94" spans="1:31" s="2" customFormat="1" ht="15.2" customHeight="1">
      <c r="A94" s="35"/>
      <c r="B94" s="36"/>
      <c r="C94" s="30" t="s">
        <v>30</v>
      </c>
      <c r="D94" s="37"/>
      <c r="E94" s="37"/>
      <c r="F94" s="28" t="str">
        <f>IF(E20="","",E20)</f>
        <v>Vyplň údaj</v>
      </c>
      <c r="G94" s="37"/>
      <c r="H94" s="37"/>
      <c r="I94" s="124" t="s">
        <v>35</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23"/>
      <c r="J95" s="37"/>
      <c r="K95" s="37"/>
      <c r="L95" s="52"/>
      <c r="S95" s="35"/>
      <c r="T95" s="35"/>
      <c r="U95" s="35"/>
      <c r="V95" s="35"/>
      <c r="W95" s="35"/>
      <c r="X95" s="35"/>
      <c r="Y95" s="35"/>
      <c r="Z95" s="35"/>
      <c r="AA95" s="35"/>
      <c r="AB95" s="35"/>
      <c r="AC95" s="35"/>
      <c r="AD95" s="35"/>
      <c r="AE95" s="35"/>
    </row>
    <row r="96" spans="1:31" s="2" customFormat="1" ht="29.25" customHeight="1">
      <c r="A96" s="35"/>
      <c r="B96" s="36"/>
      <c r="C96" s="163" t="s">
        <v>129</v>
      </c>
      <c r="D96" s="164"/>
      <c r="E96" s="164"/>
      <c r="F96" s="164"/>
      <c r="G96" s="164"/>
      <c r="H96" s="164"/>
      <c r="I96" s="165"/>
      <c r="J96" s="166" t="s">
        <v>130</v>
      </c>
      <c r="K96" s="164"/>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123"/>
      <c r="J97" s="37"/>
      <c r="K97" s="37"/>
      <c r="L97" s="52"/>
      <c r="S97" s="35"/>
      <c r="T97" s="35"/>
      <c r="U97" s="35"/>
      <c r="V97" s="35"/>
      <c r="W97" s="35"/>
      <c r="X97" s="35"/>
      <c r="Y97" s="35"/>
      <c r="Z97" s="35"/>
      <c r="AA97" s="35"/>
      <c r="AB97" s="35"/>
      <c r="AC97" s="35"/>
      <c r="AD97" s="35"/>
      <c r="AE97" s="35"/>
    </row>
    <row r="98" spans="1:47" s="2" customFormat="1" ht="22.9" customHeight="1">
      <c r="A98" s="35"/>
      <c r="B98" s="36"/>
      <c r="C98" s="167" t="s">
        <v>131</v>
      </c>
      <c r="D98" s="37"/>
      <c r="E98" s="37"/>
      <c r="F98" s="37"/>
      <c r="G98" s="37"/>
      <c r="H98" s="37"/>
      <c r="I98" s="123"/>
      <c r="J98" s="85">
        <f>J123</f>
        <v>0</v>
      </c>
      <c r="K98" s="37"/>
      <c r="L98" s="52"/>
      <c r="S98" s="35"/>
      <c r="T98" s="35"/>
      <c r="U98" s="35"/>
      <c r="V98" s="35"/>
      <c r="W98" s="35"/>
      <c r="X98" s="35"/>
      <c r="Y98" s="35"/>
      <c r="Z98" s="35"/>
      <c r="AA98" s="35"/>
      <c r="AB98" s="35"/>
      <c r="AC98" s="35"/>
      <c r="AD98" s="35"/>
      <c r="AE98" s="35"/>
      <c r="AU98" s="18" t="s">
        <v>132</v>
      </c>
    </row>
    <row r="99" spans="2:12" s="9" customFormat="1" ht="24.95" customHeight="1">
      <c r="B99" s="168"/>
      <c r="C99" s="169"/>
      <c r="D99" s="170" t="s">
        <v>2060</v>
      </c>
      <c r="E99" s="171"/>
      <c r="F99" s="171"/>
      <c r="G99" s="171"/>
      <c r="H99" s="171"/>
      <c r="I99" s="172"/>
      <c r="J99" s="173">
        <f>J124</f>
        <v>0</v>
      </c>
      <c r="K99" s="169"/>
      <c r="L99" s="174"/>
    </row>
    <row r="100" spans="2:12" s="10" customFormat="1" ht="19.9" customHeight="1">
      <c r="B100" s="175"/>
      <c r="C100" s="105"/>
      <c r="D100" s="176" t="s">
        <v>2061</v>
      </c>
      <c r="E100" s="177"/>
      <c r="F100" s="177"/>
      <c r="G100" s="177"/>
      <c r="H100" s="177"/>
      <c r="I100" s="178"/>
      <c r="J100" s="179">
        <f>J125</f>
        <v>0</v>
      </c>
      <c r="K100" s="105"/>
      <c r="L100" s="180"/>
    </row>
    <row r="101" spans="2:12" s="10" customFormat="1" ht="19.9" customHeight="1">
      <c r="B101" s="175"/>
      <c r="C101" s="105"/>
      <c r="D101" s="176" t="s">
        <v>2062</v>
      </c>
      <c r="E101" s="177"/>
      <c r="F101" s="177"/>
      <c r="G101" s="177"/>
      <c r="H101" s="177"/>
      <c r="I101" s="178"/>
      <c r="J101" s="179">
        <f>J239</f>
        <v>0</v>
      </c>
      <c r="K101" s="105"/>
      <c r="L101" s="180"/>
    </row>
    <row r="102" spans="1:31" s="2" customFormat="1" ht="21.75" customHeight="1">
      <c r="A102" s="35"/>
      <c r="B102" s="36"/>
      <c r="C102" s="37"/>
      <c r="D102" s="37"/>
      <c r="E102" s="37"/>
      <c r="F102" s="37"/>
      <c r="G102" s="37"/>
      <c r="H102" s="37"/>
      <c r="I102" s="123"/>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159"/>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162"/>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140</v>
      </c>
      <c r="D108" s="37"/>
      <c r="E108" s="37"/>
      <c r="F108" s="37"/>
      <c r="G108" s="37"/>
      <c r="H108" s="37"/>
      <c r="I108" s="123"/>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123"/>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123"/>
      <c r="J110" s="37"/>
      <c r="K110" s="37"/>
      <c r="L110" s="52"/>
      <c r="S110" s="35"/>
      <c r="T110" s="35"/>
      <c r="U110" s="35"/>
      <c r="V110" s="35"/>
      <c r="W110" s="35"/>
      <c r="X110" s="35"/>
      <c r="Y110" s="35"/>
      <c r="Z110" s="35"/>
      <c r="AA110" s="35"/>
      <c r="AB110" s="35"/>
      <c r="AC110" s="35"/>
      <c r="AD110" s="35"/>
      <c r="AE110" s="35"/>
    </row>
    <row r="111" spans="1:31" s="2" customFormat="1" ht="25.5" customHeight="1">
      <c r="A111" s="35"/>
      <c r="B111" s="36"/>
      <c r="C111" s="37"/>
      <c r="D111" s="37"/>
      <c r="E111" s="340" t="str">
        <f>E7</f>
        <v>Jablonné nad Orlicí - Nádražní ulice - zvýšení podílu udržitelných forem dopravy</v>
      </c>
      <c r="F111" s="341"/>
      <c r="G111" s="341"/>
      <c r="H111" s="341"/>
      <c r="I111" s="123"/>
      <c r="J111" s="37"/>
      <c r="K111" s="37"/>
      <c r="L111" s="52"/>
      <c r="S111" s="35"/>
      <c r="T111" s="35"/>
      <c r="U111" s="35"/>
      <c r="V111" s="35"/>
      <c r="W111" s="35"/>
      <c r="X111" s="35"/>
      <c r="Y111" s="35"/>
      <c r="Z111" s="35"/>
      <c r="AA111" s="35"/>
      <c r="AB111" s="35"/>
      <c r="AC111" s="35"/>
      <c r="AD111" s="35"/>
      <c r="AE111" s="35"/>
    </row>
    <row r="112" spans="2:12" s="1" customFormat="1" ht="12" customHeight="1">
      <c r="B112" s="22"/>
      <c r="C112" s="30" t="s">
        <v>126</v>
      </c>
      <c r="D112" s="23"/>
      <c r="E112" s="23"/>
      <c r="F112" s="23"/>
      <c r="G112" s="23"/>
      <c r="H112" s="23"/>
      <c r="I112" s="116"/>
      <c r="J112" s="23"/>
      <c r="K112" s="23"/>
      <c r="L112" s="21"/>
    </row>
    <row r="113" spans="1:31" s="2" customFormat="1" ht="16.5" customHeight="1">
      <c r="A113" s="35"/>
      <c r="B113" s="36"/>
      <c r="C113" s="37"/>
      <c r="D113" s="37"/>
      <c r="E113" s="340" t="s">
        <v>2058</v>
      </c>
      <c r="F113" s="342"/>
      <c r="G113" s="342"/>
      <c r="H113" s="342"/>
      <c r="I113" s="123"/>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391</v>
      </c>
      <c r="D114" s="37"/>
      <c r="E114" s="37"/>
      <c r="F114" s="37"/>
      <c r="G114" s="37"/>
      <c r="H114" s="37"/>
      <c r="I114" s="123"/>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08" t="str">
        <f>E11</f>
        <v>SO 401 - B - Veřejné osvětlení - neuznatelné náklady</v>
      </c>
      <c r="F115" s="342"/>
      <c r="G115" s="342"/>
      <c r="H115" s="342"/>
      <c r="I115" s="123"/>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123"/>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22</v>
      </c>
      <c r="D117" s="37"/>
      <c r="E117" s="37"/>
      <c r="F117" s="28" t="str">
        <f>F14</f>
        <v>Jablonné nad Orlicí</v>
      </c>
      <c r="G117" s="37"/>
      <c r="H117" s="37"/>
      <c r="I117" s="124" t="s">
        <v>24</v>
      </c>
      <c r="J117" s="67" t="str">
        <f>IF(J14="","",J14)</f>
        <v>9. 11. 2018</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123"/>
      <c r="J118" s="37"/>
      <c r="K118" s="37"/>
      <c r="L118" s="52"/>
      <c r="S118" s="35"/>
      <c r="T118" s="35"/>
      <c r="U118" s="35"/>
      <c r="V118" s="35"/>
      <c r="W118" s="35"/>
      <c r="X118" s="35"/>
      <c r="Y118" s="35"/>
      <c r="Z118" s="35"/>
      <c r="AA118" s="35"/>
      <c r="AB118" s="35"/>
      <c r="AC118" s="35"/>
      <c r="AD118" s="35"/>
      <c r="AE118" s="35"/>
    </row>
    <row r="119" spans="1:31" s="2" customFormat="1" ht="27.95" customHeight="1">
      <c r="A119" s="35"/>
      <c r="B119" s="36"/>
      <c r="C119" s="30" t="s">
        <v>26</v>
      </c>
      <c r="D119" s="37"/>
      <c r="E119" s="37"/>
      <c r="F119" s="28" t="str">
        <f>E17</f>
        <v xml:space="preserve"> </v>
      </c>
      <c r="G119" s="37"/>
      <c r="H119" s="37"/>
      <c r="I119" s="124" t="s">
        <v>32</v>
      </c>
      <c r="J119" s="33" t="str">
        <f>E23</f>
        <v>Ing. Petr Novotný, Ph.D.</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30</v>
      </c>
      <c r="D120" s="37"/>
      <c r="E120" s="37"/>
      <c r="F120" s="28" t="str">
        <f>IF(E20="","",E20)</f>
        <v>Vyplň údaj</v>
      </c>
      <c r="G120" s="37"/>
      <c r="H120" s="37"/>
      <c r="I120" s="124" t="s">
        <v>35</v>
      </c>
      <c r="J120" s="33" t="str">
        <f>E26</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123"/>
      <c r="J121" s="37"/>
      <c r="K121" s="37"/>
      <c r="L121" s="52"/>
      <c r="S121" s="35"/>
      <c r="T121" s="35"/>
      <c r="U121" s="35"/>
      <c r="V121" s="35"/>
      <c r="W121" s="35"/>
      <c r="X121" s="35"/>
      <c r="Y121" s="35"/>
      <c r="Z121" s="35"/>
      <c r="AA121" s="35"/>
      <c r="AB121" s="35"/>
      <c r="AC121" s="35"/>
      <c r="AD121" s="35"/>
      <c r="AE121" s="35"/>
    </row>
    <row r="122" spans="1:31" s="11" customFormat="1" ht="29.25" customHeight="1">
      <c r="A122" s="181"/>
      <c r="B122" s="182"/>
      <c r="C122" s="183" t="s">
        <v>141</v>
      </c>
      <c r="D122" s="184" t="s">
        <v>63</v>
      </c>
      <c r="E122" s="184" t="s">
        <v>59</v>
      </c>
      <c r="F122" s="184" t="s">
        <v>60</v>
      </c>
      <c r="G122" s="184" t="s">
        <v>142</v>
      </c>
      <c r="H122" s="184" t="s">
        <v>143</v>
      </c>
      <c r="I122" s="185" t="s">
        <v>144</v>
      </c>
      <c r="J122" s="184" t="s">
        <v>130</v>
      </c>
      <c r="K122" s="186" t="s">
        <v>145</v>
      </c>
      <c r="L122" s="187"/>
      <c r="M122" s="76" t="s">
        <v>1</v>
      </c>
      <c r="N122" s="77" t="s">
        <v>42</v>
      </c>
      <c r="O122" s="77" t="s">
        <v>146</v>
      </c>
      <c r="P122" s="77" t="s">
        <v>147</v>
      </c>
      <c r="Q122" s="77" t="s">
        <v>148</v>
      </c>
      <c r="R122" s="77" t="s">
        <v>149</v>
      </c>
      <c r="S122" s="77" t="s">
        <v>150</v>
      </c>
      <c r="T122" s="78" t="s">
        <v>151</v>
      </c>
      <c r="U122" s="181"/>
      <c r="V122" s="181"/>
      <c r="W122" s="181"/>
      <c r="X122" s="181"/>
      <c r="Y122" s="181"/>
      <c r="Z122" s="181"/>
      <c r="AA122" s="181"/>
      <c r="AB122" s="181"/>
      <c r="AC122" s="181"/>
      <c r="AD122" s="181"/>
      <c r="AE122" s="181"/>
    </row>
    <row r="123" spans="1:63" s="2" customFormat="1" ht="22.9" customHeight="1">
      <c r="A123" s="35"/>
      <c r="B123" s="36"/>
      <c r="C123" s="83" t="s">
        <v>152</v>
      </c>
      <c r="D123" s="37"/>
      <c r="E123" s="37"/>
      <c r="F123" s="37"/>
      <c r="G123" s="37"/>
      <c r="H123" s="37"/>
      <c r="I123" s="123"/>
      <c r="J123" s="188">
        <f>BK123</f>
        <v>0</v>
      </c>
      <c r="K123" s="37"/>
      <c r="L123" s="40"/>
      <c r="M123" s="79"/>
      <c r="N123" s="189"/>
      <c r="O123" s="80"/>
      <c r="P123" s="190">
        <f>P124</f>
        <v>0</v>
      </c>
      <c r="Q123" s="80"/>
      <c r="R123" s="190">
        <f>R124</f>
        <v>74.40603999999999</v>
      </c>
      <c r="S123" s="80"/>
      <c r="T123" s="191">
        <f>T124</f>
        <v>0</v>
      </c>
      <c r="U123" s="35"/>
      <c r="V123" s="35"/>
      <c r="W123" s="35"/>
      <c r="X123" s="35"/>
      <c r="Y123" s="35"/>
      <c r="Z123" s="35"/>
      <c r="AA123" s="35"/>
      <c r="AB123" s="35"/>
      <c r="AC123" s="35"/>
      <c r="AD123" s="35"/>
      <c r="AE123" s="35"/>
      <c r="AT123" s="18" t="s">
        <v>77</v>
      </c>
      <c r="AU123" s="18" t="s">
        <v>132</v>
      </c>
      <c r="BK123" s="192">
        <f>BK124</f>
        <v>0</v>
      </c>
    </row>
    <row r="124" spans="2:63" s="12" customFormat="1" ht="25.9" customHeight="1">
      <c r="B124" s="193"/>
      <c r="C124" s="194"/>
      <c r="D124" s="195" t="s">
        <v>77</v>
      </c>
      <c r="E124" s="196" t="s">
        <v>179</v>
      </c>
      <c r="F124" s="196" t="s">
        <v>2063</v>
      </c>
      <c r="G124" s="194"/>
      <c r="H124" s="194"/>
      <c r="I124" s="197"/>
      <c r="J124" s="198">
        <f>BK124</f>
        <v>0</v>
      </c>
      <c r="K124" s="194"/>
      <c r="L124" s="199"/>
      <c r="M124" s="200"/>
      <c r="N124" s="201"/>
      <c r="O124" s="201"/>
      <c r="P124" s="202">
        <f>P125+P239</f>
        <v>0</v>
      </c>
      <c r="Q124" s="201"/>
      <c r="R124" s="202">
        <f>R125+R239</f>
        <v>74.40603999999999</v>
      </c>
      <c r="S124" s="201"/>
      <c r="T124" s="203">
        <f>T125+T239</f>
        <v>0</v>
      </c>
      <c r="AR124" s="204" t="s">
        <v>169</v>
      </c>
      <c r="AT124" s="205" t="s">
        <v>77</v>
      </c>
      <c r="AU124" s="205" t="s">
        <v>78</v>
      </c>
      <c r="AY124" s="204" t="s">
        <v>154</v>
      </c>
      <c r="BK124" s="206">
        <f>BK125+BK239</f>
        <v>0</v>
      </c>
    </row>
    <row r="125" spans="2:63" s="12" customFormat="1" ht="22.9" customHeight="1">
      <c r="B125" s="193"/>
      <c r="C125" s="194"/>
      <c r="D125" s="195" t="s">
        <v>77</v>
      </c>
      <c r="E125" s="224" t="s">
        <v>2064</v>
      </c>
      <c r="F125" s="224" t="s">
        <v>2065</v>
      </c>
      <c r="G125" s="194"/>
      <c r="H125" s="194"/>
      <c r="I125" s="197"/>
      <c r="J125" s="225">
        <f>BK125</f>
        <v>0</v>
      </c>
      <c r="K125" s="194"/>
      <c r="L125" s="199"/>
      <c r="M125" s="200"/>
      <c r="N125" s="201"/>
      <c r="O125" s="201"/>
      <c r="P125" s="202">
        <f>SUM(P126:P238)</f>
        <v>0</v>
      </c>
      <c r="Q125" s="201"/>
      <c r="R125" s="202">
        <f>SUM(R126:R238)</f>
        <v>0</v>
      </c>
      <c r="S125" s="201"/>
      <c r="T125" s="203">
        <f>SUM(T126:T238)</f>
        <v>0</v>
      </c>
      <c r="AR125" s="204" t="s">
        <v>169</v>
      </c>
      <c r="AT125" s="205" t="s">
        <v>77</v>
      </c>
      <c r="AU125" s="205" t="s">
        <v>86</v>
      </c>
      <c r="AY125" s="204" t="s">
        <v>154</v>
      </c>
      <c r="BK125" s="206">
        <f>SUM(BK126:BK238)</f>
        <v>0</v>
      </c>
    </row>
    <row r="126" spans="1:65" s="2" customFormat="1" ht="16.5" customHeight="1">
      <c r="A126" s="35"/>
      <c r="B126" s="36"/>
      <c r="C126" s="254" t="s">
        <v>86</v>
      </c>
      <c r="D126" s="254" t="s">
        <v>179</v>
      </c>
      <c r="E126" s="255" t="s">
        <v>2066</v>
      </c>
      <c r="F126" s="256" t="s">
        <v>2067</v>
      </c>
      <c r="G126" s="257" t="s">
        <v>2068</v>
      </c>
      <c r="H126" s="258">
        <v>12</v>
      </c>
      <c r="I126" s="259"/>
      <c r="J126" s="260">
        <f>ROUND(I126*H126,2)</f>
        <v>0</v>
      </c>
      <c r="K126" s="256" t="s">
        <v>1</v>
      </c>
      <c r="L126" s="261"/>
      <c r="M126" s="262" t="s">
        <v>1</v>
      </c>
      <c r="N126" s="263" t="s">
        <v>43</v>
      </c>
      <c r="O126" s="72"/>
      <c r="P126" s="216">
        <f>O126*H126</f>
        <v>0</v>
      </c>
      <c r="Q126" s="216">
        <v>0</v>
      </c>
      <c r="R126" s="216">
        <f>Q126*H126</f>
        <v>0</v>
      </c>
      <c r="S126" s="216">
        <v>0</v>
      </c>
      <c r="T126" s="217">
        <f>S126*H126</f>
        <v>0</v>
      </c>
      <c r="U126" s="35"/>
      <c r="V126" s="35"/>
      <c r="W126" s="35"/>
      <c r="X126" s="35"/>
      <c r="Y126" s="35"/>
      <c r="Z126" s="35"/>
      <c r="AA126" s="35"/>
      <c r="AB126" s="35"/>
      <c r="AC126" s="35"/>
      <c r="AD126" s="35"/>
      <c r="AE126" s="35"/>
      <c r="AR126" s="218" t="s">
        <v>2069</v>
      </c>
      <c r="AT126" s="218" t="s">
        <v>179</v>
      </c>
      <c r="AU126" s="218" t="s">
        <v>88</v>
      </c>
      <c r="AY126" s="18" t="s">
        <v>154</v>
      </c>
      <c r="BE126" s="219">
        <f>IF(N126="základní",J126,0)</f>
        <v>0</v>
      </c>
      <c r="BF126" s="219">
        <f>IF(N126="snížená",J126,0)</f>
        <v>0</v>
      </c>
      <c r="BG126" s="219">
        <f>IF(N126="zákl. přenesená",J126,0)</f>
        <v>0</v>
      </c>
      <c r="BH126" s="219">
        <f>IF(N126="sníž. přenesená",J126,0)</f>
        <v>0</v>
      </c>
      <c r="BI126" s="219">
        <f>IF(N126="nulová",J126,0)</f>
        <v>0</v>
      </c>
      <c r="BJ126" s="18" t="s">
        <v>86</v>
      </c>
      <c r="BK126" s="219">
        <f>ROUND(I126*H126,2)</f>
        <v>0</v>
      </c>
      <c r="BL126" s="18" t="s">
        <v>760</v>
      </c>
      <c r="BM126" s="218" t="s">
        <v>2230</v>
      </c>
    </row>
    <row r="127" spans="1:47" s="2" customFormat="1" ht="11.25">
      <c r="A127" s="35"/>
      <c r="B127" s="36"/>
      <c r="C127" s="37"/>
      <c r="D127" s="220" t="s">
        <v>161</v>
      </c>
      <c r="E127" s="37"/>
      <c r="F127" s="221" t="s">
        <v>2067</v>
      </c>
      <c r="G127" s="37"/>
      <c r="H127" s="37"/>
      <c r="I127" s="123"/>
      <c r="J127" s="37"/>
      <c r="K127" s="37"/>
      <c r="L127" s="40"/>
      <c r="M127" s="222"/>
      <c r="N127" s="223"/>
      <c r="O127" s="72"/>
      <c r="P127" s="72"/>
      <c r="Q127" s="72"/>
      <c r="R127" s="72"/>
      <c r="S127" s="72"/>
      <c r="T127" s="73"/>
      <c r="U127" s="35"/>
      <c r="V127" s="35"/>
      <c r="W127" s="35"/>
      <c r="X127" s="35"/>
      <c r="Y127" s="35"/>
      <c r="Z127" s="35"/>
      <c r="AA127" s="35"/>
      <c r="AB127" s="35"/>
      <c r="AC127" s="35"/>
      <c r="AD127" s="35"/>
      <c r="AE127" s="35"/>
      <c r="AT127" s="18" t="s">
        <v>161</v>
      </c>
      <c r="AU127" s="18" t="s">
        <v>88</v>
      </c>
    </row>
    <row r="128" spans="2:51" s="13" customFormat="1" ht="11.25">
      <c r="B128" s="231"/>
      <c r="C128" s="232"/>
      <c r="D128" s="220" t="s">
        <v>410</v>
      </c>
      <c r="E128" s="233" t="s">
        <v>1</v>
      </c>
      <c r="F128" s="234" t="s">
        <v>206</v>
      </c>
      <c r="G128" s="232"/>
      <c r="H128" s="235">
        <v>12</v>
      </c>
      <c r="I128" s="236"/>
      <c r="J128" s="232"/>
      <c r="K128" s="232"/>
      <c r="L128" s="237"/>
      <c r="M128" s="238"/>
      <c r="N128" s="239"/>
      <c r="O128" s="239"/>
      <c r="P128" s="239"/>
      <c r="Q128" s="239"/>
      <c r="R128" s="239"/>
      <c r="S128" s="239"/>
      <c r="T128" s="240"/>
      <c r="AT128" s="241" t="s">
        <v>410</v>
      </c>
      <c r="AU128" s="241" t="s">
        <v>88</v>
      </c>
      <c r="AV128" s="13" t="s">
        <v>88</v>
      </c>
      <c r="AW128" s="13" t="s">
        <v>34</v>
      </c>
      <c r="AX128" s="13" t="s">
        <v>86</v>
      </c>
      <c r="AY128" s="241" t="s">
        <v>154</v>
      </c>
    </row>
    <row r="129" spans="1:65" s="2" customFormat="1" ht="16.5" customHeight="1">
      <c r="A129" s="35"/>
      <c r="B129" s="36"/>
      <c r="C129" s="254" t="s">
        <v>88</v>
      </c>
      <c r="D129" s="254" t="s">
        <v>179</v>
      </c>
      <c r="E129" s="255" t="s">
        <v>2231</v>
      </c>
      <c r="F129" s="256" t="s">
        <v>2232</v>
      </c>
      <c r="G129" s="257" t="s">
        <v>179</v>
      </c>
      <c r="H129" s="258">
        <v>1</v>
      </c>
      <c r="I129" s="259"/>
      <c r="J129" s="260">
        <f>ROUND(I129*H129,2)</f>
        <v>0</v>
      </c>
      <c r="K129" s="256" t="s">
        <v>1</v>
      </c>
      <c r="L129" s="261"/>
      <c r="M129" s="262" t="s">
        <v>1</v>
      </c>
      <c r="N129" s="263" t="s">
        <v>43</v>
      </c>
      <c r="O129" s="72"/>
      <c r="P129" s="216">
        <f>O129*H129</f>
        <v>0</v>
      </c>
      <c r="Q129" s="216">
        <v>0</v>
      </c>
      <c r="R129" s="216">
        <f>Q129*H129</f>
        <v>0</v>
      </c>
      <c r="S129" s="216">
        <v>0</v>
      </c>
      <c r="T129" s="217">
        <f>S129*H129</f>
        <v>0</v>
      </c>
      <c r="U129" s="35"/>
      <c r="V129" s="35"/>
      <c r="W129" s="35"/>
      <c r="X129" s="35"/>
      <c r="Y129" s="35"/>
      <c r="Z129" s="35"/>
      <c r="AA129" s="35"/>
      <c r="AB129" s="35"/>
      <c r="AC129" s="35"/>
      <c r="AD129" s="35"/>
      <c r="AE129" s="35"/>
      <c r="AR129" s="218" t="s">
        <v>2069</v>
      </c>
      <c r="AT129" s="218" t="s">
        <v>179</v>
      </c>
      <c r="AU129" s="218" t="s">
        <v>88</v>
      </c>
      <c r="AY129" s="18" t="s">
        <v>154</v>
      </c>
      <c r="BE129" s="219">
        <f>IF(N129="základní",J129,0)</f>
        <v>0</v>
      </c>
      <c r="BF129" s="219">
        <f>IF(N129="snížená",J129,0)</f>
        <v>0</v>
      </c>
      <c r="BG129" s="219">
        <f>IF(N129="zákl. přenesená",J129,0)</f>
        <v>0</v>
      </c>
      <c r="BH129" s="219">
        <f>IF(N129="sníž. přenesená",J129,0)</f>
        <v>0</v>
      </c>
      <c r="BI129" s="219">
        <f>IF(N129="nulová",J129,0)</f>
        <v>0</v>
      </c>
      <c r="BJ129" s="18" t="s">
        <v>86</v>
      </c>
      <c r="BK129" s="219">
        <f>ROUND(I129*H129,2)</f>
        <v>0</v>
      </c>
      <c r="BL129" s="18" t="s">
        <v>760</v>
      </c>
      <c r="BM129" s="218" t="s">
        <v>2233</v>
      </c>
    </row>
    <row r="130" spans="1:47" s="2" customFormat="1" ht="11.25">
      <c r="A130" s="35"/>
      <c r="B130" s="36"/>
      <c r="C130" s="37"/>
      <c r="D130" s="220" t="s">
        <v>161</v>
      </c>
      <c r="E130" s="37"/>
      <c r="F130" s="221" t="s">
        <v>2232</v>
      </c>
      <c r="G130" s="37"/>
      <c r="H130" s="37"/>
      <c r="I130" s="123"/>
      <c r="J130" s="37"/>
      <c r="K130" s="37"/>
      <c r="L130" s="40"/>
      <c r="M130" s="222"/>
      <c r="N130" s="223"/>
      <c r="O130" s="72"/>
      <c r="P130" s="72"/>
      <c r="Q130" s="72"/>
      <c r="R130" s="72"/>
      <c r="S130" s="72"/>
      <c r="T130" s="73"/>
      <c r="U130" s="35"/>
      <c r="V130" s="35"/>
      <c r="W130" s="35"/>
      <c r="X130" s="35"/>
      <c r="Y130" s="35"/>
      <c r="Z130" s="35"/>
      <c r="AA130" s="35"/>
      <c r="AB130" s="35"/>
      <c r="AC130" s="35"/>
      <c r="AD130" s="35"/>
      <c r="AE130" s="35"/>
      <c r="AT130" s="18" t="s">
        <v>161</v>
      </c>
      <c r="AU130" s="18" t="s">
        <v>88</v>
      </c>
    </row>
    <row r="131" spans="1:65" s="2" customFormat="1" ht="16.5" customHeight="1">
      <c r="A131" s="35"/>
      <c r="B131" s="36"/>
      <c r="C131" s="254" t="s">
        <v>169</v>
      </c>
      <c r="D131" s="254" t="s">
        <v>179</v>
      </c>
      <c r="E131" s="255" t="s">
        <v>2071</v>
      </c>
      <c r="F131" s="256" t="s">
        <v>2072</v>
      </c>
      <c r="G131" s="257" t="s">
        <v>179</v>
      </c>
      <c r="H131" s="258">
        <v>320</v>
      </c>
      <c r="I131" s="259"/>
      <c r="J131" s="260">
        <f>ROUND(I131*H131,2)</f>
        <v>0</v>
      </c>
      <c r="K131" s="256" t="s">
        <v>1</v>
      </c>
      <c r="L131" s="261"/>
      <c r="M131" s="262" t="s">
        <v>1</v>
      </c>
      <c r="N131" s="263" t="s">
        <v>43</v>
      </c>
      <c r="O131" s="72"/>
      <c r="P131" s="216">
        <f>O131*H131</f>
        <v>0</v>
      </c>
      <c r="Q131" s="216">
        <v>0</v>
      </c>
      <c r="R131" s="216">
        <f>Q131*H131</f>
        <v>0</v>
      </c>
      <c r="S131" s="216">
        <v>0</v>
      </c>
      <c r="T131" s="217">
        <f>S131*H131</f>
        <v>0</v>
      </c>
      <c r="U131" s="35"/>
      <c r="V131" s="35"/>
      <c r="W131" s="35"/>
      <c r="X131" s="35"/>
      <c r="Y131" s="35"/>
      <c r="Z131" s="35"/>
      <c r="AA131" s="35"/>
      <c r="AB131" s="35"/>
      <c r="AC131" s="35"/>
      <c r="AD131" s="35"/>
      <c r="AE131" s="35"/>
      <c r="AR131" s="218" t="s">
        <v>2069</v>
      </c>
      <c r="AT131" s="218" t="s">
        <v>179</v>
      </c>
      <c r="AU131" s="218" t="s">
        <v>88</v>
      </c>
      <c r="AY131" s="18" t="s">
        <v>154</v>
      </c>
      <c r="BE131" s="219">
        <f>IF(N131="základní",J131,0)</f>
        <v>0</v>
      </c>
      <c r="BF131" s="219">
        <f>IF(N131="snížená",J131,0)</f>
        <v>0</v>
      </c>
      <c r="BG131" s="219">
        <f>IF(N131="zákl. přenesená",J131,0)</f>
        <v>0</v>
      </c>
      <c r="BH131" s="219">
        <f>IF(N131="sníž. přenesená",J131,0)</f>
        <v>0</v>
      </c>
      <c r="BI131" s="219">
        <f>IF(N131="nulová",J131,0)</f>
        <v>0</v>
      </c>
      <c r="BJ131" s="18" t="s">
        <v>86</v>
      </c>
      <c r="BK131" s="219">
        <f>ROUND(I131*H131,2)</f>
        <v>0</v>
      </c>
      <c r="BL131" s="18" t="s">
        <v>760</v>
      </c>
      <c r="BM131" s="218" t="s">
        <v>2234</v>
      </c>
    </row>
    <row r="132" spans="1:47" s="2" customFormat="1" ht="11.25">
      <c r="A132" s="35"/>
      <c r="B132" s="36"/>
      <c r="C132" s="37"/>
      <c r="D132" s="220" t="s">
        <v>161</v>
      </c>
      <c r="E132" s="37"/>
      <c r="F132" s="221" t="s">
        <v>2072</v>
      </c>
      <c r="G132" s="37"/>
      <c r="H132" s="37"/>
      <c r="I132" s="123"/>
      <c r="J132" s="37"/>
      <c r="K132" s="37"/>
      <c r="L132" s="40"/>
      <c r="M132" s="222"/>
      <c r="N132" s="223"/>
      <c r="O132" s="72"/>
      <c r="P132" s="72"/>
      <c r="Q132" s="72"/>
      <c r="R132" s="72"/>
      <c r="S132" s="72"/>
      <c r="T132" s="73"/>
      <c r="U132" s="35"/>
      <c r="V132" s="35"/>
      <c r="W132" s="35"/>
      <c r="X132" s="35"/>
      <c r="Y132" s="35"/>
      <c r="Z132" s="35"/>
      <c r="AA132" s="35"/>
      <c r="AB132" s="35"/>
      <c r="AC132" s="35"/>
      <c r="AD132" s="35"/>
      <c r="AE132" s="35"/>
      <c r="AT132" s="18" t="s">
        <v>161</v>
      </c>
      <c r="AU132" s="18" t="s">
        <v>88</v>
      </c>
    </row>
    <row r="133" spans="1:65" s="2" customFormat="1" ht="16.5" customHeight="1">
      <c r="A133" s="35"/>
      <c r="B133" s="36"/>
      <c r="C133" s="254" t="s">
        <v>159</v>
      </c>
      <c r="D133" s="254" t="s">
        <v>179</v>
      </c>
      <c r="E133" s="255" t="s">
        <v>2235</v>
      </c>
      <c r="F133" s="256" t="s">
        <v>2236</v>
      </c>
      <c r="G133" s="257" t="s">
        <v>2076</v>
      </c>
      <c r="H133" s="258">
        <v>1</v>
      </c>
      <c r="I133" s="259"/>
      <c r="J133" s="260">
        <f>ROUND(I133*H133,2)</f>
        <v>0</v>
      </c>
      <c r="K133" s="256" t="s">
        <v>1</v>
      </c>
      <c r="L133" s="261"/>
      <c r="M133" s="262" t="s">
        <v>1</v>
      </c>
      <c r="N133" s="263" t="s">
        <v>43</v>
      </c>
      <c r="O133" s="72"/>
      <c r="P133" s="216">
        <f>O133*H133</f>
        <v>0</v>
      </c>
      <c r="Q133" s="216">
        <v>0</v>
      </c>
      <c r="R133" s="216">
        <f>Q133*H133</f>
        <v>0</v>
      </c>
      <c r="S133" s="216">
        <v>0</v>
      </c>
      <c r="T133" s="217">
        <f>S133*H133</f>
        <v>0</v>
      </c>
      <c r="U133" s="35"/>
      <c r="V133" s="35"/>
      <c r="W133" s="35"/>
      <c r="X133" s="35"/>
      <c r="Y133" s="35"/>
      <c r="Z133" s="35"/>
      <c r="AA133" s="35"/>
      <c r="AB133" s="35"/>
      <c r="AC133" s="35"/>
      <c r="AD133" s="35"/>
      <c r="AE133" s="35"/>
      <c r="AR133" s="218" t="s">
        <v>2069</v>
      </c>
      <c r="AT133" s="218" t="s">
        <v>179</v>
      </c>
      <c r="AU133" s="218" t="s">
        <v>88</v>
      </c>
      <c r="AY133" s="18" t="s">
        <v>154</v>
      </c>
      <c r="BE133" s="219">
        <f>IF(N133="základní",J133,0)</f>
        <v>0</v>
      </c>
      <c r="BF133" s="219">
        <f>IF(N133="snížená",J133,0)</f>
        <v>0</v>
      </c>
      <c r="BG133" s="219">
        <f>IF(N133="zákl. přenesená",J133,0)</f>
        <v>0</v>
      </c>
      <c r="BH133" s="219">
        <f>IF(N133="sníž. přenesená",J133,0)</f>
        <v>0</v>
      </c>
      <c r="BI133" s="219">
        <f>IF(N133="nulová",J133,0)</f>
        <v>0</v>
      </c>
      <c r="BJ133" s="18" t="s">
        <v>86</v>
      </c>
      <c r="BK133" s="219">
        <f>ROUND(I133*H133,2)</f>
        <v>0</v>
      </c>
      <c r="BL133" s="18" t="s">
        <v>760</v>
      </c>
      <c r="BM133" s="218" t="s">
        <v>2237</v>
      </c>
    </row>
    <row r="134" spans="1:47" s="2" customFormat="1" ht="11.25">
      <c r="A134" s="35"/>
      <c r="B134" s="36"/>
      <c r="C134" s="37"/>
      <c r="D134" s="220" t="s">
        <v>161</v>
      </c>
      <c r="E134" s="37"/>
      <c r="F134" s="221" t="s">
        <v>2236</v>
      </c>
      <c r="G134" s="37"/>
      <c r="H134" s="37"/>
      <c r="I134" s="123"/>
      <c r="J134" s="37"/>
      <c r="K134" s="37"/>
      <c r="L134" s="40"/>
      <c r="M134" s="222"/>
      <c r="N134" s="223"/>
      <c r="O134" s="72"/>
      <c r="P134" s="72"/>
      <c r="Q134" s="72"/>
      <c r="R134" s="72"/>
      <c r="S134" s="72"/>
      <c r="T134" s="73"/>
      <c r="U134" s="35"/>
      <c r="V134" s="35"/>
      <c r="W134" s="35"/>
      <c r="X134" s="35"/>
      <c r="Y134" s="35"/>
      <c r="Z134" s="35"/>
      <c r="AA134" s="35"/>
      <c r="AB134" s="35"/>
      <c r="AC134" s="35"/>
      <c r="AD134" s="35"/>
      <c r="AE134" s="35"/>
      <c r="AT134" s="18" t="s">
        <v>161</v>
      </c>
      <c r="AU134" s="18" t="s">
        <v>88</v>
      </c>
    </row>
    <row r="135" spans="1:65" s="2" customFormat="1" ht="16.5" customHeight="1">
      <c r="A135" s="35"/>
      <c r="B135" s="36"/>
      <c r="C135" s="254" t="s">
        <v>176</v>
      </c>
      <c r="D135" s="254" t="s">
        <v>179</v>
      </c>
      <c r="E135" s="255" t="s">
        <v>2238</v>
      </c>
      <c r="F135" s="256" t="s">
        <v>2239</v>
      </c>
      <c r="G135" s="257" t="s">
        <v>2076</v>
      </c>
      <c r="H135" s="258">
        <v>1</v>
      </c>
      <c r="I135" s="259"/>
      <c r="J135" s="260">
        <f>ROUND(I135*H135,2)</f>
        <v>0</v>
      </c>
      <c r="K135" s="256" t="s">
        <v>1</v>
      </c>
      <c r="L135" s="261"/>
      <c r="M135" s="262" t="s">
        <v>1</v>
      </c>
      <c r="N135" s="263" t="s">
        <v>43</v>
      </c>
      <c r="O135" s="72"/>
      <c r="P135" s="216">
        <f>O135*H135</f>
        <v>0</v>
      </c>
      <c r="Q135" s="216">
        <v>0</v>
      </c>
      <c r="R135" s="216">
        <f>Q135*H135</f>
        <v>0</v>
      </c>
      <c r="S135" s="216">
        <v>0</v>
      </c>
      <c r="T135" s="217">
        <f>S135*H135</f>
        <v>0</v>
      </c>
      <c r="U135" s="35"/>
      <c r="V135" s="35"/>
      <c r="W135" s="35"/>
      <c r="X135" s="35"/>
      <c r="Y135" s="35"/>
      <c r="Z135" s="35"/>
      <c r="AA135" s="35"/>
      <c r="AB135" s="35"/>
      <c r="AC135" s="35"/>
      <c r="AD135" s="35"/>
      <c r="AE135" s="35"/>
      <c r="AR135" s="218" t="s">
        <v>2069</v>
      </c>
      <c r="AT135" s="218" t="s">
        <v>179</v>
      </c>
      <c r="AU135" s="218" t="s">
        <v>88</v>
      </c>
      <c r="AY135" s="18" t="s">
        <v>154</v>
      </c>
      <c r="BE135" s="219">
        <f>IF(N135="základní",J135,0)</f>
        <v>0</v>
      </c>
      <c r="BF135" s="219">
        <f>IF(N135="snížená",J135,0)</f>
        <v>0</v>
      </c>
      <c r="BG135" s="219">
        <f>IF(N135="zákl. přenesená",J135,0)</f>
        <v>0</v>
      </c>
      <c r="BH135" s="219">
        <f>IF(N135="sníž. přenesená",J135,0)</f>
        <v>0</v>
      </c>
      <c r="BI135" s="219">
        <f>IF(N135="nulová",J135,0)</f>
        <v>0</v>
      </c>
      <c r="BJ135" s="18" t="s">
        <v>86</v>
      </c>
      <c r="BK135" s="219">
        <f>ROUND(I135*H135,2)</f>
        <v>0</v>
      </c>
      <c r="BL135" s="18" t="s">
        <v>760</v>
      </c>
      <c r="BM135" s="218" t="s">
        <v>2240</v>
      </c>
    </row>
    <row r="136" spans="1:47" s="2" customFormat="1" ht="11.25">
      <c r="A136" s="35"/>
      <c r="B136" s="36"/>
      <c r="C136" s="37"/>
      <c r="D136" s="220" t="s">
        <v>161</v>
      </c>
      <c r="E136" s="37"/>
      <c r="F136" s="221" t="s">
        <v>2239</v>
      </c>
      <c r="G136" s="37"/>
      <c r="H136" s="37"/>
      <c r="I136" s="123"/>
      <c r="J136" s="37"/>
      <c r="K136" s="37"/>
      <c r="L136" s="40"/>
      <c r="M136" s="222"/>
      <c r="N136" s="223"/>
      <c r="O136" s="72"/>
      <c r="P136" s="72"/>
      <c r="Q136" s="72"/>
      <c r="R136" s="72"/>
      <c r="S136" s="72"/>
      <c r="T136" s="73"/>
      <c r="U136" s="35"/>
      <c r="V136" s="35"/>
      <c r="W136" s="35"/>
      <c r="X136" s="35"/>
      <c r="Y136" s="35"/>
      <c r="Z136" s="35"/>
      <c r="AA136" s="35"/>
      <c r="AB136" s="35"/>
      <c r="AC136" s="35"/>
      <c r="AD136" s="35"/>
      <c r="AE136" s="35"/>
      <c r="AT136" s="18" t="s">
        <v>161</v>
      </c>
      <c r="AU136" s="18" t="s">
        <v>88</v>
      </c>
    </row>
    <row r="137" spans="1:65" s="2" customFormat="1" ht="16.5" customHeight="1">
      <c r="A137" s="35"/>
      <c r="B137" s="36"/>
      <c r="C137" s="254" t="s">
        <v>181</v>
      </c>
      <c r="D137" s="254" t="s">
        <v>179</v>
      </c>
      <c r="E137" s="255" t="s">
        <v>2074</v>
      </c>
      <c r="F137" s="256" t="s">
        <v>2075</v>
      </c>
      <c r="G137" s="257" t="s">
        <v>2076</v>
      </c>
      <c r="H137" s="258">
        <v>13</v>
      </c>
      <c r="I137" s="259"/>
      <c r="J137" s="260">
        <f>ROUND(I137*H137,2)</f>
        <v>0</v>
      </c>
      <c r="K137" s="256" t="s">
        <v>1</v>
      </c>
      <c r="L137" s="261"/>
      <c r="M137" s="262" t="s">
        <v>1</v>
      </c>
      <c r="N137" s="263" t="s">
        <v>43</v>
      </c>
      <c r="O137" s="72"/>
      <c r="P137" s="216">
        <f>O137*H137</f>
        <v>0</v>
      </c>
      <c r="Q137" s="216">
        <v>0</v>
      </c>
      <c r="R137" s="216">
        <f>Q137*H137</f>
        <v>0</v>
      </c>
      <c r="S137" s="216">
        <v>0</v>
      </c>
      <c r="T137" s="217">
        <f>S137*H137</f>
        <v>0</v>
      </c>
      <c r="U137" s="35"/>
      <c r="V137" s="35"/>
      <c r="W137" s="35"/>
      <c r="X137" s="35"/>
      <c r="Y137" s="35"/>
      <c r="Z137" s="35"/>
      <c r="AA137" s="35"/>
      <c r="AB137" s="35"/>
      <c r="AC137" s="35"/>
      <c r="AD137" s="35"/>
      <c r="AE137" s="35"/>
      <c r="AR137" s="218" t="s">
        <v>2069</v>
      </c>
      <c r="AT137" s="218" t="s">
        <v>179</v>
      </c>
      <c r="AU137" s="218" t="s">
        <v>88</v>
      </c>
      <c r="AY137" s="18" t="s">
        <v>154</v>
      </c>
      <c r="BE137" s="219">
        <f>IF(N137="základní",J137,0)</f>
        <v>0</v>
      </c>
      <c r="BF137" s="219">
        <f>IF(N137="snížená",J137,0)</f>
        <v>0</v>
      </c>
      <c r="BG137" s="219">
        <f>IF(N137="zákl. přenesená",J137,0)</f>
        <v>0</v>
      </c>
      <c r="BH137" s="219">
        <f>IF(N137="sníž. přenesená",J137,0)</f>
        <v>0</v>
      </c>
      <c r="BI137" s="219">
        <f>IF(N137="nulová",J137,0)</f>
        <v>0</v>
      </c>
      <c r="BJ137" s="18" t="s">
        <v>86</v>
      </c>
      <c r="BK137" s="219">
        <f>ROUND(I137*H137,2)</f>
        <v>0</v>
      </c>
      <c r="BL137" s="18" t="s">
        <v>760</v>
      </c>
      <c r="BM137" s="218" t="s">
        <v>2241</v>
      </c>
    </row>
    <row r="138" spans="1:47" s="2" customFormat="1" ht="11.25">
      <c r="A138" s="35"/>
      <c r="B138" s="36"/>
      <c r="C138" s="37"/>
      <c r="D138" s="220" t="s">
        <v>161</v>
      </c>
      <c r="E138" s="37"/>
      <c r="F138" s="221" t="s">
        <v>2075</v>
      </c>
      <c r="G138" s="37"/>
      <c r="H138" s="37"/>
      <c r="I138" s="123"/>
      <c r="J138" s="37"/>
      <c r="K138" s="37"/>
      <c r="L138" s="40"/>
      <c r="M138" s="222"/>
      <c r="N138" s="223"/>
      <c r="O138" s="72"/>
      <c r="P138" s="72"/>
      <c r="Q138" s="72"/>
      <c r="R138" s="72"/>
      <c r="S138" s="72"/>
      <c r="T138" s="73"/>
      <c r="U138" s="35"/>
      <c r="V138" s="35"/>
      <c r="W138" s="35"/>
      <c r="X138" s="35"/>
      <c r="Y138" s="35"/>
      <c r="Z138" s="35"/>
      <c r="AA138" s="35"/>
      <c r="AB138" s="35"/>
      <c r="AC138" s="35"/>
      <c r="AD138" s="35"/>
      <c r="AE138" s="35"/>
      <c r="AT138" s="18" t="s">
        <v>161</v>
      </c>
      <c r="AU138" s="18" t="s">
        <v>88</v>
      </c>
    </row>
    <row r="139" spans="1:65" s="2" customFormat="1" ht="16.5" customHeight="1">
      <c r="A139" s="35"/>
      <c r="B139" s="36"/>
      <c r="C139" s="254" t="s">
        <v>186</v>
      </c>
      <c r="D139" s="254" t="s">
        <v>179</v>
      </c>
      <c r="E139" s="255" t="s">
        <v>2078</v>
      </c>
      <c r="F139" s="256" t="s">
        <v>2079</v>
      </c>
      <c r="G139" s="257" t="s">
        <v>2076</v>
      </c>
      <c r="H139" s="258">
        <v>5</v>
      </c>
      <c r="I139" s="259"/>
      <c r="J139" s="260">
        <f>ROUND(I139*H139,2)</f>
        <v>0</v>
      </c>
      <c r="K139" s="256" t="s">
        <v>1</v>
      </c>
      <c r="L139" s="261"/>
      <c r="M139" s="262" t="s">
        <v>1</v>
      </c>
      <c r="N139" s="263" t="s">
        <v>43</v>
      </c>
      <c r="O139" s="72"/>
      <c r="P139" s="216">
        <f>O139*H139</f>
        <v>0</v>
      </c>
      <c r="Q139" s="216">
        <v>0</v>
      </c>
      <c r="R139" s="216">
        <f>Q139*H139</f>
        <v>0</v>
      </c>
      <c r="S139" s="216">
        <v>0</v>
      </c>
      <c r="T139" s="217">
        <f>S139*H139</f>
        <v>0</v>
      </c>
      <c r="U139" s="35"/>
      <c r="V139" s="35"/>
      <c r="W139" s="35"/>
      <c r="X139" s="35"/>
      <c r="Y139" s="35"/>
      <c r="Z139" s="35"/>
      <c r="AA139" s="35"/>
      <c r="AB139" s="35"/>
      <c r="AC139" s="35"/>
      <c r="AD139" s="35"/>
      <c r="AE139" s="35"/>
      <c r="AR139" s="218" t="s">
        <v>2069</v>
      </c>
      <c r="AT139" s="218" t="s">
        <v>179</v>
      </c>
      <c r="AU139" s="218" t="s">
        <v>88</v>
      </c>
      <c r="AY139" s="18" t="s">
        <v>154</v>
      </c>
      <c r="BE139" s="219">
        <f>IF(N139="základní",J139,0)</f>
        <v>0</v>
      </c>
      <c r="BF139" s="219">
        <f>IF(N139="snížená",J139,0)</f>
        <v>0</v>
      </c>
      <c r="BG139" s="219">
        <f>IF(N139="zákl. přenesená",J139,0)</f>
        <v>0</v>
      </c>
      <c r="BH139" s="219">
        <f>IF(N139="sníž. přenesená",J139,0)</f>
        <v>0</v>
      </c>
      <c r="BI139" s="219">
        <f>IF(N139="nulová",J139,0)</f>
        <v>0</v>
      </c>
      <c r="BJ139" s="18" t="s">
        <v>86</v>
      </c>
      <c r="BK139" s="219">
        <f>ROUND(I139*H139,2)</f>
        <v>0</v>
      </c>
      <c r="BL139" s="18" t="s">
        <v>760</v>
      </c>
      <c r="BM139" s="218" t="s">
        <v>2242</v>
      </c>
    </row>
    <row r="140" spans="1:47" s="2" customFormat="1" ht="11.25">
      <c r="A140" s="35"/>
      <c r="B140" s="36"/>
      <c r="C140" s="37"/>
      <c r="D140" s="220" t="s">
        <v>161</v>
      </c>
      <c r="E140" s="37"/>
      <c r="F140" s="221" t="s">
        <v>2079</v>
      </c>
      <c r="G140" s="37"/>
      <c r="H140" s="37"/>
      <c r="I140" s="123"/>
      <c r="J140" s="37"/>
      <c r="K140" s="37"/>
      <c r="L140" s="40"/>
      <c r="M140" s="222"/>
      <c r="N140" s="223"/>
      <c r="O140" s="72"/>
      <c r="P140" s="72"/>
      <c r="Q140" s="72"/>
      <c r="R140" s="72"/>
      <c r="S140" s="72"/>
      <c r="T140" s="73"/>
      <c r="U140" s="35"/>
      <c r="V140" s="35"/>
      <c r="W140" s="35"/>
      <c r="X140" s="35"/>
      <c r="Y140" s="35"/>
      <c r="Z140" s="35"/>
      <c r="AA140" s="35"/>
      <c r="AB140" s="35"/>
      <c r="AC140" s="35"/>
      <c r="AD140" s="35"/>
      <c r="AE140" s="35"/>
      <c r="AT140" s="18" t="s">
        <v>161</v>
      </c>
      <c r="AU140" s="18" t="s">
        <v>88</v>
      </c>
    </row>
    <row r="141" spans="1:65" s="2" customFormat="1" ht="16.5" customHeight="1">
      <c r="A141" s="35"/>
      <c r="B141" s="36"/>
      <c r="C141" s="254" t="s">
        <v>190</v>
      </c>
      <c r="D141" s="254" t="s">
        <v>179</v>
      </c>
      <c r="E141" s="255" t="s">
        <v>2243</v>
      </c>
      <c r="F141" s="256" t="s">
        <v>2244</v>
      </c>
      <c r="G141" s="257" t="s">
        <v>2076</v>
      </c>
      <c r="H141" s="258">
        <v>4</v>
      </c>
      <c r="I141" s="259"/>
      <c r="J141" s="260">
        <f>ROUND(I141*H141,2)</f>
        <v>0</v>
      </c>
      <c r="K141" s="256" t="s">
        <v>1</v>
      </c>
      <c r="L141" s="261"/>
      <c r="M141" s="262" t="s">
        <v>1</v>
      </c>
      <c r="N141" s="263" t="s">
        <v>43</v>
      </c>
      <c r="O141" s="72"/>
      <c r="P141" s="216">
        <f>O141*H141</f>
        <v>0</v>
      </c>
      <c r="Q141" s="216">
        <v>0</v>
      </c>
      <c r="R141" s="216">
        <f>Q141*H141</f>
        <v>0</v>
      </c>
      <c r="S141" s="216">
        <v>0</v>
      </c>
      <c r="T141" s="217">
        <f>S141*H141</f>
        <v>0</v>
      </c>
      <c r="U141" s="35"/>
      <c r="V141" s="35"/>
      <c r="W141" s="35"/>
      <c r="X141" s="35"/>
      <c r="Y141" s="35"/>
      <c r="Z141" s="35"/>
      <c r="AA141" s="35"/>
      <c r="AB141" s="35"/>
      <c r="AC141" s="35"/>
      <c r="AD141" s="35"/>
      <c r="AE141" s="35"/>
      <c r="AR141" s="218" t="s">
        <v>2069</v>
      </c>
      <c r="AT141" s="218" t="s">
        <v>179</v>
      </c>
      <c r="AU141" s="218" t="s">
        <v>88</v>
      </c>
      <c r="AY141" s="18" t="s">
        <v>154</v>
      </c>
      <c r="BE141" s="219">
        <f>IF(N141="základní",J141,0)</f>
        <v>0</v>
      </c>
      <c r="BF141" s="219">
        <f>IF(N141="snížená",J141,0)</f>
        <v>0</v>
      </c>
      <c r="BG141" s="219">
        <f>IF(N141="zákl. přenesená",J141,0)</f>
        <v>0</v>
      </c>
      <c r="BH141" s="219">
        <f>IF(N141="sníž. přenesená",J141,0)</f>
        <v>0</v>
      </c>
      <c r="BI141" s="219">
        <f>IF(N141="nulová",J141,0)</f>
        <v>0</v>
      </c>
      <c r="BJ141" s="18" t="s">
        <v>86</v>
      </c>
      <c r="BK141" s="219">
        <f>ROUND(I141*H141,2)</f>
        <v>0</v>
      </c>
      <c r="BL141" s="18" t="s">
        <v>760</v>
      </c>
      <c r="BM141" s="218" t="s">
        <v>2245</v>
      </c>
    </row>
    <row r="142" spans="1:47" s="2" customFormat="1" ht="11.25">
      <c r="A142" s="35"/>
      <c r="B142" s="36"/>
      <c r="C142" s="37"/>
      <c r="D142" s="220" t="s">
        <v>161</v>
      </c>
      <c r="E142" s="37"/>
      <c r="F142" s="221" t="s">
        <v>2244</v>
      </c>
      <c r="G142" s="37"/>
      <c r="H142" s="37"/>
      <c r="I142" s="123"/>
      <c r="J142" s="37"/>
      <c r="K142" s="37"/>
      <c r="L142" s="40"/>
      <c r="M142" s="222"/>
      <c r="N142" s="223"/>
      <c r="O142" s="72"/>
      <c r="P142" s="72"/>
      <c r="Q142" s="72"/>
      <c r="R142" s="72"/>
      <c r="S142" s="72"/>
      <c r="T142" s="73"/>
      <c r="U142" s="35"/>
      <c r="V142" s="35"/>
      <c r="W142" s="35"/>
      <c r="X142" s="35"/>
      <c r="Y142" s="35"/>
      <c r="Z142" s="35"/>
      <c r="AA142" s="35"/>
      <c r="AB142" s="35"/>
      <c r="AC142" s="35"/>
      <c r="AD142" s="35"/>
      <c r="AE142" s="35"/>
      <c r="AT142" s="18" t="s">
        <v>161</v>
      </c>
      <c r="AU142" s="18" t="s">
        <v>88</v>
      </c>
    </row>
    <row r="143" spans="1:65" s="2" customFormat="1" ht="24" customHeight="1">
      <c r="A143" s="35"/>
      <c r="B143" s="36"/>
      <c r="C143" s="254" t="s">
        <v>194</v>
      </c>
      <c r="D143" s="254" t="s">
        <v>179</v>
      </c>
      <c r="E143" s="255" t="s">
        <v>2246</v>
      </c>
      <c r="F143" s="256" t="s">
        <v>2247</v>
      </c>
      <c r="G143" s="257" t="s">
        <v>2076</v>
      </c>
      <c r="H143" s="258">
        <v>9</v>
      </c>
      <c r="I143" s="259"/>
      <c r="J143" s="260">
        <f>ROUND(I143*H143,2)</f>
        <v>0</v>
      </c>
      <c r="K143" s="256" t="s">
        <v>1</v>
      </c>
      <c r="L143" s="261"/>
      <c r="M143" s="262" t="s">
        <v>1</v>
      </c>
      <c r="N143" s="263" t="s">
        <v>43</v>
      </c>
      <c r="O143" s="72"/>
      <c r="P143" s="216">
        <f>O143*H143</f>
        <v>0</v>
      </c>
      <c r="Q143" s="216">
        <v>0</v>
      </c>
      <c r="R143" s="216">
        <f>Q143*H143</f>
        <v>0</v>
      </c>
      <c r="S143" s="216">
        <v>0</v>
      </c>
      <c r="T143" s="217">
        <f>S143*H143</f>
        <v>0</v>
      </c>
      <c r="U143" s="35"/>
      <c r="V143" s="35"/>
      <c r="W143" s="35"/>
      <c r="X143" s="35"/>
      <c r="Y143" s="35"/>
      <c r="Z143" s="35"/>
      <c r="AA143" s="35"/>
      <c r="AB143" s="35"/>
      <c r="AC143" s="35"/>
      <c r="AD143" s="35"/>
      <c r="AE143" s="35"/>
      <c r="AR143" s="218" t="s">
        <v>2069</v>
      </c>
      <c r="AT143" s="218" t="s">
        <v>179</v>
      </c>
      <c r="AU143" s="218" t="s">
        <v>88</v>
      </c>
      <c r="AY143" s="18" t="s">
        <v>154</v>
      </c>
      <c r="BE143" s="219">
        <f>IF(N143="základní",J143,0)</f>
        <v>0</v>
      </c>
      <c r="BF143" s="219">
        <f>IF(N143="snížená",J143,0)</f>
        <v>0</v>
      </c>
      <c r="BG143" s="219">
        <f>IF(N143="zákl. přenesená",J143,0)</f>
        <v>0</v>
      </c>
      <c r="BH143" s="219">
        <f>IF(N143="sníž. přenesená",J143,0)</f>
        <v>0</v>
      </c>
      <c r="BI143" s="219">
        <f>IF(N143="nulová",J143,0)</f>
        <v>0</v>
      </c>
      <c r="BJ143" s="18" t="s">
        <v>86</v>
      </c>
      <c r="BK143" s="219">
        <f>ROUND(I143*H143,2)</f>
        <v>0</v>
      </c>
      <c r="BL143" s="18" t="s">
        <v>760</v>
      </c>
      <c r="BM143" s="218" t="s">
        <v>2248</v>
      </c>
    </row>
    <row r="144" spans="1:47" s="2" customFormat="1" ht="11.25">
      <c r="A144" s="35"/>
      <c r="B144" s="36"/>
      <c r="C144" s="37"/>
      <c r="D144" s="220" t="s">
        <v>161</v>
      </c>
      <c r="E144" s="37"/>
      <c r="F144" s="221" t="s">
        <v>2247</v>
      </c>
      <c r="G144" s="37"/>
      <c r="H144" s="37"/>
      <c r="I144" s="123"/>
      <c r="J144" s="37"/>
      <c r="K144" s="37"/>
      <c r="L144" s="40"/>
      <c r="M144" s="222"/>
      <c r="N144" s="223"/>
      <c r="O144" s="72"/>
      <c r="P144" s="72"/>
      <c r="Q144" s="72"/>
      <c r="R144" s="72"/>
      <c r="S144" s="72"/>
      <c r="T144" s="73"/>
      <c r="U144" s="35"/>
      <c r="V144" s="35"/>
      <c r="W144" s="35"/>
      <c r="X144" s="35"/>
      <c r="Y144" s="35"/>
      <c r="Z144" s="35"/>
      <c r="AA144" s="35"/>
      <c r="AB144" s="35"/>
      <c r="AC144" s="35"/>
      <c r="AD144" s="35"/>
      <c r="AE144" s="35"/>
      <c r="AT144" s="18" t="s">
        <v>161</v>
      </c>
      <c r="AU144" s="18" t="s">
        <v>88</v>
      </c>
    </row>
    <row r="145" spans="1:65" s="2" customFormat="1" ht="16.5" customHeight="1">
      <c r="A145" s="35"/>
      <c r="B145" s="36"/>
      <c r="C145" s="254" t="s">
        <v>198</v>
      </c>
      <c r="D145" s="254" t="s">
        <v>179</v>
      </c>
      <c r="E145" s="255" t="s">
        <v>2249</v>
      </c>
      <c r="F145" s="256" t="s">
        <v>2250</v>
      </c>
      <c r="G145" s="257" t="s">
        <v>2076</v>
      </c>
      <c r="H145" s="258">
        <v>4</v>
      </c>
      <c r="I145" s="259"/>
      <c r="J145" s="260">
        <f>ROUND(I145*H145,2)</f>
        <v>0</v>
      </c>
      <c r="K145" s="256" t="s">
        <v>1</v>
      </c>
      <c r="L145" s="261"/>
      <c r="M145" s="262" t="s">
        <v>1</v>
      </c>
      <c r="N145" s="263" t="s">
        <v>43</v>
      </c>
      <c r="O145" s="72"/>
      <c r="P145" s="216">
        <f>O145*H145</f>
        <v>0</v>
      </c>
      <c r="Q145" s="216">
        <v>0</v>
      </c>
      <c r="R145" s="216">
        <f>Q145*H145</f>
        <v>0</v>
      </c>
      <c r="S145" s="216">
        <v>0</v>
      </c>
      <c r="T145" s="217">
        <f>S145*H145</f>
        <v>0</v>
      </c>
      <c r="U145" s="35"/>
      <c r="V145" s="35"/>
      <c r="W145" s="35"/>
      <c r="X145" s="35"/>
      <c r="Y145" s="35"/>
      <c r="Z145" s="35"/>
      <c r="AA145" s="35"/>
      <c r="AB145" s="35"/>
      <c r="AC145" s="35"/>
      <c r="AD145" s="35"/>
      <c r="AE145" s="35"/>
      <c r="AR145" s="218" t="s">
        <v>2069</v>
      </c>
      <c r="AT145" s="218" t="s">
        <v>179</v>
      </c>
      <c r="AU145" s="218" t="s">
        <v>88</v>
      </c>
      <c r="AY145" s="18" t="s">
        <v>154</v>
      </c>
      <c r="BE145" s="219">
        <f>IF(N145="základní",J145,0)</f>
        <v>0</v>
      </c>
      <c r="BF145" s="219">
        <f>IF(N145="snížená",J145,0)</f>
        <v>0</v>
      </c>
      <c r="BG145" s="219">
        <f>IF(N145="zákl. přenesená",J145,0)</f>
        <v>0</v>
      </c>
      <c r="BH145" s="219">
        <f>IF(N145="sníž. přenesená",J145,0)</f>
        <v>0</v>
      </c>
      <c r="BI145" s="219">
        <f>IF(N145="nulová",J145,0)</f>
        <v>0</v>
      </c>
      <c r="BJ145" s="18" t="s">
        <v>86</v>
      </c>
      <c r="BK145" s="219">
        <f>ROUND(I145*H145,2)</f>
        <v>0</v>
      </c>
      <c r="BL145" s="18" t="s">
        <v>760</v>
      </c>
      <c r="BM145" s="218" t="s">
        <v>2251</v>
      </c>
    </row>
    <row r="146" spans="1:47" s="2" customFormat="1" ht="11.25">
      <c r="A146" s="35"/>
      <c r="B146" s="36"/>
      <c r="C146" s="37"/>
      <c r="D146" s="220" t="s">
        <v>161</v>
      </c>
      <c r="E146" s="37"/>
      <c r="F146" s="221" t="s">
        <v>2250</v>
      </c>
      <c r="G146" s="37"/>
      <c r="H146" s="37"/>
      <c r="I146" s="123"/>
      <c r="J146" s="37"/>
      <c r="K146" s="37"/>
      <c r="L146" s="40"/>
      <c r="M146" s="222"/>
      <c r="N146" s="223"/>
      <c r="O146" s="72"/>
      <c r="P146" s="72"/>
      <c r="Q146" s="72"/>
      <c r="R146" s="72"/>
      <c r="S146" s="72"/>
      <c r="T146" s="73"/>
      <c r="U146" s="35"/>
      <c r="V146" s="35"/>
      <c r="W146" s="35"/>
      <c r="X146" s="35"/>
      <c r="Y146" s="35"/>
      <c r="Z146" s="35"/>
      <c r="AA146" s="35"/>
      <c r="AB146" s="35"/>
      <c r="AC146" s="35"/>
      <c r="AD146" s="35"/>
      <c r="AE146" s="35"/>
      <c r="AT146" s="18" t="s">
        <v>161</v>
      </c>
      <c r="AU146" s="18" t="s">
        <v>88</v>
      </c>
    </row>
    <row r="147" spans="1:65" s="2" customFormat="1" ht="16.5" customHeight="1">
      <c r="A147" s="35"/>
      <c r="B147" s="36"/>
      <c r="C147" s="254" t="s">
        <v>202</v>
      </c>
      <c r="D147" s="254" t="s">
        <v>179</v>
      </c>
      <c r="E147" s="255" t="s">
        <v>2252</v>
      </c>
      <c r="F147" s="256" t="s">
        <v>2253</v>
      </c>
      <c r="G147" s="257" t="s">
        <v>2076</v>
      </c>
      <c r="H147" s="258">
        <v>1</v>
      </c>
      <c r="I147" s="259"/>
      <c r="J147" s="260">
        <f>ROUND(I147*H147,2)</f>
        <v>0</v>
      </c>
      <c r="K147" s="256" t="s">
        <v>1</v>
      </c>
      <c r="L147" s="261"/>
      <c r="M147" s="262" t="s">
        <v>1</v>
      </c>
      <c r="N147" s="263" t="s">
        <v>43</v>
      </c>
      <c r="O147" s="72"/>
      <c r="P147" s="216">
        <f>O147*H147</f>
        <v>0</v>
      </c>
      <c r="Q147" s="216">
        <v>0</v>
      </c>
      <c r="R147" s="216">
        <f>Q147*H147</f>
        <v>0</v>
      </c>
      <c r="S147" s="216">
        <v>0</v>
      </c>
      <c r="T147" s="217">
        <f>S147*H147</f>
        <v>0</v>
      </c>
      <c r="U147" s="35"/>
      <c r="V147" s="35"/>
      <c r="W147" s="35"/>
      <c r="X147" s="35"/>
      <c r="Y147" s="35"/>
      <c r="Z147" s="35"/>
      <c r="AA147" s="35"/>
      <c r="AB147" s="35"/>
      <c r="AC147" s="35"/>
      <c r="AD147" s="35"/>
      <c r="AE147" s="35"/>
      <c r="AR147" s="218" t="s">
        <v>2069</v>
      </c>
      <c r="AT147" s="218" t="s">
        <v>179</v>
      </c>
      <c r="AU147" s="218" t="s">
        <v>88</v>
      </c>
      <c r="AY147" s="18" t="s">
        <v>154</v>
      </c>
      <c r="BE147" s="219">
        <f>IF(N147="základní",J147,0)</f>
        <v>0</v>
      </c>
      <c r="BF147" s="219">
        <f>IF(N147="snížená",J147,0)</f>
        <v>0</v>
      </c>
      <c r="BG147" s="219">
        <f>IF(N147="zákl. přenesená",J147,0)</f>
        <v>0</v>
      </c>
      <c r="BH147" s="219">
        <f>IF(N147="sníž. přenesená",J147,0)</f>
        <v>0</v>
      </c>
      <c r="BI147" s="219">
        <f>IF(N147="nulová",J147,0)</f>
        <v>0</v>
      </c>
      <c r="BJ147" s="18" t="s">
        <v>86</v>
      </c>
      <c r="BK147" s="219">
        <f>ROUND(I147*H147,2)</f>
        <v>0</v>
      </c>
      <c r="BL147" s="18" t="s">
        <v>760</v>
      </c>
      <c r="BM147" s="218" t="s">
        <v>2254</v>
      </c>
    </row>
    <row r="148" spans="1:47" s="2" customFormat="1" ht="11.25">
      <c r="A148" s="35"/>
      <c r="B148" s="36"/>
      <c r="C148" s="37"/>
      <c r="D148" s="220" t="s">
        <v>161</v>
      </c>
      <c r="E148" s="37"/>
      <c r="F148" s="221" t="s">
        <v>2253</v>
      </c>
      <c r="G148" s="37"/>
      <c r="H148" s="37"/>
      <c r="I148" s="123"/>
      <c r="J148" s="37"/>
      <c r="K148" s="37"/>
      <c r="L148" s="40"/>
      <c r="M148" s="222"/>
      <c r="N148" s="223"/>
      <c r="O148" s="72"/>
      <c r="P148" s="72"/>
      <c r="Q148" s="72"/>
      <c r="R148" s="72"/>
      <c r="S148" s="72"/>
      <c r="T148" s="73"/>
      <c r="U148" s="35"/>
      <c r="V148" s="35"/>
      <c r="W148" s="35"/>
      <c r="X148" s="35"/>
      <c r="Y148" s="35"/>
      <c r="Z148" s="35"/>
      <c r="AA148" s="35"/>
      <c r="AB148" s="35"/>
      <c r="AC148" s="35"/>
      <c r="AD148" s="35"/>
      <c r="AE148" s="35"/>
      <c r="AT148" s="18" t="s">
        <v>161</v>
      </c>
      <c r="AU148" s="18" t="s">
        <v>88</v>
      </c>
    </row>
    <row r="149" spans="1:65" s="2" customFormat="1" ht="16.5" customHeight="1">
      <c r="A149" s="35"/>
      <c r="B149" s="36"/>
      <c r="C149" s="254" t="s">
        <v>206</v>
      </c>
      <c r="D149" s="254" t="s">
        <v>179</v>
      </c>
      <c r="E149" s="255" t="s">
        <v>2255</v>
      </c>
      <c r="F149" s="256" t="s">
        <v>2256</v>
      </c>
      <c r="G149" s="257" t="s">
        <v>2076</v>
      </c>
      <c r="H149" s="258">
        <v>4</v>
      </c>
      <c r="I149" s="259"/>
      <c r="J149" s="260">
        <f>ROUND(I149*H149,2)</f>
        <v>0</v>
      </c>
      <c r="K149" s="256" t="s">
        <v>1</v>
      </c>
      <c r="L149" s="261"/>
      <c r="M149" s="262" t="s">
        <v>1</v>
      </c>
      <c r="N149" s="263" t="s">
        <v>43</v>
      </c>
      <c r="O149" s="72"/>
      <c r="P149" s="216">
        <f>O149*H149</f>
        <v>0</v>
      </c>
      <c r="Q149" s="216">
        <v>0</v>
      </c>
      <c r="R149" s="216">
        <f>Q149*H149</f>
        <v>0</v>
      </c>
      <c r="S149" s="216">
        <v>0</v>
      </c>
      <c r="T149" s="217">
        <f>S149*H149</f>
        <v>0</v>
      </c>
      <c r="U149" s="35"/>
      <c r="V149" s="35"/>
      <c r="W149" s="35"/>
      <c r="X149" s="35"/>
      <c r="Y149" s="35"/>
      <c r="Z149" s="35"/>
      <c r="AA149" s="35"/>
      <c r="AB149" s="35"/>
      <c r="AC149" s="35"/>
      <c r="AD149" s="35"/>
      <c r="AE149" s="35"/>
      <c r="AR149" s="218" t="s">
        <v>2069</v>
      </c>
      <c r="AT149" s="218" t="s">
        <v>179</v>
      </c>
      <c r="AU149" s="218" t="s">
        <v>88</v>
      </c>
      <c r="AY149" s="18" t="s">
        <v>154</v>
      </c>
      <c r="BE149" s="219">
        <f>IF(N149="základní",J149,0)</f>
        <v>0</v>
      </c>
      <c r="BF149" s="219">
        <f>IF(N149="snížená",J149,0)</f>
        <v>0</v>
      </c>
      <c r="BG149" s="219">
        <f>IF(N149="zákl. přenesená",J149,0)</f>
        <v>0</v>
      </c>
      <c r="BH149" s="219">
        <f>IF(N149="sníž. přenesená",J149,0)</f>
        <v>0</v>
      </c>
      <c r="BI149" s="219">
        <f>IF(N149="nulová",J149,0)</f>
        <v>0</v>
      </c>
      <c r="BJ149" s="18" t="s">
        <v>86</v>
      </c>
      <c r="BK149" s="219">
        <f>ROUND(I149*H149,2)</f>
        <v>0</v>
      </c>
      <c r="BL149" s="18" t="s">
        <v>760</v>
      </c>
      <c r="BM149" s="218" t="s">
        <v>2257</v>
      </c>
    </row>
    <row r="150" spans="1:47" s="2" customFormat="1" ht="11.25">
      <c r="A150" s="35"/>
      <c r="B150" s="36"/>
      <c r="C150" s="37"/>
      <c r="D150" s="220" t="s">
        <v>161</v>
      </c>
      <c r="E150" s="37"/>
      <c r="F150" s="221" t="s">
        <v>2256</v>
      </c>
      <c r="G150" s="37"/>
      <c r="H150" s="37"/>
      <c r="I150" s="123"/>
      <c r="J150" s="37"/>
      <c r="K150" s="37"/>
      <c r="L150" s="40"/>
      <c r="M150" s="222"/>
      <c r="N150" s="223"/>
      <c r="O150" s="72"/>
      <c r="P150" s="72"/>
      <c r="Q150" s="72"/>
      <c r="R150" s="72"/>
      <c r="S150" s="72"/>
      <c r="T150" s="73"/>
      <c r="U150" s="35"/>
      <c r="V150" s="35"/>
      <c r="W150" s="35"/>
      <c r="X150" s="35"/>
      <c r="Y150" s="35"/>
      <c r="Z150" s="35"/>
      <c r="AA150" s="35"/>
      <c r="AB150" s="35"/>
      <c r="AC150" s="35"/>
      <c r="AD150" s="35"/>
      <c r="AE150" s="35"/>
      <c r="AT150" s="18" t="s">
        <v>161</v>
      </c>
      <c r="AU150" s="18" t="s">
        <v>88</v>
      </c>
    </row>
    <row r="151" spans="1:65" s="2" customFormat="1" ht="16.5" customHeight="1">
      <c r="A151" s="35"/>
      <c r="B151" s="36"/>
      <c r="C151" s="254" t="s">
        <v>210</v>
      </c>
      <c r="D151" s="254" t="s">
        <v>179</v>
      </c>
      <c r="E151" s="255" t="s">
        <v>2258</v>
      </c>
      <c r="F151" s="256" t="s">
        <v>2259</v>
      </c>
      <c r="G151" s="257" t="s">
        <v>2076</v>
      </c>
      <c r="H151" s="258">
        <v>8</v>
      </c>
      <c r="I151" s="259"/>
      <c r="J151" s="260">
        <f>ROUND(I151*H151,2)</f>
        <v>0</v>
      </c>
      <c r="K151" s="256" t="s">
        <v>1</v>
      </c>
      <c r="L151" s="261"/>
      <c r="M151" s="262" t="s">
        <v>1</v>
      </c>
      <c r="N151" s="263" t="s">
        <v>43</v>
      </c>
      <c r="O151" s="72"/>
      <c r="P151" s="216">
        <f>O151*H151</f>
        <v>0</v>
      </c>
      <c r="Q151" s="216">
        <v>0</v>
      </c>
      <c r="R151" s="216">
        <f>Q151*H151</f>
        <v>0</v>
      </c>
      <c r="S151" s="216">
        <v>0</v>
      </c>
      <c r="T151" s="217">
        <f>S151*H151</f>
        <v>0</v>
      </c>
      <c r="U151" s="35"/>
      <c r="V151" s="35"/>
      <c r="W151" s="35"/>
      <c r="X151" s="35"/>
      <c r="Y151" s="35"/>
      <c r="Z151" s="35"/>
      <c r="AA151" s="35"/>
      <c r="AB151" s="35"/>
      <c r="AC151" s="35"/>
      <c r="AD151" s="35"/>
      <c r="AE151" s="35"/>
      <c r="AR151" s="218" t="s">
        <v>2069</v>
      </c>
      <c r="AT151" s="218" t="s">
        <v>179</v>
      </c>
      <c r="AU151" s="218" t="s">
        <v>88</v>
      </c>
      <c r="AY151" s="18" t="s">
        <v>154</v>
      </c>
      <c r="BE151" s="219">
        <f>IF(N151="základní",J151,0)</f>
        <v>0</v>
      </c>
      <c r="BF151" s="219">
        <f>IF(N151="snížená",J151,0)</f>
        <v>0</v>
      </c>
      <c r="BG151" s="219">
        <f>IF(N151="zákl. přenesená",J151,0)</f>
        <v>0</v>
      </c>
      <c r="BH151" s="219">
        <f>IF(N151="sníž. přenesená",J151,0)</f>
        <v>0</v>
      </c>
      <c r="BI151" s="219">
        <f>IF(N151="nulová",J151,0)</f>
        <v>0</v>
      </c>
      <c r="BJ151" s="18" t="s">
        <v>86</v>
      </c>
      <c r="BK151" s="219">
        <f>ROUND(I151*H151,2)</f>
        <v>0</v>
      </c>
      <c r="BL151" s="18" t="s">
        <v>760</v>
      </c>
      <c r="BM151" s="218" t="s">
        <v>2260</v>
      </c>
    </row>
    <row r="152" spans="1:47" s="2" customFormat="1" ht="11.25">
      <c r="A152" s="35"/>
      <c r="B152" s="36"/>
      <c r="C152" s="37"/>
      <c r="D152" s="220" t="s">
        <v>161</v>
      </c>
      <c r="E152" s="37"/>
      <c r="F152" s="221" t="s">
        <v>2259</v>
      </c>
      <c r="G152" s="37"/>
      <c r="H152" s="37"/>
      <c r="I152" s="123"/>
      <c r="J152" s="37"/>
      <c r="K152" s="37"/>
      <c r="L152" s="40"/>
      <c r="M152" s="222"/>
      <c r="N152" s="223"/>
      <c r="O152" s="72"/>
      <c r="P152" s="72"/>
      <c r="Q152" s="72"/>
      <c r="R152" s="72"/>
      <c r="S152" s="72"/>
      <c r="T152" s="73"/>
      <c r="U152" s="35"/>
      <c r="V152" s="35"/>
      <c r="W152" s="35"/>
      <c r="X152" s="35"/>
      <c r="Y152" s="35"/>
      <c r="Z152" s="35"/>
      <c r="AA152" s="35"/>
      <c r="AB152" s="35"/>
      <c r="AC152" s="35"/>
      <c r="AD152" s="35"/>
      <c r="AE152" s="35"/>
      <c r="AT152" s="18" t="s">
        <v>161</v>
      </c>
      <c r="AU152" s="18" t="s">
        <v>88</v>
      </c>
    </row>
    <row r="153" spans="1:65" s="2" customFormat="1" ht="16.5" customHeight="1">
      <c r="A153" s="35"/>
      <c r="B153" s="36"/>
      <c r="C153" s="254" t="s">
        <v>214</v>
      </c>
      <c r="D153" s="254" t="s">
        <v>179</v>
      </c>
      <c r="E153" s="255" t="s">
        <v>2261</v>
      </c>
      <c r="F153" s="256" t="s">
        <v>2262</v>
      </c>
      <c r="G153" s="257" t="s">
        <v>2076</v>
      </c>
      <c r="H153" s="258">
        <v>5</v>
      </c>
      <c r="I153" s="259"/>
      <c r="J153" s="260">
        <f>ROUND(I153*H153,2)</f>
        <v>0</v>
      </c>
      <c r="K153" s="256" t="s">
        <v>1</v>
      </c>
      <c r="L153" s="261"/>
      <c r="M153" s="262" t="s">
        <v>1</v>
      </c>
      <c r="N153" s="263" t="s">
        <v>43</v>
      </c>
      <c r="O153" s="72"/>
      <c r="P153" s="216">
        <f>O153*H153</f>
        <v>0</v>
      </c>
      <c r="Q153" s="216">
        <v>0</v>
      </c>
      <c r="R153" s="216">
        <f>Q153*H153</f>
        <v>0</v>
      </c>
      <c r="S153" s="216">
        <v>0</v>
      </c>
      <c r="T153" s="217">
        <f>S153*H153</f>
        <v>0</v>
      </c>
      <c r="U153" s="35"/>
      <c r="V153" s="35"/>
      <c r="W153" s="35"/>
      <c r="X153" s="35"/>
      <c r="Y153" s="35"/>
      <c r="Z153" s="35"/>
      <c r="AA153" s="35"/>
      <c r="AB153" s="35"/>
      <c r="AC153" s="35"/>
      <c r="AD153" s="35"/>
      <c r="AE153" s="35"/>
      <c r="AR153" s="218" t="s">
        <v>2069</v>
      </c>
      <c r="AT153" s="218" t="s">
        <v>179</v>
      </c>
      <c r="AU153" s="218" t="s">
        <v>88</v>
      </c>
      <c r="AY153" s="18" t="s">
        <v>154</v>
      </c>
      <c r="BE153" s="219">
        <f>IF(N153="základní",J153,0)</f>
        <v>0</v>
      </c>
      <c r="BF153" s="219">
        <f>IF(N153="snížená",J153,0)</f>
        <v>0</v>
      </c>
      <c r="BG153" s="219">
        <f>IF(N153="zákl. přenesená",J153,0)</f>
        <v>0</v>
      </c>
      <c r="BH153" s="219">
        <f>IF(N153="sníž. přenesená",J153,0)</f>
        <v>0</v>
      </c>
      <c r="BI153" s="219">
        <f>IF(N153="nulová",J153,0)</f>
        <v>0</v>
      </c>
      <c r="BJ153" s="18" t="s">
        <v>86</v>
      </c>
      <c r="BK153" s="219">
        <f>ROUND(I153*H153,2)</f>
        <v>0</v>
      </c>
      <c r="BL153" s="18" t="s">
        <v>760</v>
      </c>
      <c r="BM153" s="218" t="s">
        <v>2263</v>
      </c>
    </row>
    <row r="154" spans="1:47" s="2" customFormat="1" ht="11.25">
      <c r="A154" s="35"/>
      <c r="B154" s="36"/>
      <c r="C154" s="37"/>
      <c r="D154" s="220" t="s">
        <v>161</v>
      </c>
      <c r="E154" s="37"/>
      <c r="F154" s="221" t="s">
        <v>2262</v>
      </c>
      <c r="G154" s="37"/>
      <c r="H154" s="37"/>
      <c r="I154" s="123"/>
      <c r="J154" s="37"/>
      <c r="K154" s="37"/>
      <c r="L154" s="40"/>
      <c r="M154" s="222"/>
      <c r="N154" s="223"/>
      <c r="O154" s="72"/>
      <c r="P154" s="72"/>
      <c r="Q154" s="72"/>
      <c r="R154" s="72"/>
      <c r="S154" s="72"/>
      <c r="T154" s="73"/>
      <c r="U154" s="35"/>
      <c r="V154" s="35"/>
      <c r="W154" s="35"/>
      <c r="X154" s="35"/>
      <c r="Y154" s="35"/>
      <c r="Z154" s="35"/>
      <c r="AA154" s="35"/>
      <c r="AB154" s="35"/>
      <c r="AC154" s="35"/>
      <c r="AD154" s="35"/>
      <c r="AE154" s="35"/>
      <c r="AT154" s="18" t="s">
        <v>161</v>
      </c>
      <c r="AU154" s="18" t="s">
        <v>88</v>
      </c>
    </row>
    <row r="155" spans="1:65" s="2" customFormat="1" ht="16.5" customHeight="1">
      <c r="A155" s="35"/>
      <c r="B155" s="36"/>
      <c r="C155" s="254" t="s">
        <v>8</v>
      </c>
      <c r="D155" s="254" t="s">
        <v>179</v>
      </c>
      <c r="E155" s="255" t="s">
        <v>2093</v>
      </c>
      <c r="F155" s="256" t="s">
        <v>2094</v>
      </c>
      <c r="G155" s="257" t="s">
        <v>2076</v>
      </c>
      <c r="H155" s="258">
        <v>9</v>
      </c>
      <c r="I155" s="259"/>
      <c r="J155" s="260">
        <f>ROUND(I155*H155,2)</f>
        <v>0</v>
      </c>
      <c r="K155" s="256" t="s">
        <v>1</v>
      </c>
      <c r="L155" s="261"/>
      <c r="M155" s="262" t="s">
        <v>1</v>
      </c>
      <c r="N155" s="263" t="s">
        <v>43</v>
      </c>
      <c r="O155" s="72"/>
      <c r="P155" s="216">
        <f>O155*H155</f>
        <v>0</v>
      </c>
      <c r="Q155" s="216">
        <v>0</v>
      </c>
      <c r="R155" s="216">
        <f>Q155*H155</f>
        <v>0</v>
      </c>
      <c r="S155" s="216">
        <v>0</v>
      </c>
      <c r="T155" s="217">
        <f>S155*H155</f>
        <v>0</v>
      </c>
      <c r="U155" s="35"/>
      <c r="V155" s="35"/>
      <c r="W155" s="35"/>
      <c r="X155" s="35"/>
      <c r="Y155" s="35"/>
      <c r="Z155" s="35"/>
      <c r="AA155" s="35"/>
      <c r="AB155" s="35"/>
      <c r="AC155" s="35"/>
      <c r="AD155" s="35"/>
      <c r="AE155" s="35"/>
      <c r="AR155" s="218" t="s">
        <v>2069</v>
      </c>
      <c r="AT155" s="218" t="s">
        <v>179</v>
      </c>
      <c r="AU155" s="218" t="s">
        <v>88</v>
      </c>
      <c r="AY155" s="18" t="s">
        <v>154</v>
      </c>
      <c r="BE155" s="219">
        <f>IF(N155="základní",J155,0)</f>
        <v>0</v>
      </c>
      <c r="BF155" s="219">
        <f>IF(N155="snížená",J155,0)</f>
        <v>0</v>
      </c>
      <c r="BG155" s="219">
        <f>IF(N155="zákl. přenesená",J155,0)</f>
        <v>0</v>
      </c>
      <c r="BH155" s="219">
        <f>IF(N155="sníž. přenesená",J155,0)</f>
        <v>0</v>
      </c>
      <c r="BI155" s="219">
        <f>IF(N155="nulová",J155,0)</f>
        <v>0</v>
      </c>
      <c r="BJ155" s="18" t="s">
        <v>86</v>
      </c>
      <c r="BK155" s="219">
        <f>ROUND(I155*H155,2)</f>
        <v>0</v>
      </c>
      <c r="BL155" s="18" t="s">
        <v>760</v>
      </c>
      <c r="BM155" s="218" t="s">
        <v>2264</v>
      </c>
    </row>
    <row r="156" spans="1:47" s="2" customFormat="1" ht="11.25">
      <c r="A156" s="35"/>
      <c r="B156" s="36"/>
      <c r="C156" s="37"/>
      <c r="D156" s="220" t="s">
        <v>161</v>
      </c>
      <c r="E156" s="37"/>
      <c r="F156" s="221" t="s">
        <v>2094</v>
      </c>
      <c r="G156" s="37"/>
      <c r="H156" s="37"/>
      <c r="I156" s="123"/>
      <c r="J156" s="37"/>
      <c r="K156" s="37"/>
      <c r="L156" s="40"/>
      <c r="M156" s="222"/>
      <c r="N156" s="223"/>
      <c r="O156" s="72"/>
      <c r="P156" s="72"/>
      <c r="Q156" s="72"/>
      <c r="R156" s="72"/>
      <c r="S156" s="72"/>
      <c r="T156" s="73"/>
      <c r="U156" s="35"/>
      <c r="V156" s="35"/>
      <c r="W156" s="35"/>
      <c r="X156" s="35"/>
      <c r="Y156" s="35"/>
      <c r="Z156" s="35"/>
      <c r="AA156" s="35"/>
      <c r="AB156" s="35"/>
      <c r="AC156" s="35"/>
      <c r="AD156" s="35"/>
      <c r="AE156" s="35"/>
      <c r="AT156" s="18" t="s">
        <v>161</v>
      </c>
      <c r="AU156" s="18" t="s">
        <v>88</v>
      </c>
    </row>
    <row r="157" spans="1:65" s="2" customFormat="1" ht="16.5" customHeight="1">
      <c r="A157" s="35"/>
      <c r="B157" s="36"/>
      <c r="C157" s="254" t="s">
        <v>221</v>
      </c>
      <c r="D157" s="254" t="s">
        <v>179</v>
      </c>
      <c r="E157" s="255" t="s">
        <v>2096</v>
      </c>
      <c r="F157" s="256" t="s">
        <v>2097</v>
      </c>
      <c r="G157" s="257" t="s">
        <v>2076</v>
      </c>
      <c r="H157" s="258">
        <v>9</v>
      </c>
      <c r="I157" s="259"/>
      <c r="J157" s="260">
        <f>ROUND(I157*H157,2)</f>
        <v>0</v>
      </c>
      <c r="K157" s="256" t="s">
        <v>1</v>
      </c>
      <c r="L157" s="261"/>
      <c r="M157" s="262" t="s">
        <v>1</v>
      </c>
      <c r="N157" s="263" t="s">
        <v>43</v>
      </c>
      <c r="O157" s="72"/>
      <c r="P157" s="216">
        <f>O157*H157</f>
        <v>0</v>
      </c>
      <c r="Q157" s="216">
        <v>0</v>
      </c>
      <c r="R157" s="216">
        <f>Q157*H157</f>
        <v>0</v>
      </c>
      <c r="S157" s="216">
        <v>0</v>
      </c>
      <c r="T157" s="217">
        <f>S157*H157</f>
        <v>0</v>
      </c>
      <c r="U157" s="35"/>
      <c r="V157" s="35"/>
      <c r="W157" s="35"/>
      <c r="X157" s="35"/>
      <c r="Y157" s="35"/>
      <c r="Z157" s="35"/>
      <c r="AA157" s="35"/>
      <c r="AB157" s="35"/>
      <c r="AC157" s="35"/>
      <c r="AD157" s="35"/>
      <c r="AE157" s="35"/>
      <c r="AR157" s="218" t="s">
        <v>2069</v>
      </c>
      <c r="AT157" s="218" t="s">
        <v>179</v>
      </c>
      <c r="AU157" s="218" t="s">
        <v>88</v>
      </c>
      <c r="AY157" s="18" t="s">
        <v>154</v>
      </c>
      <c r="BE157" s="219">
        <f>IF(N157="základní",J157,0)</f>
        <v>0</v>
      </c>
      <c r="BF157" s="219">
        <f>IF(N157="snížená",J157,0)</f>
        <v>0</v>
      </c>
      <c r="BG157" s="219">
        <f>IF(N157="zákl. přenesená",J157,0)</f>
        <v>0</v>
      </c>
      <c r="BH157" s="219">
        <f>IF(N157="sníž. přenesená",J157,0)</f>
        <v>0</v>
      </c>
      <c r="BI157" s="219">
        <f>IF(N157="nulová",J157,0)</f>
        <v>0</v>
      </c>
      <c r="BJ157" s="18" t="s">
        <v>86</v>
      </c>
      <c r="BK157" s="219">
        <f>ROUND(I157*H157,2)</f>
        <v>0</v>
      </c>
      <c r="BL157" s="18" t="s">
        <v>760</v>
      </c>
      <c r="BM157" s="218" t="s">
        <v>2265</v>
      </c>
    </row>
    <row r="158" spans="1:47" s="2" customFormat="1" ht="11.25">
      <c r="A158" s="35"/>
      <c r="B158" s="36"/>
      <c r="C158" s="37"/>
      <c r="D158" s="220" t="s">
        <v>161</v>
      </c>
      <c r="E158" s="37"/>
      <c r="F158" s="221" t="s">
        <v>2097</v>
      </c>
      <c r="G158" s="37"/>
      <c r="H158" s="37"/>
      <c r="I158" s="123"/>
      <c r="J158" s="37"/>
      <c r="K158" s="37"/>
      <c r="L158" s="40"/>
      <c r="M158" s="222"/>
      <c r="N158" s="223"/>
      <c r="O158" s="72"/>
      <c r="P158" s="72"/>
      <c r="Q158" s="72"/>
      <c r="R158" s="72"/>
      <c r="S158" s="72"/>
      <c r="T158" s="73"/>
      <c r="U158" s="35"/>
      <c r="V158" s="35"/>
      <c r="W158" s="35"/>
      <c r="X158" s="35"/>
      <c r="Y158" s="35"/>
      <c r="Z158" s="35"/>
      <c r="AA158" s="35"/>
      <c r="AB158" s="35"/>
      <c r="AC158" s="35"/>
      <c r="AD158" s="35"/>
      <c r="AE158" s="35"/>
      <c r="AT158" s="18" t="s">
        <v>161</v>
      </c>
      <c r="AU158" s="18" t="s">
        <v>88</v>
      </c>
    </row>
    <row r="159" spans="1:65" s="2" customFormat="1" ht="16.5" customHeight="1">
      <c r="A159" s="35"/>
      <c r="B159" s="36"/>
      <c r="C159" s="254" t="s">
        <v>225</v>
      </c>
      <c r="D159" s="254" t="s">
        <v>179</v>
      </c>
      <c r="E159" s="255" t="s">
        <v>2099</v>
      </c>
      <c r="F159" s="256" t="s">
        <v>2100</v>
      </c>
      <c r="G159" s="257" t="s">
        <v>158</v>
      </c>
      <c r="H159" s="258">
        <v>11</v>
      </c>
      <c r="I159" s="259"/>
      <c r="J159" s="260">
        <f>ROUND(I159*H159,2)</f>
        <v>0</v>
      </c>
      <c r="K159" s="256" t="s">
        <v>1</v>
      </c>
      <c r="L159" s="261"/>
      <c r="M159" s="262" t="s">
        <v>1</v>
      </c>
      <c r="N159" s="263" t="s">
        <v>43</v>
      </c>
      <c r="O159" s="72"/>
      <c r="P159" s="216">
        <f>O159*H159</f>
        <v>0</v>
      </c>
      <c r="Q159" s="216">
        <v>0</v>
      </c>
      <c r="R159" s="216">
        <f>Q159*H159</f>
        <v>0</v>
      </c>
      <c r="S159" s="216">
        <v>0</v>
      </c>
      <c r="T159" s="217">
        <f>S159*H159</f>
        <v>0</v>
      </c>
      <c r="U159" s="35"/>
      <c r="V159" s="35"/>
      <c r="W159" s="35"/>
      <c r="X159" s="35"/>
      <c r="Y159" s="35"/>
      <c r="Z159" s="35"/>
      <c r="AA159" s="35"/>
      <c r="AB159" s="35"/>
      <c r="AC159" s="35"/>
      <c r="AD159" s="35"/>
      <c r="AE159" s="35"/>
      <c r="AR159" s="218" t="s">
        <v>2069</v>
      </c>
      <c r="AT159" s="218" t="s">
        <v>179</v>
      </c>
      <c r="AU159" s="218" t="s">
        <v>88</v>
      </c>
      <c r="AY159" s="18" t="s">
        <v>154</v>
      </c>
      <c r="BE159" s="219">
        <f>IF(N159="základní",J159,0)</f>
        <v>0</v>
      </c>
      <c r="BF159" s="219">
        <f>IF(N159="snížená",J159,0)</f>
        <v>0</v>
      </c>
      <c r="BG159" s="219">
        <f>IF(N159="zákl. přenesená",J159,0)</f>
        <v>0</v>
      </c>
      <c r="BH159" s="219">
        <f>IF(N159="sníž. přenesená",J159,0)</f>
        <v>0</v>
      </c>
      <c r="BI159" s="219">
        <f>IF(N159="nulová",J159,0)</f>
        <v>0</v>
      </c>
      <c r="BJ159" s="18" t="s">
        <v>86</v>
      </c>
      <c r="BK159" s="219">
        <f>ROUND(I159*H159,2)</f>
        <v>0</v>
      </c>
      <c r="BL159" s="18" t="s">
        <v>760</v>
      </c>
      <c r="BM159" s="218" t="s">
        <v>2266</v>
      </c>
    </row>
    <row r="160" spans="1:47" s="2" customFormat="1" ht="11.25">
      <c r="A160" s="35"/>
      <c r="B160" s="36"/>
      <c r="C160" s="37"/>
      <c r="D160" s="220" t="s">
        <v>161</v>
      </c>
      <c r="E160" s="37"/>
      <c r="F160" s="221" t="s">
        <v>2100</v>
      </c>
      <c r="G160" s="37"/>
      <c r="H160" s="37"/>
      <c r="I160" s="123"/>
      <c r="J160" s="37"/>
      <c r="K160" s="37"/>
      <c r="L160" s="40"/>
      <c r="M160" s="222"/>
      <c r="N160" s="223"/>
      <c r="O160" s="72"/>
      <c r="P160" s="72"/>
      <c r="Q160" s="72"/>
      <c r="R160" s="72"/>
      <c r="S160" s="72"/>
      <c r="T160" s="73"/>
      <c r="U160" s="35"/>
      <c r="V160" s="35"/>
      <c r="W160" s="35"/>
      <c r="X160" s="35"/>
      <c r="Y160" s="35"/>
      <c r="Z160" s="35"/>
      <c r="AA160" s="35"/>
      <c r="AB160" s="35"/>
      <c r="AC160" s="35"/>
      <c r="AD160" s="35"/>
      <c r="AE160" s="35"/>
      <c r="AT160" s="18" t="s">
        <v>161</v>
      </c>
      <c r="AU160" s="18" t="s">
        <v>88</v>
      </c>
    </row>
    <row r="161" spans="1:65" s="2" customFormat="1" ht="16.5" customHeight="1">
      <c r="A161" s="35"/>
      <c r="B161" s="36"/>
      <c r="C161" s="254" t="s">
        <v>230</v>
      </c>
      <c r="D161" s="254" t="s">
        <v>179</v>
      </c>
      <c r="E161" s="255" t="s">
        <v>2102</v>
      </c>
      <c r="F161" s="256" t="s">
        <v>2103</v>
      </c>
      <c r="G161" s="257" t="s">
        <v>2104</v>
      </c>
      <c r="H161" s="258">
        <v>202</v>
      </c>
      <c r="I161" s="259"/>
      <c r="J161" s="260">
        <f>ROUND(I161*H161,2)</f>
        <v>0</v>
      </c>
      <c r="K161" s="256" t="s">
        <v>1</v>
      </c>
      <c r="L161" s="261"/>
      <c r="M161" s="262" t="s">
        <v>1</v>
      </c>
      <c r="N161" s="263" t="s">
        <v>43</v>
      </c>
      <c r="O161" s="72"/>
      <c r="P161" s="216">
        <f>O161*H161</f>
        <v>0</v>
      </c>
      <c r="Q161" s="216">
        <v>0</v>
      </c>
      <c r="R161" s="216">
        <f>Q161*H161</f>
        <v>0</v>
      </c>
      <c r="S161" s="216">
        <v>0</v>
      </c>
      <c r="T161" s="217">
        <f>S161*H161</f>
        <v>0</v>
      </c>
      <c r="U161" s="35"/>
      <c r="V161" s="35"/>
      <c r="W161" s="35"/>
      <c r="X161" s="35"/>
      <c r="Y161" s="35"/>
      <c r="Z161" s="35"/>
      <c r="AA161" s="35"/>
      <c r="AB161" s="35"/>
      <c r="AC161" s="35"/>
      <c r="AD161" s="35"/>
      <c r="AE161" s="35"/>
      <c r="AR161" s="218" t="s">
        <v>2069</v>
      </c>
      <c r="AT161" s="218" t="s">
        <v>179</v>
      </c>
      <c r="AU161" s="218" t="s">
        <v>88</v>
      </c>
      <c r="AY161" s="18" t="s">
        <v>154</v>
      </c>
      <c r="BE161" s="219">
        <f>IF(N161="základní",J161,0)</f>
        <v>0</v>
      </c>
      <c r="BF161" s="219">
        <f>IF(N161="snížená",J161,0)</f>
        <v>0</v>
      </c>
      <c r="BG161" s="219">
        <f>IF(N161="zákl. přenesená",J161,0)</f>
        <v>0</v>
      </c>
      <c r="BH161" s="219">
        <f>IF(N161="sníž. přenesená",J161,0)</f>
        <v>0</v>
      </c>
      <c r="BI161" s="219">
        <f>IF(N161="nulová",J161,0)</f>
        <v>0</v>
      </c>
      <c r="BJ161" s="18" t="s">
        <v>86</v>
      </c>
      <c r="BK161" s="219">
        <f>ROUND(I161*H161,2)</f>
        <v>0</v>
      </c>
      <c r="BL161" s="18" t="s">
        <v>760</v>
      </c>
      <c r="BM161" s="218" t="s">
        <v>2267</v>
      </c>
    </row>
    <row r="162" spans="1:47" s="2" customFormat="1" ht="11.25">
      <c r="A162" s="35"/>
      <c r="B162" s="36"/>
      <c r="C162" s="37"/>
      <c r="D162" s="220" t="s">
        <v>161</v>
      </c>
      <c r="E162" s="37"/>
      <c r="F162" s="221" t="s">
        <v>2103</v>
      </c>
      <c r="G162" s="37"/>
      <c r="H162" s="37"/>
      <c r="I162" s="123"/>
      <c r="J162" s="37"/>
      <c r="K162" s="37"/>
      <c r="L162" s="40"/>
      <c r="M162" s="222"/>
      <c r="N162" s="223"/>
      <c r="O162" s="72"/>
      <c r="P162" s="72"/>
      <c r="Q162" s="72"/>
      <c r="R162" s="72"/>
      <c r="S162" s="72"/>
      <c r="T162" s="73"/>
      <c r="U162" s="35"/>
      <c r="V162" s="35"/>
      <c r="W162" s="35"/>
      <c r="X162" s="35"/>
      <c r="Y162" s="35"/>
      <c r="Z162" s="35"/>
      <c r="AA162" s="35"/>
      <c r="AB162" s="35"/>
      <c r="AC162" s="35"/>
      <c r="AD162" s="35"/>
      <c r="AE162" s="35"/>
      <c r="AT162" s="18" t="s">
        <v>161</v>
      </c>
      <c r="AU162" s="18" t="s">
        <v>88</v>
      </c>
    </row>
    <row r="163" spans="1:65" s="2" customFormat="1" ht="16.5" customHeight="1">
      <c r="A163" s="35"/>
      <c r="B163" s="36"/>
      <c r="C163" s="254" t="s">
        <v>234</v>
      </c>
      <c r="D163" s="254" t="s">
        <v>179</v>
      </c>
      <c r="E163" s="255" t="s">
        <v>2106</v>
      </c>
      <c r="F163" s="256" t="s">
        <v>2107</v>
      </c>
      <c r="G163" s="257" t="s">
        <v>179</v>
      </c>
      <c r="H163" s="258">
        <v>155</v>
      </c>
      <c r="I163" s="259"/>
      <c r="J163" s="260">
        <f>ROUND(I163*H163,2)</f>
        <v>0</v>
      </c>
      <c r="K163" s="256" t="s">
        <v>1</v>
      </c>
      <c r="L163" s="261"/>
      <c r="M163" s="262" t="s">
        <v>1</v>
      </c>
      <c r="N163" s="263" t="s">
        <v>43</v>
      </c>
      <c r="O163" s="72"/>
      <c r="P163" s="216">
        <f>O163*H163</f>
        <v>0</v>
      </c>
      <c r="Q163" s="216">
        <v>0</v>
      </c>
      <c r="R163" s="216">
        <f>Q163*H163</f>
        <v>0</v>
      </c>
      <c r="S163" s="216">
        <v>0</v>
      </c>
      <c r="T163" s="217">
        <f>S163*H163</f>
        <v>0</v>
      </c>
      <c r="U163" s="35"/>
      <c r="V163" s="35"/>
      <c r="W163" s="35"/>
      <c r="X163" s="35"/>
      <c r="Y163" s="35"/>
      <c r="Z163" s="35"/>
      <c r="AA163" s="35"/>
      <c r="AB163" s="35"/>
      <c r="AC163" s="35"/>
      <c r="AD163" s="35"/>
      <c r="AE163" s="35"/>
      <c r="AR163" s="218" t="s">
        <v>2069</v>
      </c>
      <c r="AT163" s="218" t="s">
        <v>179</v>
      </c>
      <c r="AU163" s="218" t="s">
        <v>88</v>
      </c>
      <c r="AY163" s="18" t="s">
        <v>154</v>
      </c>
      <c r="BE163" s="219">
        <f>IF(N163="základní",J163,0)</f>
        <v>0</v>
      </c>
      <c r="BF163" s="219">
        <f>IF(N163="snížená",J163,0)</f>
        <v>0</v>
      </c>
      <c r="BG163" s="219">
        <f>IF(N163="zákl. přenesená",J163,0)</f>
        <v>0</v>
      </c>
      <c r="BH163" s="219">
        <f>IF(N163="sníž. přenesená",J163,0)</f>
        <v>0</v>
      </c>
      <c r="BI163" s="219">
        <f>IF(N163="nulová",J163,0)</f>
        <v>0</v>
      </c>
      <c r="BJ163" s="18" t="s">
        <v>86</v>
      </c>
      <c r="BK163" s="219">
        <f>ROUND(I163*H163,2)</f>
        <v>0</v>
      </c>
      <c r="BL163" s="18" t="s">
        <v>760</v>
      </c>
      <c r="BM163" s="218" t="s">
        <v>2268</v>
      </c>
    </row>
    <row r="164" spans="1:47" s="2" customFormat="1" ht="11.25">
      <c r="A164" s="35"/>
      <c r="B164" s="36"/>
      <c r="C164" s="37"/>
      <c r="D164" s="220" t="s">
        <v>161</v>
      </c>
      <c r="E164" s="37"/>
      <c r="F164" s="221" t="s">
        <v>2107</v>
      </c>
      <c r="G164" s="37"/>
      <c r="H164" s="37"/>
      <c r="I164" s="123"/>
      <c r="J164" s="37"/>
      <c r="K164" s="37"/>
      <c r="L164" s="40"/>
      <c r="M164" s="222"/>
      <c r="N164" s="223"/>
      <c r="O164" s="72"/>
      <c r="P164" s="72"/>
      <c r="Q164" s="72"/>
      <c r="R164" s="72"/>
      <c r="S164" s="72"/>
      <c r="T164" s="73"/>
      <c r="U164" s="35"/>
      <c r="V164" s="35"/>
      <c r="W164" s="35"/>
      <c r="X164" s="35"/>
      <c r="Y164" s="35"/>
      <c r="Z164" s="35"/>
      <c r="AA164" s="35"/>
      <c r="AB164" s="35"/>
      <c r="AC164" s="35"/>
      <c r="AD164" s="35"/>
      <c r="AE164" s="35"/>
      <c r="AT164" s="18" t="s">
        <v>161</v>
      </c>
      <c r="AU164" s="18" t="s">
        <v>88</v>
      </c>
    </row>
    <row r="165" spans="1:65" s="2" customFormat="1" ht="16.5" customHeight="1">
      <c r="A165" s="35"/>
      <c r="B165" s="36"/>
      <c r="C165" s="254" t="s">
        <v>238</v>
      </c>
      <c r="D165" s="254" t="s">
        <v>179</v>
      </c>
      <c r="E165" s="255" t="s">
        <v>2109</v>
      </c>
      <c r="F165" s="256" t="s">
        <v>2110</v>
      </c>
      <c r="G165" s="257" t="s">
        <v>179</v>
      </c>
      <c r="H165" s="258">
        <v>230</v>
      </c>
      <c r="I165" s="259"/>
      <c r="J165" s="260">
        <f>ROUND(I165*H165,2)</f>
        <v>0</v>
      </c>
      <c r="K165" s="256" t="s">
        <v>1</v>
      </c>
      <c r="L165" s="261"/>
      <c r="M165" s="262" t="s">
        <v>1</v>
      </c>
      <c r="N165" s="263" t="s">
        <v>43</v>
      </c>
      <c r="O165" s="72"/>
      <c r="P165" s="216">
        <f>O165*H165</f>
        <v>0</v>
      </c>
      <c r="Q165" s="216">
        <v>0</v>
      </c>
      <c r="R165" s="216">
        <f>Q165*H165</f>
        <v>0</v>
      </c>
      <c r="S165" s="216">
        <v>0</v>
      </c>
      <c r="T165" s="217">
        <f>S165*H165</f>
        <v>0</v>
      </c>
      <c r="U165" s="35"/>
      <c r="V165" s="35"/>
      <c r="W165" s="35"/>
      <c r="X165" s="35"/>
      <c r="Y165" s="35"/>
      <c r="Z165" s="35"/>
      <c r="AA165" s="35"/>
      <c r="AB165" s="35"/>
      <c r="AC165" s="35"/>
      <c r="AD165" s="35"/>
      <c r="AE165" s="35"/>
      <c r="AR165" s="218" t="s">
        <v>2069</v>
      </c>
      <c r="AT165" s="218" t="s">
        <v>179</v>
      </c>
      <c r="AU165" s="218" t="s">
        <v>88</v>
      </c>
      <c r="AY165" s="18" t="s">
        <v>154</v>
      </c>
      <c r="BE165" s="219">
        <f>IF(N165="základní",J165,0)</f>
        <v>0</v>
      </c>
      <c r="BF165" s="219">
        <f>IF(N165="snížená",J165,0)</f>
        <v>0</v>
      </c>
      <c r="BG165" s="219">
        <f>IF(N165="zákl. přenesená",J165,0)</f>
        <v>0</v>
      </c>
      <c r="BH165" s="219">
        <f>IF(N165="sníž. přenesená",J165,0)</f>
        <v>0</v>
      </c>
      <c r="BI165" s="219">
        <f>IF(N165="nulová",J165,0)</f>
        <v>0</v>
      </c>
      <c r="BJ165" s="18" t="s">
        <v>86</v>
      </c>
      <c r="BK165" s="219">
        <f>ROUND(I165*H165,2)</f>
        <v>0</v>
      </c>
      <c r="BL165" s="18" t="s">
        <v>760</v>
      </c>
      <c r="BM165" s="218" t="s">
        <v>2269</v>
      </c>
    </row>
    <row r="166" spans="1:47" s="2" customFormat="1" ht="11.25">
      <c r="A166" s="35"/>
      <c r="B166" s="36"/>
      <c r="C166" s="37"/>
      <c r="D166" s="220" t="s">
        <v>161</v>
      </c>
      <c r="E166" s="37"/>
      <c r="F166" s="221" t="s">
        <v>2110</v>
      </c>
      <c r="G166" s="37"/>
      <c r="H166" s="37"/>
      <c r="I166" s="123"/>
      <c r="J166" s="37"/>
      <c r="K166" s="37"/>
      <c r="L166" s="40"/>
      <c r="M166" s="222"/>
      <c r="N166" s="223"/>
      <c r="O166" s="72"/>
      <c r="P166" s="72"/>
      <c r="Q166" s="72"/>
      <c r="R166" s="72"/>
      <c r="S166" s="72"/>
      <c r="T166" s="73"/>
      <c r="U166" s="35"/>
      <c r="V166" s="35"/>
      <c r="W166" s="35"/>
      <c r="X166" s="35"/>
      <c r="Y166" s="35"/>
      <c r="Z166" s="35"/>
      <c r="AA166" s="35"/>
      <c r="AB166" s="35"/>
      <c r="AC166" s="35"/>
      <c r="AD166" s="35"/>
      <c r="AE166" s="35"/>
      <c r="AT166" s="18" t="s">
        <v>161</v>
      </c>
      <c r="AU166" s="18" t="s">
        <v>88</v>
      </c>
    </row>
    <row r="167" spans="1:65" s="2" customFormat="1" ht="16.5" customHeight="1">
      <c r="A167" s="35"/>
      <c r="B167" s="36"/>
      <c r="C167" s="254" t="s">
        <v>7</v>
      </c>
      <c r="D167" s="254" t="s">
        <v>179</v>
      </c>
      <c r="E167" s="255" t="s">
        <v>2270</v>
      </c>
      <c r="F167" s="256" t="s">
        <v>2271</v>
      </c>
      <c r="G167" s="257" t="s">
        <v>179</v>
      </c>
      <c r="H167" s="258">
        <v>150</v>
      </c>
      <c r="I167" s="259"/>
      <c r="J167" s="260">
        <f>ROUND(I167*H167,2)</f>
        <v>0</v>
      </c>
      <c r="K167" s="256" t="s">
        <v>1</v>
      </c>
      <c r="L167" s="261"/>
      <c r="M167" s="262" t="s">
        <v>1</v>
      </c>
      <c r="N167" s="263" t="s">
        <v>43</v>
      </c>
      <c r="O167" s="72"/>
      <c r="P167" s="216">
        <f>O167*H167</f>
        <v>0</v>
      </c>
      <c r="Q167" s="216">
        <v>0</v>
      </c>
      <c r="R167" s="216">
        <f>Q167*H167</f>
        <v>0</v>
      </c>
      <c r="S167" s="216">
        <v>0</v>
      </c>
      <c r="T167" s="217">
        <f>S167*H167</f>
        <v>0</v>
      </c>
      <c r="U167" s="35"/>
      <c r="V167" s="35"/>
      <c r="W167" s="35"/>
      <c r="X167" s="35"/>
      <c r="Y167" s="35"/>
      <c r="Z167" s="35"/>
      <c r="AA167" s="35"/>
      <c r="AB167" s="35"/>
      <c r="AC167" s="35"/>
      <c r="AD167" s="35"/>
      <c r="AE167" s="35"/>
      <c r="AR167" s="218" t="s">
        <v>2069</v>
      </c>
      <c r="AT167" s="218" t="s">
        <v>179</v>
      </c>
      <c r="AU167" s="218" t="s">
        <v>88</v>
      </c>
      <c r="AY167" s="18" t="s">
        <v>154</v>
      </c>
      <c r="BE167" s="219">
        <f>IF(N167="základní",J167,0)</f>
        <v>0</v>
      </c>
      <c r="BF167" s="219">
        <f>IF(N167="snížená",J167,0)</f>
        <v>0</v>
      </c>
      <c r="BG167" s="219">
        <f>IF(N167="zákl. přenesená",J167,0)</f>
        <v>0</v>
      </c>
      <c r="BH167" s="219">
        <f>IF(N167="sníž. přenesená",J167,0)</f>
        <v>0</v>
      </c>
      <c r="BI167" s="219">
        <f>IF(N167="nulová",J167,0)</f>
        <v>0</v>
      </c>
      <c r="BJ167" s="18" t="s">
        <v>86</v>
      </c>
      <c r="BK167" s="219">
        <f>ROUND(I167*H167,2)</f>
        <v>0</v>
      </c>
      <c r="BL167" s="18" t="s">
        <v>760</v>
      </c>
      <c r="BM167" s="218" t="s">
        <v>2272</v>
      </c>
    </row>
    <row r="168" spans="1:47" s="2" customFormat="1" ht="11.25">
      <c r="A168" s="35"/>
      <c r="B168" s="36"/>
      <c r="C168" s="37"/>
      <c r="D168" s="220" t="s">
        <v>161</v>
      </c>
      <c r="E168" s="37"/>
      <c r="F168" s="221" t="s">
        <v>2271</v>
      </c>
      <c r="G168" s="37"/>
      <c r="H168" s="37"/>
      <c r="I168" s="123"/>
      <c r="J168" s="37"/>
      <c r="K168" s="37"/>
      <c r="L168" s="40"/>
      <c r="M168" s="222"/>
      <c r="N168" s="223"/>
      <c r="O168" s="72"/>
      <c r="P168" s="72"/>
      <c r="Q168" s="72"/>
      <c r="R168" s="72"/>
      <c r="S168" s="72"/>
      <c r="T168" s="73"/>
      <c r="U168" s="35"/>
      <c r="V168" s="35"/>
      <c r="W168" s="35"/>
      <c r="X168" s="35"/>
      <c r="Y168" s="35"/>
      <c r="Z168" s="35"/>
      <c r="AA168" s="35"/>
      <c r="AB168" s="35"/>
      <c r="AC168" s="35"/>
      <c r="AD168" s="35"/>
      <c r="AE168" s="35"/>
      <c r="AT168" s="18" t="s">
        <v>161</v>
      </c>
      <c r="AU168" s="18" t="s">
        <v>88</v>
      </c>
    </row>
    <row r="169" spans="1:65" s="2" customFormat="1" ht="16.5" customHeight="1">
      <c r="A169" s="35"/>
      <c r="B169" s="36"/>
      <c r="C169" s="254" t="s">
        <v>245</v>
      </c>
      <c r="D169" s="254" t="s">
        <v>179</v>
      </c>
      <c r="E169" s="255" t="s">
        <v>2273</v>
      </c>
      <c r="F169" s="256" t="s">
        <v>2274</v>
      </c>
      <c r="G169" s="257" t="s">
        <v>179</v>
      </c>
      <c r="H169" s="258">
        <v>30</v>
      </c>
      <c r="I169" s="259"/>
      <c r="J169" s="260">
        <f>ROUND(I169*H169,2)</f>
        <v>0</v>
      </c>
      <c r="K169" s="256" t="s">
        <v>1</v>
      </c>
      <c r="L169" s="261"/>
      <c r="M169" s="262" t="s">
        <v>1</v>
      </c>
      <c r="N169" s="263" t="s">
        <v>43</v>
      </c>
      <c r="O169" s="72"/>
      <c r="P169" s="216">
        <f>O169*H169</f>
        <v>0</v>
      </c>
      <c r="Q169" s="216">
        <v>0</v>
      </c>
      <c r="R169" s="216">
        <f>Q169*H169</f>
        <v>0</v>
      </c>
      <c r="S169" s="216">
        <v>0</v>
      </c>
      <c r="T169" s="217">
        <f>S169*H169</f>
        <v>0</v>
      </c>
      <c r="U169" s="35"/>
      <c r="V169" s="35"/>
      <c r="W169" s="35"/>
      <c r="X169" s="35"/>
      <c r="Y169" s="35"/>
      <c r="Z169" s="35"/>
      <c r="AA169" s="35"/>
      <c r="AB169" s="35"/>
      <c r="AC169" s="35"/>
      <c r="AD169" s="35"/>
      <c r="AE169" s="35"/>
      <c r="AR169" s="218" t="s">
        <v>2069</v>
      </c>
      <c r="AT169" s="218" t="s">
        <v>179</v>
      </c>
      <c r="AU169" s="218" t="s">
        <v>88</v>
      </c>
      <c r="AY169" s="18" t="s">
        <v>154</v>
      </c>
      <c r="BE169" s="219">
        <f>IF(N169="základní",J169,0)</f>
        <v>0</v>
      </c>
      <c r="BF169" s="219">
        <f>IF(N169="snížená",J169,0)</f>
        <v>0</v>
      </c>
      <c r="BG169" s="219">
        <f>IF(N169="zákl. přenesená",J169,0)</f>
        <v>0</v>
      </c>
      <c r="BH169" s="219">
        <f>IF(N169="sníž. přenesená",J169,0)</f>
        <v>0</v>
      </c>
      <c r="BI169" s="219">
        <f>IF(N169="nulová",J169,0)</f>
        <v>0</v>
      </c>
      <c r="BJ169" s="18" t="s">
        <v>86</v>
      </c>
      <c r="BK169" s="219">
        <f>ROUND(I169*H169,2)</f>
        <v>0</v>
      </c>
      <c r="BL169" s="18" t="s">
        <v>760</v>
      </c>
      <c r="BM169" s="218" t="s">
        <v>2275</v>
      </c>
    </row>
    <row r="170" spans="1:47" s="2" customFormat="1" ht="11.25">
      <c r="A170" s="35"/>
      <c r="B170" s="36"/>
      <c r="C170" s="37"/>
      <c r="D170" s="220" t="s">
        <v>161</v>
      </c>
      <c r="E170" s="37"/>
      <c r="F170" s="221" t="s">
        <v>2274</v>
      </c>
      <c r="G170" s="37"/>
      <c r="H170" s="37"/>
      <c r="I170" s="123"/>
      <c r="J170" s="37"/>
      <c r="K170" s="37"/>
      <c r="L170" s="40"/>
      <c r="M170" s="222"/>
      <c r="N170" s="223"/>
      <c r="O170" s="72"/>
      <c r="P170" s="72"/>
      <c r="Q170" s="72"/>
      <c r="R170" s="72"/>
      <c r="S170" s="72"/>
      <c r="T170" s="73"/>
      <c r="U170" s="35"/>
      <c r="V170" s="35"/>
      <c r="W170" s="35"/>
      <c r="X170" s="35"/>
      <c r="Y170" s="35"/>
      <c r="Z170" s="35"/>
      <c r="AA170" s="35"/>
      <c r="AB170" s="35"/>
      <c r="AC170" s="35"/>
      <c r="AD170" s="35"/>
      <c r="AE170" s="35"/>
      <c r="AT170" s="18" t="s">
        <v>161</v>
      </c>
      <c r="AU170" s="18" t="s">
        <v>88</v>
      </c>
    </row>
    <row r="171" spans="1:65" s="2" customFormat="1" ht="16.5" customHeight="1">
      <c r="A171" s="35"/>
      <c r="B171" s="36"/>
      <c r="C171" s="254" t="s">
        <v>249</v>
      </c>
      <c r="D171" s="254" t="s">
        <v>179</v>
      </c>
      <c r="E171" s="255" t="s">
        <v>2112</v>
      </c>
      <c r="F171" s="256" t="s">
        <v>2113</v>
      </c>
      <c r="G171" s="257" t="s">
        <v>2076</v>
      </c>
      <c r="H171" s="258">
        <v>13</v>
      </c>
      <c r="I171" s="259"/>
      <c r="J171" s="260">
        <f>ROUND(I171*H171,2)</f>
        <v>0</v>
      </c>
      <c r="K171" s="256" t="s">
        <v>1</v>
      </c>
      <c r="L171" s="261"/>
      <c r="M171" s="262" t="s">
        <v>1</v>
      </c>
      <c r="N171" s="263" t="s">
        <v>43</v>
      </c>
      <c r="O171" s="72"/>
      <c r="P171" s="216">
        <f>O171*H171</f>
        <v>0</v>
      </c>
      <c r="Q171" s="216">
        <v>0</v>
      </c>
      <c r="R171" s="216">
        <f>Q171*H171</f>
        <v>0</v>
      </c>
      <c r="S171" s="216">
        <v>0</v>
      </c>
      <c r="T171" s="217">
        <f>S171*H171</f>
        <v>0</v>
      </c>
      <c r="U171" s="35"/>
      <c r="V171" s="35"/>
      <c r="W171" s="35"/>
      <c r="X171" s="35"/>
      <c r="Y171" s="35"/>
      <c r="Z171" s="35"/>
      <c r="AA171" s="35"/>
      <c r="AB171" s="35"/>
      <c r="AC171" s="35"/>
      <c r="AD171" s="35"/>
      <c r="AE171" s="35"/>
      <c r="AR171" s="218" t="s">
        <v>2069</v>
      </c>
      <c r="AT171" s="218" t="s">
        <v>179</v>
      </c>
      <c r="AU171" s="218" t="s">
        <v>88</v>
      </c>
      <c r="AY171" s="18" t="s">
        <v>154</v>
      </c>
      <c r="BE171" s="219">
        <f>IF(N171="základní",J171,0)</f>
        <v>0</v>
      </c>
      <c r="BF171" s="219">
        <f>IF(N171="snížená",J171,0)</f>
        <v>0</v>
      </c>
      <c r="BG171" s="219">
        <f>IF(N171="zákl. přenesená",J171,0)</f>
        <v>0</v>
      </c>
      <c r="BH171" s="219">
        <f>IF(N171="sníž. přenesená",J171,0)</f>
        <v>0</v>
      </c>
      <c r="BI171" s="219">
        <f>IF(N171="nulová",J171,0)</f>
        <v>0</v>
      </c>
      <c r="BJ171" s="18" t="s">
        <v>86</v>
      </c>
      <c r="BK171" s="219">
        <f>ROUND(I171*H171,2)</f>
        <v>0</v>
      </c>
      <c r="BL171" s="18" t="s">
        <v>760</v>
      </c>
      <c r="BM171" s="218" t="s">
        <v>2276</v>
      </c>
    </row>
    <row r="172" spans="1:47" s="2" customFormat="1" ht="11.25">
      <c r="A172" s="35"/>
      <c r="B172" s="36"/>
      <c r="C172" s="37"/>
      <c r="D172" s="220" t="s">
        <v>161</v>
      </c>
      <c r="E172" s="37"/>
      <c r="F172" s="221" t="s">
        <v>2113</v>
      </c>
      <c r="G172" s="37"/>
      <c r="H172" s="37"/>
      <c r="I172" s="123"/>
      <c r="J172" s="37"/>
      <c r="K172" s="37"/>
      <c r="L172" s="40"/>
      <c r="M172" s="222"/>
      <c r="N172" s="223"/>
      <c r="O172" s="72"/>
      <c r="P172" s="72"/>
      <c r="Q172" s="72"/>
      <c r="R172" s="72"/>
      <c r="S172" s="72"/>
      <c r="T172" s="73"/>
      <c r="U172" s="35"/>
      <c r="V172" s="35"/>
      <c r="W172" s="35"/>
      <c r="X172" s="35"/>
      <c r="Y172" s="35"/>
      <c r="Z172" s="35"/>
      <c r="AA172" s="35"/>
      <c r="AB172" s="35"/>
      <c r="AC172" s="35"/>
      <c r="AD172" s="35"/>
      <c r="AE172" s="35"/>
      <c r="AT172" s="18" t="s">
        <v>161</v>
      </c>
      <c r="AU172" s="18" t="s">
        <v>88</v>
      </c>
    </row>
    <row r="173" spans="1:65" s="2" customFormat="1" ht="16.5" customHeight="1">
      <c r="A173" s="35"/>
      <c r="B173" s="36"/>
      <c r="C173" s="254" t="s">
        <v>254</v>
      </c>
      <c r="D173" s="254" t="s">
        <v>179</v>
      </c>
      <c r="E173" s="255" t="s">
        <v>2115</v>
      </c>
      <c r="F173" s="256" t="s">
        <v>2116</v>
      </c>
      <c r="G173" s="257" t="s">
        <v>2076</v>
      </c>
      <c r="H173" s="258">
        <v>13</v>
      </c>
      <c r="I173" s="259"/>
      <c r="J173" s="260">
        <f>ROUND(I173*H173,2)</f>
        <v>0</v>
      </c>
      <c r="K173" s="256" t="s">
        <v>1</v>
      </c>
      <c r="L173" s="261"/>
      <c r="M173" s="262" t="s">
        <v>1</v>
      </c>
      <c r="N173" s="263" t="s">
        <v>43</v>
      </c>
      <c r="O173" s="72"/>
      <c r="P173" s="216">
        <f>O173*H173</f>
        <v>0</v>
      </c>
      <c r="Q173" s="216">
        <v>0</v>
      </c>
      <c r="R173" s="216">
        <f>Q173*H173</f>
        <v>0</v>
      </c>
      <c r="S173" s="216">
        <v>0</v>
      </c>
      <c r="T173" s="217">
        <f>S173*H173</f>
        <v>0</v>
      </c>
      <c r="U173" s="35"/>
      <c r="V173" s="35"/>
      <c r="W173" s="35"/>
      <c r="X173" s="35"/>
      <c r="Y173" s="35"/>
      <c r="Z173" s="35"/>
      <c r="AA173" s="35"/>
      <c r="AB173" s="35"/>
      <c r="AC173" s="35"/>
      <c r="AD173" s="35"/>
      <c r="AE173" s="35"/>
      <c r="AR173" s="218" t="s">
        <v>2069</v>
      </c>
      <c r="AT173" s="218" t="s">
        <v>179</v>
      </c>
      <c r="AU173" s="218" t="s">
        <v>88</v>
      </c>
      <c r="AY173" s="18" t="s">
        <v>154</v>
      </c>
      <c r="BE173" s="219">
        <f>IF(N173="základní",J173,0)</f>
        <v>0</v>
      </c>
      <c r="BF173" s="219">
        <f>IF(N173="snížená",J173,0)</f>
        <v>0</v>
      </c>
      <c r="BG173" s="219">
        <f>IF(N173="zákl. přenesená",J173,0)</f>
        <v>0</v>
      </c>
      <c r="BH173" s="219">
        <f>IF(N173="sníž. přenesená",J173,0)</f>
        <v>0</v>
      </c>
      <c r="BI173" s="219">
        <f>IF(N173="nulová",J173,0)</f>
        <v>0</v>
      </c>
      <c r="BJ173" s="18" t="s">
        <v>86</v>
      </c>
      <c r="BK173" s="219">
        <f>ROUND(I173*H173,2)</f>
        <v>0</v>
      </c>
      <c r="BL173" s="18" t="s">
        <v>760</v>
      </c>
      <c r="BM173" s="218" t="s">
        <v>2277</v>
      </c>
    </row>
    <row r="174" spans="1:47" s="2" customFormat="1" ht="11.25">
      <c r="A174" s="35"/>
      <c r="B174" s="36"/>
      <c r="C174" s="37"/>
      <c r="D174" s="220" t="s">
        <v>161</v>
      </c>
      <c r="E174" s="37"/>
      <c r="F174" s="221" t="s">
        <v>2116</v>
      </c>
      <c r="G174" s="37"/>
      <c r="H174" s="37"/>
      <c r="I174" s="123"/>
      <c r="J174" s="37"/>
      <c r="K174" s="37"/>
      <c r="L174" s="40"/>
      <c r="M174" s="222"/>
      <c r="N174" s="223"/>
      <c r="O174" s="72"/>
      <c r="P174" s="72"/>
      <c r="Q174" s="72"/>
      <c r="R174" s="72"/>
      <c r="S174" s="72"/>
      <c r="T174" s="73"/>
      <c r="U174" s="35"/>
      <c r="V174" s="35"/>
      <c r="W174" s="35"/>
      <c r="X174" s="35"/>
      <c r="Y174" s="35"/>
      <c r="Z174" s="35"/>
      <c r="AA174" s="35"/>
      <c r="AB174" s="35"/>
      <c r="AC174" s="35"/>
      <c r="AD174" s="35"/>
      <c r="AE174" s="35"/>
      <c r="AT174" s="18" t="s">
        <v>161</v>
      </c>
      <c r="AU174" s="18" t="s">
        <v>88</v>
      </c>
    </row>
    <row r="175" spans="1:65" s="2" customFormat="1" ht="16.5" customHeight="1">
      <c r="A175" s="35"/>
      <c r="B175" s="36"/>
      <c r="C175" s="254" t="s">
        <v>258</v>
      </c>
      <c r="D175" s="254" t="s">
        <v>179</v>
      </c>
      <c r="E175" s="255" t="s">
        <v>2278</v>
      </c>
      <c r="F175" s="256" t="s">
        <v>2279</v>
      </c>
      <c r="G175" s="257" t="s">
        <v>2076</v>
      </c>
      <c r="H175" s="258">
        <v>3</v>
      </c>
      <c r="I175" s="259"/>
      <c r="J175" s="260">
        <f>ROUND(I175*H175,2)</f>
        <v>0</v>
      </c>
      <c r="K175" s="256" t="s">
        <v>1</v>
      </c>
      <c r="L175" s="261"/>
      <c r="M175" s="262" t="s">
        <v>1</v>
      </c>
      <c r="N175" s="263" t="s">
        <v>43</v>
      </c>
      <c r="O175" s="72"/>
      <c r="P175" s="216">
        <f>O175*H175</f>
        <v>0</v>
      </c>
      <c r="Q175" s="216">
        <v>0</v>
      </c>
      <c r="R175" s="216">
        <f>Q175*H175</f>
        <v>0</v>
      </c>
      <c r="S175" s="216">
        <v>0</v>
      </c>
      <c r="T175" s="217">
        <f>S175*H175</f>
        <v>0</v>
      </c>
      <c r="U175" s="35"/>
      <c r="V175" s="35"/>
      <c r="W175" s="35"/>
      <c r="X175" s="35"/>
      <c r="Y175" s="35"/>
      <c r="Z175" s="35"/>
      <c r="AA175" s="35"/>
      <c r="AB175" s="35"/>
      <c r="AC175" s="35"/>
      <c r="AD175" s="35"/>
      <c r="AE175" s="35"/>
      <c r="AR175" s="218" t="s">
        <v>2069</v>
      </c>
      <c r="AT175" s="218" t="s">
        <v>179</v>
      </c>
      <c r="AU175" s="218" t="s">
        <v>88</v>
      </c>
      <c r="AY175" s="18" t="s">
        <v>154</v>
      </c>
      <c r="BE175" s="219">
        <f>IF(N175="základní",J175,0)</f>
        <v>0</v>
      </c>
      <c r="BF175" s="219">
        <f>IF(N175="snížená",J175,0)</f>
        <v>0</v>
      </c>
      <c r="BG175" s="219">
        <f>IF(N175="zákl. přenesená",J175,0)</f>
        <v>0</v>
      </c>
      <c r="BH175" s="219">
        <f>IF(N175="sníž. přenesená",J175,0)</f>
        <v>0</v>
      </c>
      <c r="BI175" s="219">
        <f>IF(N175="nulová",J175,0)</f>
        <v>0</v>
      </c>
      <c r="BJ175" s="18" t="s">
        <v>86</v>
      </c>
      <c r="BK175" s="219">
        <f>ROUND(I175*H175,2)</f>
        <v>0</v>
      </c>
      <c r="BL175" s="18" t="s">
        <v>760</v>
      </c>
      <c r="BM175" s="218" t="s">
        <v>2280</v>
      </c>
    </row>
    <row r="176" spans="1:47" s="2" customFormat="1" ht="11.25">
      <c r="A176" s="35"/>
      <c r="B176" s="36"/>
      <c r="C176" s="37"/>
      <c r="D176" s="220" t="s">
        <v>161</v>
      </c>
      <c r="E176" s="37"/>
      <c r="F176" s="221" t="s">
        <v>2279</v>
      </c>
      <c r="G176" s="37"/>
      <c r="H176" s="37"/>
      <c r="I176" s="123"/>
      <c r="J176" s="37"/>
      <c r="K176" s="37"/>
      <c r="L176" s="40"/>
      <c r="M176" s="222"/>
      <c r="N176" s="223"/>
      <c r="O176" s="72"/>
      <c r="P176" s="72"/>
      <c r="Q176" s="72"/>
      <c r="R176" s="72"/>
      <c r="S176" s="72"/>
      <c r="T176" s="73"/>
      <c r="U176" s="35"/>
      <c r="V176" s="35"/>
      <c r="W176" s="35"/>
      <c r="X176" s="35"/>
      <c r="Y176" s="35"/>
      <c r="Z176" s="35"/>
      <c r="AA176" s="35"/>
      <c r="AB176" s="35"/>
      <c r="AC176" s="35"/>
      <c r="AD176" s="35"/>
      <c r="AE176" s="35"/>
      <c r="AT176" s="18" t="s">
        <v>161</v>
      </c>
      <c r="AU176" s="18" t="s">
        <v>88</v>
      </c>
    </row>
    <row r="177" spans="1:65" s="2" customFormat="1" ht="16.5" customHeight="1">
      <c r="A177" s="35"/>
      <c r="B177" s="36"/>
      <c r="C177" s="254" t="s">
        <v>262</v>
      </c>
      <c r="D177" s="254" t="s">
        <v>179</v>
      </c>
      <c r="E177" s="255" t="s">
        <v>2118</v>
      </c>
      <c r="F177" s="256" t="s">
        <v>2119</v>
      </c>
      <c r="G177" s="257" t="s">
        <v>2076</v>
      </c>
      <c r="H177" s="258">
        <v>26</v>
      </c>
      <c r="I177" s="259"/>
      <c r="J177" s="260">
        <f>ROUND(I177*H177,2)</f>
        <v>0</v>
      </c>
      <c r="K177" s="256" t="s">
        <v>1</v>
      </c>
      <c r="L177" s="261"/>
      <c r="M177" s="262" t="s">
        <v>1</v>
      </c>
      <c r="N177" s="263" t="s">
        <v>43</v>
      </c>
      <c r="O177" s="72"/>
      <c r="P177" s="216">
        <f>O177*H177</f>
        <v>0</v>
      </c>
      <c r="Q177" s="216">
        <v>0</v>
      </c>
      <c r="R177" s="216">
        <f>Q177*H177</f>
        <v>0</v>
      </c>
      <c r="S177" s="216">
        <v>0</v>
      </c>
      <c r="T177" s="217">
        <f>S177*H177</f>
        <v>0</v>
      </c>
      <c r="U177" s="35"/>
      <c r="V177" s="35"/>
      <c r="W177" s="35"/>
      <c r="X177" s="35"/>
      <c r="Y177" s="35"/>
      <c r="Z177" s="35"/>
      <c r="AA177" s="35"/>
      <c r="AB177" s="35"/>
      <c r="AC177" s="35"/>
      <c r="AD177" s="35"/>
      <c r="AE177" s="35"/>
      <c r="AR177" s="218" t="s">
        <v>2069</v>
      </c>
      <c r="AT177" s="218" t="s">
        <v>179</v>
      </c>
      <c r="AU177" s="218" t="s">
        <v>88</v>
      </c>
      <c r="AY177" s="18" t="s">
        <v>154</v>
      </c>
      <c r="BE177" s="219">
        <f>IF(N177="základní",J177,0)</f>
        <v>0</v>
      </c>
      <c r="BF177" s="219">
        <f>IF(N177="snížená",J177,0)</f>
        <v>0</v>
      </c>
      <c r="BG177" s="219">
        <f>IF(N177="zákl. přenesená",J177,0)</f>
        <v>0</v>
      </c>
      <c r="BH177" s="219">
        <f>IF(N177="sníž. přenesená",J177,0)</f>
        <v>0</v>
      </c>
      <c r="BI177" s="219">
        <f>IF(N177="nulová",J177,0)</f>
        <v>0</v>
      </c>
      <c r="BJ177" s="18" t="s">
        <v>86</v>
      </c>
      <c r="BK177" s="219">
        <f>ROUND(I177*H177,2)</f>
        <v>0</v>
      </c>
      <c r="BL177" s="18" t="s">
        <v>760</v>
      </c>
      <c r="BM177" s="218" t="s">
        <v>2281</v>
      </c>
    </row>
    <row r="178" spans="1:47" s="2" customFormat="1" ht="11.25">
      <c r="A178" s="35"/>
      <c r="B178" s="36"/>
      <c r="C178" s="37"/>
      <c r="D178" s="220" t="s">
        <v>161</v>
      </c>
      <c r="E178" s="37"/>
      <c r="F178" s="221" t="s">
        <v>2119</v>
      </c>
      <c r="G178" s="37"/>
      <c r="H178" s="37"/>
      <c r="I178" s="123"/>
      <c r="J178" s="37"/>
      <c r="K178" s="37"/>
      <c r="L178" s="40"/>
      <c r="M178" s="222"/>
      <c r="N178" s="223"/>
      <c r="O178" s="72"/>
      <c r="P178" s="72"/>
      <c r="Q178" s="72"/>
      <c r="R178" s="72"/>
      <c r="S178" s="72"/>
      <c r="T178" s="73"/>
      <c r="U178" s="35"/>
      <c r="V178" s="35"/>
      <c r="W178" s="35"/>
      <c r="X178" s="35"/>
      <c r="Y178" s="35"/>
      <c r="Z178" s="35"/>
      <c r="AA178" s="35"/>
      <c r="AB178" s="35"/>
      <c r="AC178" s="35"/>
      <c r="AD178" s="35"/>
      <c r="AE178" s="35"/>
      <c r="AT178" s="18" t="s">
        <v>161</v>
      </c>
      <c r="AU178" s="18" t="s">
        <v>88</v>
      </c>
    </row>
    <row r="179" spans="1:65" s="2" customFormat="1" ht="16.5" customHeight="1">
      <c r="A179" s="35"/>
      <c r="B179" s="36"/>
      <c r="C179" s="254" t="s">
        <v>267</v>
      </c>
      <c r="D179" s="254" t="s">
        <v>179</v>
      </c>
      <c r="E179" s="255" t="s">
        <v>2121</v>
      </c>
      <c r="F179" s="256" t="s">
        <v>2122</v>
      </c>
      <c r="G179" s="257" t="s">
        <v>2076</v>
      </c>
      <c r="H179" s="258">
        <v>9</v>
      </c>
      <c r="I179" s="259"/>
      <c r="J179" s="260">
        <f>ROUND(I179*H179,2)</f>
        <v>0</v>
      </c>
      <c r="K179" s="256" t="s">
        <v>1</v>
      </c>
      <c r="L179" s="261"/>
      <c r="M179" s="262" t="s">
        <v>1</v>
      </c>
      <c r="N179" s="263" t="s">
        <v>43</v>
      </c>
      <c r="O179" s="72"/>
      <c r="P179" s="216">
        <f>O179*H179</f>
        <v>0</v>
      </c>
      <c r="Q179" s="216">
        <v>0</v>
      </c>
      <c r="R179" s="216">
        <f>Q179*H179</f>
        <v>0</v>
      </c>
      <c r="S179" s="216">
        <v>0</v>
      </c>
      <c r="T179" s="217">
        <f>S179*H179</f>
        <v>0</v>
      </c>
      <c r="U179" s="35"/>
      <c r="V179" s="35"/>
      <c r="W179" s="35"/>
      <c r="X179" s="35"/>
      <c r="Y179" s="35"/>
      <c r="Z179" s="35"/>
      <c r="AA179" s="35"/>
      <c r="AB179" s="35"/>
      <c r="AC179" s="35"/>
      <c r="AD179" s="35"/>
      <c r="AE179" s="35"/>
      <c r="AR179" s="218" t="s">
        <v>2069</v>
      </c>
      <c r="AT179" s="218" t="s">
        <v>179</v>
      </c>
      <c r="AU179" s="218" t="s">
        <v>88</v>
      </c>
      <c r="AY179" s="18" t="s">
        <v>154</v>
      </c>
      <c r="BE179" s="219">
        <f>IF(N179="základní",J179,0)</f>
        <v>0</v>
      </c>
      <c r="BF179" s="219">
        <f>IF(N179="snížená",J179,0)</f>
        <v>0</v>
      </c>
      <c r="BG179" s="219">
        <f>IF(N179="zákl. přenesená",J179,0)</f>
        <v>0</v>
      </c>
      <c r="BH179" s="219">
        <f>IF(N179="sníž. přenesená",J179,0)</f>
        <v>0</v>
      </c>
      <c r="BI179" s="219">
        <f>IF(N179="nulová",J179,0)</f>
        <v>0</v>
      </c>
      <c r="BJ179" s="18" t="s">
        <v>86</v>
      </c>
      <c r="BK179" s="219">
        <f>ROUND(I179*H179,2)</f>
        <v>0</v>
      </c>
      <c r="BL179" s="18" t="s">
        <v>760</v>
      </c>
      <c r="BM179" s="218" t="s">
        <v>2282</v>
      </c>
    </row>
    <row r="180" spans="1:47" s="2" customFormat="1" ht="11.25">
      <c r="A180" s="35"/>
      <c r="B180" s="36"/>
      <c r="C180" s="37"/>
      <c r="D180" s="220" t="s">
        <v>161</v>
      </c>
      <c r="E180" s="37"/>
      <c r="F180" s="221" t="s">
        <v>2122</v>
      </c>
      <c r="G180" s="37"/>
      <c r="H180" s="37"/>
      <c r="I180" s="123"/>
      <c r="J180" s="37"/>
      <c r="K180" s="37"/>
      <c r="L180" s="40"/>
      <c r="M180" s="222"/>
      <c r="N180" s="223"/>
      <c r="O180" s="72"/>
      <c r="P180" s="72"/>
      <c r="Q180" s="72"/>
      <c r="R180" s="72"/>
      <c r="S180" s="72"/>
      <c r="T180" s="73"/>
      <c r="U180" s="35"/>
      <c r="V180" s="35"/>
      <c r="W180" s="35"/>
      <c r="X180" s="35"/>
      <c r="Y180" s="35"/>
      <c r="Z180" s="35"/>
      <c r="AA180" s="35"/>
      <c r="AB180" s="35"/>
      <c r="AC180" s="35"/>
      <c r="AD180" s="35"/>
      <c r="AE180" s="35"/>
      <c r="AT180" s="18" t="s">
        <v>161</v>
      </c>
      <c r="AU180" s="18" t="s">
        <v>88</v>
      </c>
    </row>
    <row r="181" spans="1:65" s="2" customFormat="1" ht="16.5" customHeight="1">
      <c r="A181" s="35"/>
      <c r="B181" s="36"/>
      <c r="C181" s="254" t="s">
        <v>271</v>
      </c>
      <c r="D181" s="254" t="s">
        <v>179</v>
      </c>
      <c r="E181" s="255" t="s">
        <v>2124</v>
      </c>
      <c r="F181" s="256" t="s">
        <v>2125</v>
      </c>
      <c r="G181" s="257" t="s">
        <v>179</v>
      </c>
      <c r="H181" s="258">
        <v>300</v>
      </c>
      <c r="I181" s="259"/>
      <c r="J181" s="260">
        <f>ROUND(I181*H181,2)</f>
        <v>0</v>
      </c>
      <c r="K181" s="256" t="s">
        <v>1</v>
      </c>
      <c r="L181" s="261"/>
      <c r="M181" s="262" t="s">
        <v>1</v>
      </c>
      <c r="N181" s="263" t="s">
        <v>43</v>
      </c>
      <c r="O181" s="72"/>
      <c r="P181" s="216">
        <f>O181*H181</f>
        <v>0</v>
      </c>
      <c r="Q181" s="216">
        <v>0</v>
      </c>
      <c r="R181" s="216">
        <f>Q181*H181</f>
        <v>0</v>
      </c>
      <c r="S181" s="216">
        <v>0</v>
      </c>
      <c r="T181" s="217">
        <f>S181*H181</f>
        <v>0</v>
      </c>
      <c r="U181" s="35"/>
      <c r="V181" s="35"/>
      <c r="W181" s="35"/>
      <c r="X181" s="35"/>
      <c r="Y181" s="35"/>
      <c r="Z181" s="35"/>
      <c r="AA181" s="35"/>
      <c r="AB181" s="35"/>
      <c r="AC181" s="35"/>
      <c r="AD181" s="35"/>
      <c r="AE181" s="35"/>
      <c r="AR181" s="218" t="s">
        <v>2069</v>
      </c>
      <c r="AT181" s="218" t="s">
        <v>179</v>
      </c>
      <c r="AU181" s="218" t="s">
        <v>88</v>
      </c>
      <c r="AY181" s="18" t="s">
        <v>154</v>
      </c>
      <c r="BE181" s="219">
        <f>IF(N181="základní",J181,0)</f>
        <v>0</v>
      </c>
      <c r="BF181" s="219">
        <f>IF(N181="snížená",J181,0)</f>
        <v>0</v>
      </c>
      <c r="BG181" s="219">
        <f>IF(N181="zákl. přenesená",J181,0)</f>
        <v>0</v>
      </c>
      <c r="BH181" s="219">
        <f>IF(N181="sníž. přenesená",J181,0)</f>
        <v>0</v>
      </c>
      <c r="BI181" s="219">
        <f>IF(N181="nulová",J181,0)</f>
        <v>0</v>
      </c>
      <c r="BJ181" s="18" t="s">
        <v>86</v>
      </c>
      <c r="BK181" s="219">
        <f>ROUND(I181*H181,2)</f>
        <v>0</v>
      </c>
      <c r="BL181" s="18" t="s">
        <v>760</v>
      </c>
      <c r="BM181" s="218" t="s">
        <v>2283</v>
      </c>
    </row>
    <row r="182" spans="1:47" s="2" customFormat="1" ht="11.25">
      <c r="A182" s="35"/>
      <c r="B182" s="36"/>
      <c r="C182" s="37"/>
      <c r="D182" s="220" t="s">
        <v>161</v>
      </c>
      <c r="E182" s="37"/>
      <c r="F182" s="221" t="s">
        <v>2125</v>
      </c>
      <c r="G182" s="37"/>
      <c r="H182" s="37"/>
      <c r="I182" s="123"/>
      <c r="J182" s="37"/>
      <c r="K182" s="37"/>
      <c r="L182" s="40"/>
      <c r="M182" s="222"/>
      <c r="N182" s="223"/>
      <c r="O182" s="72"/>
      <c r="P182" s="72"/>
      <c r="Q182" s="72"/>
      <c r="R182" s="72"/>
      <c r="S182" s="72"/>
      <c r="T182" s="73"/>
      <c r="U182" s="35"/>
      <c r="V182" s="35"/>
      <c r="W182" s="35"/>
      <c r="X182" s="35"/>
      <c r="Y182" s="35"/>
      <c r="Z182" s="35"/>
      <c r="AA182" s="35"/>
      <c r="AB182" s="35"/>
      <c r="AC182" s="35"/>
      <c r="AD182" s="35"/>
      <c r="AE182" s="35"/>
      <c r="AT182" s="18" t="s">
        <v>161</v>
      </c>
      <c r="AU182" s="18" t="s">
        <v>88</v>
      </c>
    </row>
    <row r="183" spans="1:65" s="2" customFormat="1" ht="16.5" customHeight="1">
      <c r="A183" s="35"/>
      <c r="B183" s="36"/>
      <c r="C183" s="207" t="s">
        <v>275</v>
      </c>
      <c r="D183" s="207" t="s">
        <v>155</v>
      </c>
      <c r="E183" s="208" t="s">
        <v>2127</v>
      </c>
      <c r="F183" s="209" t="s">
        <v>2128</v>
      </c>
      <c r="G183" s="210" t="s">
        <v>2129</v>
      </c>
      <c r="H183" s="211">
        <v>9</v>
      </c>
      <c r="I183" s="212"/>
      <c r="J183" s="213">
        <f>ROUND(I183*H183,2)</f>
        <v>0</v>
      </c>
      <c r="K183" s="209" t="s">
        <v>1</v>
      </c>
      <c r="L183" s="40"/>
      <c r="M183" s="214" t="s">
        <v>1</v>
      </c>
      <c r="N183" s="215" t="s">
        <v>43</v>
      </c>
      <c r="O183" s="72"/>
      <c r="P183" s="216">
        <f>O183*H183</f>
        <v>0</v>
      </c>
      <c r="Q183" s="216">
        <v>0</v>
      </c>
      <c r="R183" s="216">
        <f>Q183*H183</f>
        <v>0</v>
      </c>
      <c r="S183" s="216">
        <v>0</v>
      </c>
      <c r="T183" s="217">
        <f>S183*H183</f>
        <v>0</v>
      </c>
      <c r="U183" s="35"/>
      <c r="V183" s="35"/>
      <c r="W183" s="35"/>
      <c r="X183" s="35"/>
      <c r="Y183" s="35"/>
      <c r="Z183" s="35"/>
      <c r="AA183" s="35"/>
      <c r="AB183" s="35"/>
      <c r="AC183" s="35"/>
      <c r="AD183" s="35"/>
      <c r="AE183" s="35"/>
      <c r="AR183" s="218" t="s">
        <v>760</v>
      </c>
      <c r="AT183" s="218" t="s">
        <v>155</v>
      </c>
      <c r="AU183" s="218" t="s">
        <v>88</v>
      </c>
      <c r="AY183" s="18" t="s">
        <v>154</v>
      </c>
      <c r="BE183" s="219">
        <f>IF(N183="základní",J183,0)</f>
        <v>0</v>
      </c>
      <c r="BF183" s="219">
        <f>IF(N183="snížená",J183,0)</f>
        <v>0</v>
      </c>
      <c r="BG183" s="219">
        <f>IF(N183="zákl. přenesená",J183,0)</f>
        <v>0</v>
      </c>
      <c r="BH183" s="219">
        <f>IF(N183="sníž. přenesená",J183,0)</f>
        <v>0</v>
      </c>
      <c r="BI183" s="219">
        <f>IF(N183="nulová",J183,0)</f>
        <v>0</v>
      </c>
      <c r="BJ183" s="18" t="s">
        <v>86</v>
      </c>
      <c r="BK183" s="219">
        <f>ROUND(I183*H183,2)</f>
        <v>0</v>
      </c>
      <c r="BL183" s="18" t="s">
        <v>760</v>
      </c>
      <c r="BM183" s="218" t="s">
        <v>2284</v>
      </c>
    </row>
    <row r="184" spans="1:47" s="2" customFormat="1" ht="11.25">
      <c r="A184" s="35"/>
      <c r="B184" s="36"/>
      <c r="C184" s="37"/>
      <c r="D184" s="220" t="s">
        <v>161</v>
      </c>
      <c r="E184" s="37"/>
      <c r="F184" s="221" t="s">
        <v>2128</v>
      </c>
      <c r="G184" s="37"/>
      <c r="H184" s="37"/>
      <c r="I184" s="123"/>
      <c r="J184" s="37"/>
      <c r="K184" s="37"/>
      <c r="L184" s="40"/>
      <c r="M184" s="222"/>
      <c r="N184" s="223"/>
      <c r="O184" s="72"/>
      <c r="P184" s="72"/>
      <c r="Q184" s="72"/>
      <c r="R184" s="72"/>
      <c r="S184" s="72"/>
      <c r="T184" s="73"/>
      <c r="U184" s="35"/>
      <c r="V184" s="35"/>
      <c r="W184" s="35"/>
      <c r="X184" s="35"/>
      <c r="Y184" s="35"/>
      <c r="Z184" s="35"/>
      <c r="AA184" s="35"/>
      <c r="AB184" s="35"/>
      <c r="AC184" s="35"/>
      <c r="AD184" s="35"/>
      <c r="AE184" s="35"/>
      <c r="AT184" s="18" t="s">
        <v>161</v>
      </c>
      <c r="AU184" s="18" t="s">
        <v>88</v>
      </c>
    </row>
    <row r="185" spans="1:65" s="2" customFormat="1" ht="24" customHeight="1">
      <c r="A185" s="35"/>
      <c r="B185" s="36"/>
      <c r="C185" s="207" t="s">
        <v>279</v>
      </c>
      <c r="D185" s="207" t="s">
        <v>155</v>
      </c>
      <c r="E185" s="208" t="s">
        <v>2285</v>
      </c>
      <c r="F185" s="209" t="s">
        <v>2286</v>
      </c>
      <c r="G185" s="210" t="s">
        <v>2076</v>
      </c>
      <c r="H185" s="211">
        <v>9</v>
      </c>
      <c r="I185" s="212"/>
      <c r="J185" s="213">
        <f>ROUND(I185*H185,2)</f>
        <v>0</v>
      </c>
      <c r="K185" s="209" t="s">
        <v>1</v>
      </c>
      <c r="L185" s="40"/>
      <c r="M185" s="214" t="s">
        <v>1</v>
      </c>
      <c r="N185" s="215" t="s">
        <v>43</v>
      </c>
      <c r="O185" s="72"/>
      <c r="P185" s="216">
        <f>O185*H185</f>
        <v>0</v>
      </c>
      <c r="Q185" s="216">
        <v>0</v>
      </c>
      <c r="R185" s="216">
        <f>Q185*H185</f>
        <v>0</v>
      </c>
      <c r="S185" s="216">
        <v>0</v>
      </c>
      <c r="T185" s="217">
        <f>S185*H185</f>
        <v>0</v>
      </c>
      <c r="U185" s="35"/>
      <c r="V185" s="35"/>
      <c r="W185" s="35"/>
      <c r="X185" s="35"/>
      <c r="Y185" s="35"/>
      <c r="Z185" s="35"/>
      <c r="AA185" s="35"/>
      <c r="AB185" s="35"/>
      <c r="AC185" s="35"/>
      <c r="AD185" s="35"/>
      <c r="AE185" s="35"/>
      <c r="AR185" s="218" t="s">
        <v>760</v>
      </c>
      <c r="AT185" s="218" t="s">
        <v>155</v>
      </c>
      <c r="AU185" s="218" t="s">
        <v>88</v>
      </c>
      <c r="AY185" s="18" t="s">
        <v>154</v>
      </c>
      <c r="BE185" s="219">
        <f>IF(N185="základní",J185,0)</f>
        <v>0</v>
      </c>
      <c r="BF185" s="219">
        <f>IF(N185="snížená",J185,0)</f>
        <v>0</v>
      </c>
      <c r="BG185" s="219">
        <f>IF(N185="zákl. přenesená",J185,0)</f>
        <v>0</v>
      </c>
      <c r="BH185" s="219">
        <f>IF(N185="sníž. přenesená",J185,0)</f>
        <v>0</v>
      </c>
      <c r="BI185" s="219">
        <f>IF(N185="nulová",J185,0)</f>
        <v>0</v>
      </c>
      <c r="BJ185" s="18" t="s">
        <v>86</v>
      </c>
      <c r="BK185" s="219">
        <f>ROUND(I185*H185,2)</f>
        <v>0</v>
      </c>
      <c r="BL185" s="18" t="s">
        <v>760</v>
      </c>
      <c r="BM185" s="218" t="s">
        <v>2287</v>
      </c>
    </row>
    <row r="186" spans="1:47" s="2" customFormat="1" ht="11.25">
      <c r="A186" s="35"/>
      <c r="B186" s="36"/>
      <c r="C186" s="37"/>
      <c r="D186" s="220" t="s">
        <v>161</v>
      </c>
      <c r="E186" s="37"/>
      <c r="F186" s="221" t="s">
        <v>2286</v>
      </c>
      <c r="G186" s="37"/>
      <c r="H186" s="37"/>
      <c r="I186" s="123"/>
      <c r="J186" s="37"/>
      <c r="K186" s="37"/>
      <c r="L186" s="40"/>
      <c r="M186" s="222"/>
      <c r="N186" s="223"/>
      <c r="O186" s="72"/>
      <c r="P186" s="72"/>
      <c r="Q186" s="72"/>
      <c r="R186" s="72"/>
      <c r="S186" s="72"/>
      <c r="T186" s="73"/>
      <c r="U186" s="35"/>
      <c r="V186" s="35"/>
      <c r="W186" s="35"/>
      <c r="X186" s="35"/>
      <c r="Y186" s="35"/>
      <c r="Z186" s="35"/>
      <c r="AA186" s="35"/>
      <c r="AB186" s="35"/>
      <c r="AC186" s="35"/>
      <c r="AD186" s="35"/>
      <c r="AE186" s="35"/>
      <c r="AT186" s="18" t="s">
        <v>161</v>
      </c>
      <c r="AU186" s="18" t="s">
        <v>88</v>
      </c>
    </row>
    <row r="187" spans="1:65" s="2" customFormat="1" ht="16.5" customHeight="1">
      <c r="A187" s="35"/>
      <c r="B187" s="36"/>
      <c r="C187" s="207" t="s">
        <v>283</v>
      </c>
      <c r="D187" s="207" t="s">
        <v>155</v>
      </c>
      <c r="E187" s="208" t="s">
        <v>2134</v>
      </c>
      <c r="F187" s="209" t="s">
        <v>2135</v>
      </c>
      <c r="G187" s="210" t="s">
        <v>179</v>
      </c>
      <c r="H187" s="211">
        <v>300</v>
      </c>
      <c r="I187" s="212"/>
      <c r="J187" s="213">
        <f>ROUND(I187*H187,2)</f>
        <v>0</v>
      </c>
      <c r="K187" s="209" t="s">
        <v>1</v>
      </c>
      <c r="L187" s="40"/>
      <c r="M187" s="214" t="s">
        <v>1</v>
      </c>
      <c r="N187" s="215" t="s">
        <v>43</v>
      </c>
      <c r="O187" s="72"/>
      <c r="P187" s="216">
        <f>O187*H187</f>
        <v>0</v>
      </c>
      <c r="Q187" s="216">
        <v>0</v>
      </c>
      <c r="R187" s="216">
        <f>Q187*H187</f>
        <v>0</v>
      </c>
      <c r="S187" s="216">
        <v>0</v>
      </c>
      <c r="T187" s="217">
        <f>S187*H187</f>
        <v>0</v>
      </c>
      <c r="U187" s="35"/>
      <c r="V187" s="35"/>
      <c r="W187" s="35"/>
      <c r="X187" s="35"/>
      <c r="Y187" s="35"/>
      <c r="Z187" s="35"/>
      <c r="AA187" s="35"/>
      <c r="AB187" s="35"/>
      <c r="AC187" s="35"/>
      <c r="AD187" s="35"/>
      <c r="AE187" s="35"/>
      <c r="AR187" s="218" t="s">
        <v>760</v>
      </c>
      <c r="AT187" s="218" t="s">
        <v>155</v>
      </c>
      <c r="AU187" s="218" t="s">
        <v>88</v>
      </c>
      <c r="AY187" s="18" t="s">
        <v>154</v>
      </c>
      <c r="BE187" s="219">
        <f>IF(N187="základní",J187,0)</f>
        <v>0</v>
      </c>
      <c r="BF187" s="219">
        <f>IF(N187="snížená",J187,0)</f>
        <v>0</v>
      </c>
      <c r="BG187" s="219">
        <f>IF(N187="zákl. přenesená",J187,0)</f>
        <v>0</v>
      </c>
      <c r="BH187" s="219">
        <f>IF(N187="sníž. přenesená",J187,0)</f>
        <v>0</v>
      </c>
      <c r="BI187" s="219">
        <f>IF(N187="nulová",J187,0)</f>
        <v>0</v>
      </c>
      <c r="BJ187" s="18" t="s">
        <v>86</v>
      </c>
      <c r="BK187" s="219">
        <f>ROUND(I187*H187,2)</f>
        <v>0</v>
      </c>
      <c r="BL187" s="18" t="s">
        <v>760</v>
      </c>
      <c r="BM187" s="218" t="s">
        <v>2288</v>
      </c>
    </row>
    <row r="188" spans="1:47" s="2" customFormat="1" ht="11.25">
      <c r="A188" s="35"/>
      <c r="B188" s="36"/>
      <c r="C188" s="37"/>
      <c r="D188" s="220" t="s">
        <v>161</v>
      </c>
      <c r="E188" s="37"/>
      <c r="F188" s="221" t="s">
        <v>2135</v>
      </c>
      <c r="G188" s="37"/>
      <c r="H188" s="37"/>
      <c r="I188" s="123"/>
      <c r="J188" s="37"/>
      <c r="K188" s="37"/>
      <c r="L188" s="40"/>
      <c r="M188" s="222"/>
      <c r="N188" s="223"/>
      <c r="O188" s="72"/>
      <c r="P188" s="72"/>
      <c r="Q188" s="72"/>
      <c r="R188" s="72"/>
      <c r="S188" s="72"/>
      <c r="T188" s="73"/>
      <c r="U188" s="35"/>
      <c r="V188" s="35"/>
      <c r="W188" s="35"/>
      <c r="X188" s="35"/>
      <c r="Y188" s="35"/>
      <c r="Z188" s="35"/>
      <c r="AA188" s="35"/>
      <c r="AB188" s="35"/>
      <c r="AC188" s="35"/>
      <c r="AD188" s="35"/>
      <c r="AE188" s="35"/>
      <c r="AT188" s="18" t="s">
        <v>161</v>
      </c>
      <c r="AU188" s="18" t="s">
        <v>88</v>
      </c>
    </row>
    <row r="189" spans="1:65" s="2" customFormat="1" ht="16.5" customHeight="1">
      <c r="A189" s="35"/>
      <c r="B189" s="36"/>
      <c r="C189" s="207" t="s">
        <v>287</v>
      </c>
      <c r="D189" s="207" t="s">
        <v>155</v>
      </c>
      <c r="E189" s="208" t="s">
        <v>2137</v>
      </c>
      <c r="F189" s="209" t="s">
        <v>2138</v>
      </c>
      <c r="G189" s="210" t="s">
        <v>179</v>
      </c>
      <c r="H189" s="211">
        <v>320</v>
      </c>
      <c r="I189" s="212"/>
      <c r="J189" s="213">
        <f>ROUND(I189*H189,2)</f>
        <v>0</v>
      </c>
      <c r="K189" s="209" t="s">
        <v>1</v>
      </c>
      <c r="L189" s="40"/>
      <c r="M189" s="214" t="s">
        <v>1</v>
      </c>
      <c r="N189" s="215" t="s">
        <v>43</v>
      </c>
      <c r="O189" s="72"/>
      <c r="P189" s="216">
        <f>O189*H189</f>
        <v>0</v>
      </c>
      <c r="Q189" s="216">
        <v>0</v>
      </c>
      <c r="R189" s="216">
        <f>Q189*H189</f>
        <v>0</v>
      </c>
      <c r="S189" s="216">
        <v>0</v>
      </c>
      <c r="T189" s="217">
        <f>S189*H189</f>
        <v>0</v>
      </c>
      <c r="U189" s="35"/>
      <c r="V189" s="35"/>
      <c r="W189" s="35"/>
      <c r="X189" s="35"/>
      <c r="Y189" s="35"/>
      <c r="Z189" s="35"/>
      <c r="AA189" s="35"/>
      <c r="AB189" s="35"/>
      <c r="AC189" s="35"/>
      <c r="AD189" s="35"/>
      <c r="AE189" s="35"/>
      <c r="AR189" s="218" t="s">
        <v>760</v>
      </c>
      <c r="AT189" s="218" t="s">
        <v>155</v>
      </c>
      <c r="AU189" s="218" t="s">
        <v>88</v>
      </c>
      <c r="AY189" s="18" t="s">
        <v>154</v>
      </c>
      <c r="BE189" s="219">
        <f>IF(N189="základní",J189,0)</f>
        <v>0</v>
      </c>
      <c r="BF189" s="219">
        <f>IF(N189="snížená",J189,0)</f>
        <v>0</v>
      </c>
      <c r="BG189" s="219">
        <f>IF(N189="zákl. přenesená",J189,0)</f>
        <v>0</v>
      </c>
      <c r="BH189" s="219">
        <f>IF(N189="sníž. přenesená",J189,0)</f>
        <v>0</v>
      </c>
      <c r="BI189" s="219">
        <f>IF(N189="nulová",J189,0)</f>
        <v>0</v>
      </c>
      <c r="BJ189" s="18" t="s">
        <v>86</v>
      </c>
      <c r="BK189" s="219">
        <f>ROUND(I189*H189,2)</f>
        <v>0</v>
      </c>
      <c r="BL189" s="18" t="s">
        <v>760</v>
      </c>
      <c r="BM189" s="218" t="s">
        <v>2289</v>
      </c>
    </row>
    <row r="190" spans="1:47" s="2" customFormat="1" ht="11.25">
      <c r="A190" s="35"/>
      <c r="B190" s="36"/>
      <c r="C190" s="37"/>
      <c r="D190" s="220" t="s">
        <v>161</v>
      </c>
      <c r="E190" s="37"/>
      <c r="F190" s="221" t="s">
        <v>2138</v>
      </c>
      <c r="G190" s="37"/>
      <c r="H190" s="37"/>
      <c r="I190" s="123"/>
      <c r="J190" s="37"/>
      <c r="K190" s="37"/>
      <c r="L190" s="40"/>
      <c r="M190" s="222"/>
      <c r="N190" s="223"/>
      <c r="O190" s="72"/>
      <c r="P190" s="72"/>
      <c r="Q190" s="72"/>
      <c r="R190" s="72"/>
      <c r="S190" s="72"/>
      <c r="T190" s="73"/>
      <c r="U190" s="35"/>
      <c r="V190" s="35"/>
      <c r="W190" s="35"/>
      <c r="X190" s="35"/>
      <c r="Y190" s="35"/>
      <c r="Z190" s="35"/>
      <c r="AA190" s="35"/>
      <c r="AB190" s="35"/>
      <c r="AC190" s="35"/>
      <c r="AD190" s="35"/>
      <c r="AE190" s="35"/>
      <c r="AT190" s="18" t="s">
        <v>161</v>
      </c>
      <c r="AU190" s="18" t="s">
        <v>88</v>
      </c>
    </row>
    <row r="191" spans="1:65" s="2" customFormat="1" ht="16.5" customHeight="1">
      <c r="A191" s="35"/>
      <c r="B191" s="36"/>
      <c r="C191" s="207" t="s">
        <v>291</v>
      </c>
      <c r="D191" s="207" t="s">
        <v>155</v>
      </c>
      <c r="E191" s="208" t="s">
        <v>2290</v>
      </c>
      <c r="F191" s="209" t="s">
        <v>2291</v>
      </c>
      <c r="G191" s="210" t="s">
        <v>2129</v>
      </c>
      <c r="H191" s="211">
        <v>27</v>
      </c>
      <c r="I191" s="212"/>
      <c r="J191" s="213">
        <f>ROUND(I191*H191,2)</f>
        <v>0</v>
      </c>
      <c r="K191" s="209" t="s">
        <v>1</v>
      </c>
      <c r="L191" s="40"/>
      <c r="M191" s="214" t="s">
        <v>1</v>
      </c>
      <c r="N191" s="215" t="s">
        <v>43</v>
      </c>
      <c r="O191" s="72"/>
      <c r="P191" s="216">
        <f>O191*H191</f>
        <v>0</v>
      </c>
      <c r="Q191" s="216">
        <v>0</v>
      </c>
      <c r="R191" s="216">
        <f>Q191*H191</f>
        <v>0</v>
      </c>
      <c r="S191" s="216">
        <v>0</v>
      </c>
      <c r="T191" s="217">
        <f>S191*H191</f>
        <v>0</v>
      </c>
      <c r="U191" s="35"/>
      <c r="V191" s="35"/>
      <c r="W191" s="35"/>
      <c r="X191" s="35"/>
      <c r="Y191" s="35"/>
      <c r="Z191" s="35"/>
      <c r="AA191" s="35"/>
      <c r="AB191" s="35"/>
      <c r="AC191" s="35"/>
      <c r="AD191" s="35"/>
      <c r="AE191" s="35"/>
      <c r="AR191" s="218" t="s">
        <v>760</v>
      </c>
      <c r="AT191" s="218" t="s">
        <v>155</v>
      </c>
      <c r="AU191" s="218" t="s">
        <v>88</v>
      </c>
      <c r="AY191" s="18" t="s">
        <v>154</v>
      </c>
      <c r="BE191" s="219">
        <f>IF(N191="základní",J191,0)</f>
        <v>0</v>
      </c>
      <c r="BF191" s="219">
        <f>IF(N191="snížená",J191,0)</f>
        <v>0</v>
      </c>
      <c r="BG191" s="219">
        <f>IF(N191="zákl. přenesená",J191,0)</f>
        <v>0</v>
      </c>
      <c r="BH191" s="219">
        <f>IF(N191="sníž. přenesená",J191,0)</f>
        <v>0</v>
      </c>
      <c r="BI191" s="219">
        <f>IF(N191="nulová",J191,0)</f>
        <v>0</v>
      </c>
      <c r="BJ191" s="18" t="s">
        <v>86</v>
      </c>
      <c r="BK191" s="219">
        <f>ROUND(I191*H191,2)</f>
        <v>0</v>
      </c>
      <c r="BL191" s="18" t="s">
        <v>760</v>
      </c>
      <c r="BM191" s="218" t="s">
        <v>2292</v>
      </c>
    </row>
    <row r="192" spans="1:47" s="2" customFormat="1" ht="11.25">
      <c r="A192" s="35"/>
      <c r="B192" s="36"/>
      <c r="C192" s="37"/>
      <c r="D192" s="220" t="s">
        <v>161</v>
      </c>
      <c r="E192" s="37"/>
      <c r="F192" s="221" t="s">
        <v>2291</v>
      </c>
      <c r="G192" s="37"/>
      <c r="H192" s="37"/>
      <c r="I192" s="123"/>
      <c r="J192" s="37"/>
      <c r="K192" s="37"/>
      <c r="L192" s="40"/>
      <c r="M192" s="222"/>
      <c r="N192" s="223"/>
      <c r="O192" s="72"/>
      <c r="P192" s="72"/>
      <c r="Q192" s="72"/>
      <c r="R192" s="72"/>
      <c r="S192" s="72"/>
      <c r="T192" s="73"/>
      <c r="U192" s="35"/>
      <c r="V192" s="35"/>
      <c r="W192" s="35"/>
      <c r="X192" s="35"/>
      <c r="Y192" s="35"/>
      <c r="Z192" s="35"/>
      <c r="AA192" s="35"/>
      <c r="AB192" s="35"/>
      <c r="AC192" s="35"/>
      <c r="AD192" s="35"/>
      <c r="AE192" s="35"/>
      <c r="AT192" s="18" t="s">
        <v>161</v>
      </c>
      <c r="AU192" s="18" t="s">
        <v>88</v>
      </c>
    </row>
    <row r="193" spans="1:65" s="2" customFormat="1" ht="16.5" customHeight="1">
      <c r="A193" s="35"/>
      <c r="B193" s="36"/>
      <c r="C193" s="207" t="s">
        <v>295</v>
      </c>
      <c r="D193" s="207" t="s">
        <v>155</v>
      </c>
      <c r="E193" s="208" t="s">
        <v>2293</v>
      </c>
      <c r="F193" s="209" t="s">
        <v>2294</v>
      </c>
      <c r="G193" s="210" t="s">
        <v>2076</v>
      </c>
      <c r="H193" s="211">
        <v>20</v>
      </c>
      <c r="I193" s="212"/>
      <c r="J193" s="213">
        <f>ROUND(I193*H193,2)</f>
        <v>0</v>
      </c>
      <c r="K193" s="209" t="s">
        <v>1</v>
      </c>
      <c r="L193" s="40"/>
      <c r="M193" s="214" t="s">
        <v>1</v>
      </c>
      <c r="N193" s="215" t="s">
        <v>43</v>
      </c>
      <c r="O193" s="72"/>
      <c r="P193" s="216">
        <f>O193*H193</f>
        <v>0</v>
      </c>
      <c r="Q193" s="216">
        <v>0</v>
      </c>
      <c r="R193" s="216">
        <f>Q193*H193</f>
        <v>0</v>
      </c>
      <c r="S193" s="216">
        <v>0</v>
      </c>
      <c r="T193" s="217">
        <f>S193*H193</f>
        <v>0</v>
      </c>
      <c r="U193" s="35"/>
      <c r="V193" s="35"/>
      <c r="W193" s="35"/>
      <c r="X193" s="35"/>
      <c r="Y193" s="35"/>
      <c r="Z193" s="35"/>
      <c r="AA193" s="35"/>
      <c r="AB193" s="35"/>
      <c r="AC193" s="35"/>
      <c r="AD193" s="35"/>
      <c r="AE193" s="35"/>
      <c r="AR193" s="218" t="s">
        <v>760</v>
      </c>
      <c r="AT193" s="218" t="s">
        <v>155</v>
      </c>
      <c r="AU193" s="218" t="s">
        <v>88</v>
      </c>
      <c r="AY193" s="18" t="s">
        <v>154</v>
      </c>
      <c r="BE193" s="219">
        <f>IF(N193="základní",J193,0)</f>
        <v>0</v>
      </c>
      <c r="BF193" s="219">
        <f>IF(N193="snížená",J193,0)</f>
        <v>0</v>
      </c>
      <c r="BG193" s="219">
        <f>IF(N193="zákl. přenesená",J193,0)</f>
        <v>0</v>
      </c>
      <c r="BH193" s="219">
        <f>IF(N193="sníž. přenesená",J193,0)</f>
        <v>0</v>
      </c>
      <c r="BI193" s="219">
        <f>IF(N193="nulová",J193,0)</f>
        <v>0</v>
      </c>
      <c r="BJ193" s="18" t="s">
        <v>86</v>
      </c>
      <c r="BK193" s="219">
        <f>ROUND(I193*H193,2)</f>
        <v>0</v>
      </c>
      <c r="BL193" s="18" t="s">
        <v>760</v>
      </c>
      <c r="BM193" s="218" t="s">
        <v>2295</v>
      </c>
    </row>
    <row r="194" spans="1:47" s="2" customFormat="1" ht="11.25">
      <c r="A194" s="35"/>
      <c r="B194" s="36"/>
      <c r="C194" s="37"/>
      <c r="D194" s="220" t="s">
        <v>161</v>
      </c>
      <c r="E194" s="37"/>
      <c r="F194" s="221" t="s">
        <v>2294</v>
      </c>
      <c r="G194" s="37"/>
      <c r="H194" s="37"/>
      <c r="I194" s="123"/>
      <c r="J194" s="37"/>
      <c r="K194" s="37"/>
      <c r="L194" s="40"/>
      <c r="M194" s="222"/>
      <c r="N194" s="223"/>
      <c r="O194" s="72"/>
      <c r="P194" s="72"/>
      <c r="Q194" s="72"/>
      <c r="R194" s="72"/>
      <c r="S194" s="72"/>
      <c r="T194" s="73"/>
      <c r="U194" s="35"/>
      <c r="V194" s="35"/>
      <c r="W194" s="35"/>
      <c r="X194" s="35"/>
      <c r="Y194" s="35"/>
      <c r="Z194" s="35"/>
      <c r="AA194" s="35"/>
      <c r="AB194" s="35"/>
      <c r="AC194" s="35"/>
      <c r="AD194" s="35"/>
      <c r="AE194" s="35"/>
      <c r="AT194" s="18" t="s">
        <v>161</v>
      </c>
      <c r="AU194" s="18" t="s">
        <v>88</v>
      </c>
    </row>
    <row r="195" spans="1:65" s="2" customFormat="1" ht="16.5" customHeight="1">
      <c r="A195" s="35"/>
      <c r="B195" s="36"/>
      <c r="C195" s="207" t="s">
        <v>299</v>
      </c>
      <c r="D195" s="207" t="s">
        <v>155</v>
      </c>
      <c r="E195" s="208" t="s">
        <v>2140</v>
      </c>
      <c r="F195" s="209" t="s">
        <v>2141</v>
      </c>
      <c r="G195" s="210" t="s">
        <v>2076</v>
      </c>
      <c r="H195" s="211">
        <v>13</v>
      </c>
      <c r="I195" s="212"/>
      <c r="J195" s="213">
        <f>ROUND(I195*H195,2)</f>
        <v>0</v>
      </c>
      <c r="K195" s="209" t="s">
        <v>1</v>
      </c>
      <c r="L195" s="40"/>
      <c r="M195" s="214" t="s">
        <v>1</v>
      </c>
      <c r="N195" s="215" t="s">
        <v>43</v>
      </c>
      <c r="O195" s="72"/>
      <c r="P195" s="216">
        <f>O195*H195</f>
        <v>0</v>
      </c>
      <c r="Q195" s="216">
        <v>0</v>
      </c>
      <c r="R195" s="216">
        <f>Q195*H195</f>
        <v>0</v>
      </c>
      <c r="S195" s="216">
        <v>0</v>
      </c>
      <c r="T195" s="217">
        <f>S195*H195</f>
        <v>0</v>
      </c>
      <c r="U195" s="35"/>
      <c r="V195" s="35"/>
      <c r="W195" s="35"/>
      <c r="X195" s="35"/>
      <c r="Y195" s="35"/>
      <c r="Z195" s="35"/>
      <c r="AA195" s="35"/>
      <c r="AB195" s="35"/>
      <c r="AC195" s="35"/>
      <c r="AD195" s="35"/>
      <c r="AE195" s="35"/>
      <c r="AR195" s="218" t="s">
        <v>760</v>
      </c>
      <c r="AT195" s="218" t="s">
        <v>155</v>
      </c>
      <c r="AU195" s="218" t="s">
        <v>88</v>
      </c>
      <c r="AY195" s="18" t="s">
        <v>154</v>
      </c>
      <c r="BE195" s="219">
        <f>IF(N195="základní",J195,0)</f>
        <v>0</v>
      </c>
      <c r="BF195" s="219">
        <f>IF(N195="snížená",J195,0)</f>
        <v>0</v>
      </c>
      <c r="BG195" s="219">
        <f>IF(N195="zákl. přenesená",J195,0)</f>
        <v>0</v>
      </c>
      <c r="BH195" s="219">
        <f>IF(N195="sníž. přenesená",J195,0)</f>
        <v>0</v>
      </c>
      <c r="BI195" s="219">
        <f>IF(N195="nulová",J195,0)</f>
        <v>0</v>
      </c>
      <c r="BJ195" s="18" t="s">
        <v>86</v>
      </c>
      <c r="BK195" s="219">
        <f>ROUND(I195*H195,2)</f>
        <v>0</v>
      </c>
      <c r="BL195" s="18" t="s">
        <v>760</v>
      </c>
      <c r="BM195" s="218" t="s">
        <v>2296</v>
      </c>
    </row>
    <row r="196" spans="1:47" s="2" customFormat="1" ht="11.25">
      <c r="A196" s="35"/>
      <c r="B196" s="36"/>
      <c r="C196" s="37"/>
      <c r="D196" s="220" t="s">
        <v>161</v>
      </c>
      <c r="E196" s="37"/>
      <c r="F196" s="221" t="s">
        <v>2141</v>
      </c>
      <c r="G196" s="37"/>
      <c r="H196" s="37"/>
      <c r="I196" s="123"/>
      <c r="J196" s="37"/>
      <c r="K196" s="37"/>
      <c r="L196" s="40"/>
      <c r="M196" s="222"/>
      <c r="N196" s="223"/>
      <c r="O196" s="72"/>
      <c r="P196" s="72"/>
      <c r="Q196" s="72"/>
      <c r="R196" s="72"/>
      <c r="S196" s="72"/>
      <c r="T196" s="73"/>
      <c r="U196" s="35"/>
      <c r="V196" s="35"/>
      <c r="W196" s="35"/>
      <c r="X196" s="35"/>
      <c r="Y196" s="35"/>
      <c r="Z196" s="35"/>
      <c r="AA196" s="35"/>
      <c r="AB196" s="35"/>
      <c r="AC196" s="35"/>
      <c r="AD196" s="35"/>
      <c r="AE196" s="35"/>
      <c r="AT196" s="18" t="s">
        <v>161</v>
      </c>
      <c r="AU196" s="18" t="s">
        <v>88</v>
      </c>
    </row>
    <row r="197" spans="1:65" s="2" customFormat="1" ht="16.5" customHeight="1">
      <c r="A197" s="35"/>
      <c r="B197" s="36"/>
      <c r="C197" s="207" t="s">
        <v>303</v>
      </c>
      <c r="D197" s="207" t="s">
        <v>155</v>
      </c>
      <c r="E197" s="208" t="s">
        <v>2297</v>
      </c>
      <c r="F197" s="209" t="s">
        <v>2298</v>
      </c>
      <c r="G197" s="210" t="s">
        <v>2076</v>
      </c>
      <c r="H197" s="211">
        <v>1</v>
      </c>
      <c r="I197" s="212"/>
      <c r="J197" s="213">
        <f>ROUND(I197*H197,2)</f>
        <v>0</v>
      </c>
      <c r="K197" s="209" t="s">
        <v>1</v>
      </c>
      <c r="L197" s="40"/>
      <c r="M197" s="214" t="s">
        <v>1</v>
      </c>
      <c r="N197" s="215" t="s">
        <v>43</v>
      </c>
      <c r="O197" s="72"/>
      <c r="P197" s="216">
        <f>O197*H197</f>
        <v>0</v>
      </c>
      <c r="Q197" s="216">
        <v>0</v>
      </c>
      <c r="R197" s="216">
        <f>Q197*H197</f>
        <v>0</v>
      </c>
      <c r="S197" s="216">
        <v>0</v>
      </c>
      <c r="T197" s="217">
        <f>S197*H197</f>
        <v>0</v>
      </c>
      <c r="U197" s="35"/>
      <c r="V197" s="35"/>
      <c r="W197" s="35"/>
      <c r="X197" s="35"/>
      <c r="Y197" s="35"/>
      <c r="Z197" s="35"/>
      <c r="AA197" s="35"/>
      <c r="AB197" s="35"/>
      <c r="AC197" s="35"/>
      <c r="AD197" s="35"/>
      <c r="AE197" s="35"/>
      <c r="AR197" s="218" t="s">
        <v>760</v>
      </c>
      <c r="AT197" s="218" t="s">
        <v>155</v>
      </c>
      <c r="AU197" s="218" t="s">
        <v>88</v>
      </c>
      <c r="AY197" s="18" t="s">
        <v>154</v>
      </c>
      <c r="BE197" s="219">
        <f>IF(N197="základní",J197,0)</f>
        <v>0</v>
      </c>
      <c r="BF197" s="219">
        <f>IF(N197="snížená",J197,0)</f>
        <v>0</v>
      </c>
      <c r="BG197" s="219">
        <f>IF(N197="zákl. přenesená",J197,0)</f>
        <v>0</v>
      </c>
      <c r="BH197" s="219">
        <f>IF(N197="sníž. přenesená",J197,0)</f>
        <v>0</v>
      </c>
      <c r="BI197" s="219">
        <f>IF(N197="nulová",J197,0)</f>
        <v>0</v>
      </c>
      <c r="BJ197" s="18" t="s">
        <v>86</v>
      </c>
      <c r="BK197" s="219">
        <f>ROUND(I197*H197,2)</f>
        <v>0</v>
      </c>
      <c r="BL197" s="18" t="s">
        <v>760</v>
      </c>
      <c r="BM197" s="218" t="s">
        <v>2299</v>
      </c>
    </row>
    <row r="198" spans="1:47" s="2" customFormat="1" ht="11.25">
      <c r="A198" s="35"/>
      <c r="B198" s="36"/>
      <c r="C198" s="37"/>
      <c r="D198" s="220" t="s">
        <v>161</v>
      </c>
      <c r="E198" s="37"/>
      <c r="F198" s="221" t="s">
        <v>2298</v>
      </c>
      <c r="G198" s="37"/>
      <c r="H198" s="37"/>
      <c r="I198" s="123"/>
      <c r="J198" s="37"/>
      <c r="K198" s="37"/>
      <c r="L198" s="40"/>
      <c r="M198" s="222"/>
      <c r="N198" s="223"/>
      <c r="O198" s="72"/>
      <c r="P198" s="72"/>
      <c r="Q198" s="72"/>
      <c r="R198" s="72"/>
      <c r="S198" s="72"/>
      <c r="T198" s="73"/>
      <c r="U198" s="35"/>
      <c r="V198" s="35"/>
      <c r="W198" s="35"/>
      <c r="X198" s="35"/>
      <c r="Y198" s="35"/>
      <c r="Z198" s="35"/>
      <c r="AA198" s="35"/>
      <c r="AB198" s="35"/>
      <c r="AC198" s="35"/>
      <c r="AD198" s="35"/>
      <c r="AE198" s="35"/>
      <c r="AT198" s="18" t="s">
        <v>161</v>
      </c>
      <c r="AU198" s="18" t="s">
        <v>88</v>
      </c>
    </row>
    <row r="199" spans="1:65" s="2" customFormat="1" ht="16.5" customHeight="1">
      <c r="A199" s="35"/>
      <c r="B199" s="36"/>
      <c r="C199" s="207" t="s">
        <v>307</v>
      </c>
      <c r="D199" s="207" t="s">
        <v>155</v>
      </c>
      <c r="E199" s="208" t="s">
        <v>2143</v>
      </c>
      <c r="F199" s="209" t="s">
        <v>2144</v>
      </c>
      <c r="G199" s="210" t="s">
        <v>2076</v>
      </c>
      <c r="H199" s="211">
        <v>13</v>
      </c>
      <c r="I199" s="212"/>
      <c r="J199" s="213">
        <f>ROUND(I199*H199,2)</f>
        <v>0</v>
      </c>
      <c r="K199" s="209" t="s">
        <v>1</v>
      </c>
      <c r="L199" s="40"/>
      <c r="M199" s="214" t="s">
        <v>1</v>
      </c>
      <c r="N199" s="215" t="s">
        <v>43</v>
      </c>
      <c r="O199" s="72"/>
      <c r="P199" s="216">
        <f>O199*H199</f>
        <v>0</v>
      </c>
      <c r="Q199" s="216">
        <v>0</v>
      </c>
      <c r="R199" s="216">
        <f>Q199*H199</f>
        <v>0</v>
      </c>
      <c r="S199" s="216">
        <v>0</v>
      </c>
      <c r="T199" s="217">
        <f>S199*H199</f>
        <v>0</v>
      </c>
      <c r="U199" s="35"/>
      <c r="V199" s="35"/>
      <c r="W199" s="35"/>
      <c r="X199" s="35"/>
      <c r="Y199" s="35"/>
      <c r="Z199" s="35"/>
      <c r="AA199" s="35"/>
      <c r="AB199" s="35"/>
      <c r="AC199" s="35"/>
      <c r="AD199" s="35"/>
      <c r="AE199" s="35"/>
      <c r="AR199" s="218" t="s">
        <v>760</v>
      </c>
      <c r="AT199" s="218" t="s">
        <v>155</v>
      </c>
      <c r="AU199" s="218" t="s">
        <v>88</v>
      </c>
      <c r="AY199" s="18" t="s">
        <v>154</v>
      </c>
      <c r="BE199" s="219">
        <f>IF(N199="základní",J199,0)</f>
        <v>0</v>
      </c>
      <c r="BF199" s="219">
        <f>IF(N199="snížená",J199,0)</f>
        <v>0</v>
      </c>
      <c r="BG199" s="219">
        <f>IF(N199="zákl. přenesená",J199,0)</f>
        <v>0</v>
      </c>
      <c r="BH199" s="219">
        <f>IF(N199="sníž. přenesená",J199,0)</f>
        <v>0</v>
      </c>
      <c r="BI199" s="219">
        <f>IF(N199="nulová",J199,0)</f>
        <v>0</v>
      </c>
      <c r="BJ199" s="18" t="s">
        <v>86</v>
      </c>
      <c r="BK199" s="219">
        <f>ROUND(I199*H199,2)</f>
        <v>0</v>
      </c>
      <c r="BL199" s="18" t="s">
        <v>760</v>
      </c>
      <c r="BM199" s="218" t="s">
        <v>2300</v>
      </c>
    </row>
    <row r="200" spans="1:47" s="2" customFormat="1" ht="11.25">
      <c r="A200" s="35"/>
      <c r="B200" s="36"/>
      <c r="C200" s="37"/>
      <c r="D200" s="220" t="s">
        <v>161</v>
      </c>
      <c r="E200" s="37"/>
      <c r="F200" s="221" t="s">
        <v>2144</v>
      </c>
      <c r="G200" s="37"/>
      <c r="H200" s="37"/>
      <c r="I200" s="123"/>
      <c r="J200" s="37"/>
      <c r="K200" s="37"/>
      <c r="L200" s="40"/>
      <c r="M200" s="222"/>
      <c r="N200" s="223"/>
      <c r="O200" s="72"/>
      <c r="P200" s="72"/>
      <c r="Q200" s="72"/>
      <c r="R200" s="72"/>
      <c r="S200" s="72"/>
      <c r="T200" s="73"/>
      <c r="U200" s="35"/>
      <c r="V200" s="35"/>
      <c r="W200" s="35"/>
      <c r="X200" s="35"/>
      <c r="Y200" s="35"/>
      <c r="Z200" s="35"/>
      <c r="AA200" s="35"/>
      <c r="AB200" s="35"/>
      <c r="AC200" s="35"/>
      <c r="AD200" s="35"/>
      <c r="AE200" s="35"/>
      <c r="AT200" s="18" t="s">
        <v>161</v>
      </c>
      <c r="AU200" s="18" t="s">
        <v>88</v>
      </c>
    </row>
    <row r="201" spans="1:65" s="2" customFormat="1" ht="16.5" customHeight="1">
      <c r="A201" s="35"/>
      <c r="B201" s="36"/>
      <c r="C201" s="207" t="s">
        <v>311</v>
      </c>
      <c r="D201" s="207" t="s">
        <v>155</v>
      </c>
      <c r="E201" s="208" t="s">
        <v>2301</v>
      </c>
      <c r="F201" s="209" t="s">
        <v>2302</v>
      </c>
      <c r="G201" s="210" t="s">
        <v>2076</v>
      </c>
      <c r="H201" s="211">
        <v>3</v>
      </c>
      <c r="I201" s="212"/>
      <c r="J201" s="213">
        <f>ROUND(I201*H201,2)</f>
        <v>0</v>
      </c>
      <c r="K201" s="209" t="s">
        <v>1</v>
      </c>
      <c r="L201" s="40"/>
      <c r="M201" s="214" t="s">
        <v>1</v>
      </c>
      <c r="N201" s="215" t="s">
        <v>43</v>
      </c>
      <c r="O201" s="72"/>
      <c r="P201" s="216">
        <f>O201*H201</f>
        <v>0</v>
      </c>
      <c r="Q201" s="216">
        <v>0</v>
      </c>
      <c r="R201" s="216">
        <f>Q201*H201</f>
        <v>0</v>
      </c>
      <c r="S201" s="216">
        <v>0</v>
      </c>
      <c r="T201" s="217">
        <f>S201*H201</f>
        <v>0</v>
      </c>
      <c r="U201" s="35"/>
      <c r="V201" s="35"/>
      <c r="W201" s="35"/>
      <c r="X201" s="35"/>
      <c r="Y201" s="35"/>
      <c r="Z201" s="35"/>
      <c r="AA201" s="35"/>
      <c r="AB201" s="35"/>
      <c r="AC201" s="35"/>
      <c r="AD201" s="35"/>
      <c r="AE201" s="35"/>
      <c r="AR201" s="218" t="s">
        <v>760</v>
      </c>
      <c r="AT201" s="218" t="s">
        <v>155</v>
      </c>
      <c r="AU201" s="218" t="s">
        <v>88</v>
      </c>
      <c r="AY201" s="18" t="s">
        <v>154</v>
      </c>
      <c r="BE201" s="219">
        <f>IF(N201="základní",J201,0)</f>
        <v>0</v>
      </c>
      <c r="BF201" s="219">
        <f>IF(N201="snížená",J201,0)</f>
        <v>0</v>
      </c>
      <c r="BG201" s="219">
        <f>IF(N201="zákl. přenesená",J201,0)</f>
        <v>0</v>
      </c>
      <c r="BH201" s="219">
        <f>IF(N201="sníž. přenesená",J201,0)</f>
        <v>0</v>
      </c>
      <c r="BI201" s="219">
        <f>IF(N201="nulová",J201,0)</f>
        <v>0</v>
      </c>
      <c r="BJ201" s="18" t="s">
        <v>86</v>
      </c>
      <c r="BK201" s="219">
        <f>ROUND(I201*H201,2)</f>
        <v>0</v>
      </c>
      <c r="BL201" s="18" t="s">
        <v>760</v>
      </c>
      <c r="BM201" s="218" t="s">
        <v>2303</v>
      </c>
    </row>
    <row r="202" spans="1:47" s="2" customFormat="1" ht="11.25">
      <c r="A202" s="35"/>
      <c r="B202" s="36"/>
      <c r="C202" s="37"/>
      <c r="D202" s="220" t="s">
        <v>161</v>
      </c>
      <c r="E202" s="37"/>
      <c r="F202" s="221" t="s">
        <v>2302</v>
      </c>
      <c r="G202" s="37"/>
      <c r="H202" s="37"/>
      <c r="I202" s="123"/>
      <c r="J202" s="37"/>
      <c r="K202" s="37"/>
      <c r="L202" s="40"/>
      <c r="M202" s="222"/>
      <c r="N202" s="223"/>
      <c r="O202" s="72"/>
      <c r="P202" s="72"/>
      <c r="Q202" s="72"/>
      <c r="R202" s="72"/>
      <c r="S202" s="72"/>
      <c r="T202" s="73"/>
      <c r="U202" s="35"/>
      <c r="V202" s="35"/>
      <c r="W202" s="35"/>
      <c r="X202" s="35"/>
      <c r="Y202" s="35"/>
      <c r="Z202" s="35"/>
      <c r="AA202" s="35"/>
      <c r="AB202" s="35"/>
      <c r="AC202" s="35"/>
      <c r="AD202" s="35"/>
      <c r="AE202" s="35"/>
      <c r="AT202" s="18" t="s">
        <v>161</v>
      </c>
      <c r="AU202" s="18" t="s">
        <v>88</v>
      </c>
    </row>
    <row r="203" spans="1:65" s="2" customFormat="1" ht="16.5" customHeight="1">
      <c r="A203" s="35"/>
      <c r="B203" s="36"/>
      <c r="C203" s="207" t="s">
        <v>316</v>
      </c>
      <c r="D203" s="207" t="s">
        <v>155</v>
      </c>
      <c r="E203" s="208" t="s">
        <v>2304</v>
      </c>
      <c r="F203" s="209" t="s">
        <v>2305</v>
      </c>
      <c r="G203" s="210" t="s">
        <v>2076</v>
      </c>
      <c r="H203" s="211">
        <v>1</v>
      </c>
      <c r="I203" s="212"/>
      <c r="J203" s="213">
        <f>ROUND(I203*H203,2)</f>
        <v>0</v>
      </c>
      <c r="K203" s="209" t="s">
        <v>1</v>
      </c>
      <c r="L203" s="40"/>
      <c r="M203" s="214" t="s">
        <v>1</v>
      </c>
      <c r="N203" s="215" t="s">
        <v>43</v>
      </c>
      <c r="O203" s="72"/>
      <c r="P203" s="216">
        <f>O203*H203</f>
        <v>0</v>
      </c>
      <c r="Q203" s="216">
        <v>0</v>
      </c>
      <c r="R203" s="216">
        <f>Q203*H203</f>
        <v>0</v>
      </c>
      <c r="S203" s="216">
        <v>0</v>
      </c>
      <c r="T203" s="217">
        <f>S203*H203</f>
        <v>0</v>
      </c>
      <c r="U203" s="35"/>
      <c r="V203" s="35"/>
      <c r="W203" s="35"/>
      <c r="X203" s="35"/>
      <c r="Y203" s="35"/>
      <c r="Z203" s="35"/>
      <c r="AA203" s="35"/>
      <c r="AB203" s="35"/>
      <c r="AC203" s="35"/>
      <c r="AD203" s="35"/>
      <c r="AE203" s="35"/>
      <c r="AR203" s="218" t="s">
        <v>760</v>
      </c>
      <c r="AT203" s="218" t="s">
        <v>155</v>
      </c>
      <c r="AU203" s="218" t="s">
        <v>88</v>
      </c>
      <c r="AY203" s="18" t="s">
        <v>154</v>
      </c>
      <c r="BE203" s="219">
        <f>IF(N203="základní",J203,0)</f>
        <v>0</v>
      </c>
      <c r="BF203" s="219">
        <f>IF(N203="snížená",J203,0)</f>
        <v>0</v>
      </c>
      <c r="BG203" s="219">
        <f>IF(N203="zákl. přenesená",J203,0)</f>
        <v>0</v>
      </c>
      <c r="BH203" s="219">
        <f>IF(N203="sníž. přenesená",J203,0)</f>
        <v>0</v>
      </c>
      <c r="BI203" s="219">
        <f>IF(N203="nulová",J203,0)</f>
        <v>0</v>
      </c>
      <c r="BJ203" s="18" t="s">
        <v>86</v>
      </c>
      <c r="BK203" s="219">
        <f>ROUND(I203*H203,2)</f>
        <v>0</v>
      </c>
      <c r="BL203" s="18" t="s">
        <v>760</v>
      </c>
      <c r="BM203" s="218" t="s">
        <v>2306</v>
      </c>
    </row>
    <row r="204" spans="1:47" s="2" customFormat="1" ht="11.25">
      <c r="A204" s="35"/>
      <c r="B204" s="36"/>
      <c r="C204" s="37"/>
      <c r="D204" s="220" t="s">
        <v>161</v>
      </c>
      <c r="E204" s="37"/>
      <c r="F204" s="221" t="s">
        <v>2305</v>
      </c>
      <c r="G204" s="37"/>
      <c r="H204" s="37"/>
      <c r="I204" s="123"/>
      <c r="J204" s="37"/>
      <c r="K204" s="37"/>
      <c r="L204" s="40"/>
      <c r="M204" s="222"/>
      <c r="N204" s="223"/>
      <c r="O204" s="72"/>
      <c r="P204" s="72"/>
      <c r="Q204" s="72"/>
      <c r="R204" s="72"/>
      <c r="S204" s="72"/>
      <c r="T204" s="73"/>
      <c r="U204" s="35"/>
      <c r="V204" s="35"/>
      <c r="W204" s="35"/>
      <c r="X204" s="35"/>
      <c r="Y204" s="35"/>
      <c r="Z204" s="35"/>
      <c r="AA204" s="35"/>
      <c r="AB204" s="35"/>
      <c r="AC204" s="35"/>
      <c r="AD204" s="35"/>
      <c r="AE204" s="35"/>
      <c r="AT204" s="18" t="s">
        <v>161</v>
      </c>
      <c r="AU204" s="18" t="s">
        <v>88</v>
      </c>
    </row>
    <row r="205" spans="1:65" s="2" customFormat="1" ht="16.5" customHeight="1">
      <c r="A205" s="35"/>
      <c r="B205" s="36"/>
      <c r="C205" s="207" t="s">
        <v>321</v>
      </c>
      <c r="D205" s="207" t="s">
        <v>155</v>
      </c>
      <c r="E205" s="208" t="s">
        <v>2307</v>
      </c>
      <c r="F205" s="209" t="s">
        <v>2308</v>
      </c>
      <c r="G205" s="210" t="s">
        <v>2076</v>
      </c>
      <c r="H205" s="211">
        <v>1</v>
      </c>
      <c r="I205" s="212"/>
      <c r="J205" s="213">
        <f>ROUND(I205*H205,2)</f>
        <v>0</v>
      </c>
      <c r="K205" s="209" t="s">
        <v>1</v>
      </c>
      <c r="L205" s="40"/>
      <c r="M205" s="214" t="s">
        <v>1</v>
      </c>
      <c r="N205" s="215" t="s">
        <v>43</v>
      </c>
      <c r="O205" s="72"/>
      <c r="P205" s="216">
        <f>O205*H205</f>
        <v>0</v>
      </c>
      <c r="Q205" s="216">
        <v>0</v>
      </c>
      <c r="R205" s="216">
        <f>Q205*H205</f>
        <v>0</v>
      </c>
      <c r="S205" s="216">
        <v>0</v>
      </c>
      <c r="T205" s="217">
        <f>S205*H205</f>
        <v>0</v>
      </c>
      <c r="U205" s="35"/>
      <c r="V205" s="35"/>
      <c r="W205" s="35"/>
      <c r="X205" s="35"/>
      <c r="Y205" s="35"/>
      <c r="Z205" s="35"/>
      <c r="AA205" s="35"/>
      <c r="AB205" s="35"/>
      <c r="AC205" s="35"/>
      <c r="AD205" s="35"/>
      <c r="AE205" s="35"/>
      <c r="AR205" s="218" t="s">
        <v>760</v>
      </c>
      <c r="AT205" s="218" t="s">
        <v>155</v>
      </c>
      <c r="AU205" s="218" t="s">
        <v>88</v>
      </c>
      <c r="AY205" s="18" t="s">
        <v>154</v>
      </c>
      <c r="BE205" s="219">
        <f>IF(N205="základní",J205,0)</f>
        <v>0</v>
      </c>
      <c r="BF205" s="219">
        <f>IF(N205="snížená",J205,0)</f>
        <v>0</v>
      </c>
      <c r="BG205" s="219">
        <f>IF(N205="zákl. přenesená",J205,0)</f>
        <v>0</v>
      </c>
      <c r="BH205" s="219">
        <f>IF(N205="sníž. přenesená",J205,0)</f>
        <v>0</v>
      </c>
      <c r="BI205" s="219">
        <f>IF(N205="nulová",J205,0)</f>
        <v>0</v>
      </c>
      <c r="BJ205" s="18" t="s">
        <v>86</v>
      </c>
      <c r="BK205" s="219">
        <f>ROUND(I205*H205,2)</f>
        <v>0</v>
      </c>
      <c r="BL205" s="18" t="s">
        <v>760</v>
      </c>
      <c r="BM205" s="218" t="s">
        <v>2309</v>
      </c>
    </row>
    <row r="206" spans="1:47" s="2" customFormat="1" ht="11.25">
      <c r="A206" s="35"/>
      <c r="B206" s="36"/>
      <c r="C206" s="37"/>
      <c r="D206" s="220" t="s">
        <v>161</v>
      </c>
      <c r="E206" s="37"/>
      <c r="F206" s="221" t="s">
        <v>2308</v>
      </c>
      <c r="G206" s="37"/>
      <c r="H206" s="37"/>
      <c r="I206" s="123"/>
      <c r="J206" s="37"/>
      <c r="K206" s="37"/>
      <c r="L206" s="40"/>
      <c r="M206" s="222"/>
      <c r="N206" s="223"/>
      <c r="O206" s="72"/>
      <c r="P206" s="72"/>
      <c r="Q206" s="72"/>
      <c r="R206" s="72"/>
      <c r="S206" s="72"/>
      <c r="T206" s="73"/>
      <c r="U206" s="35"/>
      <c r="V206" s="35"/>
      <c r="W206" s="35"/>
      <c r="X206" s="35"/>
      <c r="Y206" s="35"/>
      <c r="Z206" s="35"/>
      <c r="AA206" s="35"/>
      <c r="AB206" s="35"/>
      <c r="AC206" s="35"/>
      <c r="AD206" s="35"/>
      <c r="AE206" s="35"/>
      <c r="AT206" s="18" t="s">
        <v>161</v>
      </c>
      <c r="AU206" s="18" t="s">
        <v>88</v>
      </c>
    </row>
    <row r="207" spans="1:65" s="2" customFormat="1" ht="24" customHeight="1">
      <c r="A207" s="35"/>
      <c r="B207" s="36"/>
      <c r="C207" s="207" t="s">
        <v>326</v>
      </c>
      <c r="D207" s="207" t="s">
        <v>155</v>
      </c>
      <c r="E207" s="208" t="s">
        <v>2146</v>
      </c>
      <c r="F207" s="209" t="s">
        <v>2147</v>
      </c>
      <c r="G207" s="210" t="s">
        <v>2076</v>
      </c>
      <c r="H207" s="211">
        <v>13</v>
      </c>
      <c r="I207" s="212"/>
      <c r="J207" s="213">
        <f>ROUND(I207*H207,2)</f>
        <v>0</v>
      </c>
      <c r="K207" s="209" t="s">
        <v>1</v>
      </c>
      <c r="L207" s="40"/>
      <c r="M207" s="214" t="s">
        <v>1</v>
      </c>
      <c r="N207" s="215" t="s">
        <v>43</v>
      </c>
      <c r="O207" s="72"/>
      <c r="P207" s="216">
        <f>O207*H207</f>
        <v>0</v>
      </c>
      <c r="Q207" s="216">
        <v>0</v>
      </c>
      <c r="R207" s="216">
        <f>Q207*H207</f>
        <v>0</v>
      </c>
      <c r="S207" s="216">
        <v>0</v>
      </c>
      <c r="T207" s="217">
        <f>S207*H207</f>
        <v>0</v>
      </c>
      <c r="U207" s="35"/>
      <c r="V207" s="35"/>
      <c r="W207" s="35"/>
      <c r="X207" s="35"/>
      <c r="Y207" s="35"/>
      <c r="Z207" s="35"/>
      <c r="AA207" s="35"/>
      <c r="AB207" s="35"/>
      <c r="AC207" s="35"/>
      <c r="AD207" s="35"/>
      <c r="AE207" s="35"/>
      <c r="AR207" s="218" t="s">
        <v>760</v>
      </c>
      <c r="AT207" s="218" t="s">
        <v>155</v>
      </c>
      <c r="AU207" s="218" t="s">
        <v>88</v>
      </c>
      <c r="AY207" s="18" t="s">
        <v>154</v>
      </c>
      <c r="BE207" s="219">
        <f>IF(N207="základní",J207,0)</f>
        <v>0</v>
      </c>
      <c r="BF207" s="219">
        <f>IF(N207="snížená",J207,0)</f>
        <v>0</v>
      </c>
      <c r="BG207" s="219">
        <f>IF(N207="zákl. přenesená",J207,0)</f>
        <v>0</v>
      </c>
      <c r="BH207" s="219">
        <f>IF(N207="sníž. přenesená",J207,0)</f>
        <v>0</v>
      </c>
      <c r="BI207" s="219">
        <f>IF(N207="nulová",J207,0)</f>
        <v>0</v>
      </c>
      <c r="BJ207" s="18" t="s">
        <v>86</v>
      </c>
      <c r="BK207" s="219">
        <f>ROUND(I207*H207,2)</f>
        <v>0</v>
      </c>
      <c r="BL207" s="18" t="s">
        <v>760</v>
      </c>
      <c r="BM207" s="218" t="s">
        <v>2310</v>
      </c>
    </row>
    <row r="208" spans="1:47" s="2" customFormat="1" ht="11.25">
      <c r="A208" s="35"/>
      <c r="B208" s="36"/>
      <c r="C208" s="37"/>
      <c r="D208" s="220" t="s">
        <v>161</v>
      </c>
      <c r="E208" s="37"/>
      <c r="F208" s="221" t="s">
        <v>2147</v>
      </c>
      <c r="G208" s="37"/>
      <c r="H208" s="37"/>
      <c r="I208" s="123"/>
      <c r="J208" s="37"/>
      <c r="K208" s="37"/>
      <c r="L208" s="40"/>
      <c r="M208" s="222"/>
      <c r="N208" s="223"/>
      <c r="O208" s="72"/>
      <c r="P208" s="72"/>
      <c r="Q208" s="72"/>
      <c r="R208" s="72"/>
      <c r="S208" s="72"/>
      <c r="T208" s="73"/>
      <c r="U208" s="35"/>
      <c r="V208" s="35"/>
      <c r="W208" s="35"/>
      <c r="X208" s="35"/>
      <c r="Y208" s="35"/>
      <c r="Z208" s="35"/>
      <c r="AA208" s="35"/>
      <c r="AB208" s="35"/>
      <c r="AC208" s="35"/>
      <c r="AD208" s="35"/>
      <c r="AE208" s="35"/>
      <c r="AT208" s="18" t="s">
        <v>161</v>
      </c>
      <c r="AU208" s="18" t="s">
        <v>88</v>
      </c>
    </row>
    <row r="209" spans="1:65" s="2" customFormat="1" ht="16.5" customHeight="1">
      <c r="A209" s="35"/>
      <c r="B209" s="36"/>
      <c r="C209" s="207" t="s">
        <v>330</v>
      </c>
      <c r="D209" s="207" t="s">
        <v>155</v>
      </c>
      <c r="E209" s="208" t="s">
        <v>2311</v>
      </c>
      <c r="F209" s="209" t="s">
        <v>2312</v>
      </c>
      <c r="G209" s="210" t="s">
        <v>2076</v>
      </c>
      <c r="H209" s="211">
        <v>11</v>
      </c>
      <c r="I209" s="212"/>
      <c r="J209" s="213">
        <f>ROUND(I209*H209,2)</f>
        <v>0</v>
      </c>
      <c r="K209" s="209" t="s">
        <v>1</v>
      </c>
      <c r="L209" s="40"/>
      <c r="M209" s="214" t="s">
        <v>1</v>
      </c>
      <c r="N209" s="215" t="s">
        <v>43</v>
      </c>
      <c r="O209" s="72"/>
      <c r="P209" s="216">
        <f>O209*H209</f>
        <v>0</v>
      </c>
      <c r="Q209" s="216">
        <v>0</v>
      </c>
      <c r="R209" s="216">
        <f>Q209*H209</f>
        <v>0</v>
      </c>
      <c r="S209" s="216">
        <v>0</v>
      </c>
      <c r="T209" s="217">
        <f>S209*H209</f>
        <v>0</v>
      </c>
      <c r="U209" s="35"/>
      <c r="V209" s="35"/>
      <c r="W209" s="35"/>
      <c r="X209" s="35"/>
      <c r="Y209" s="35"/>
      <c r="Z209" s="35"/>
      <c r="AA209" s="35"/>
      <c r="AB209" s="35"/>
      <c r="AC209" s="35"/>
      <c r="AD209" s="35"/>
      <c r="AE209" s="35"/>
      <c r="AR209" s="218" t="s">
        <v>760</v>
      </c>
      <c r="AT209" s="218" t="s">
        <v>155</v>
      </c>
      <c r="AU209" s="218" t="s">
        <v>88</v>
      </c>
      <c r="AY209" s="18" t="s">
        <v>154</v>
      </c>
      <c r="BE209" s="219">
        <f>IF(N209="základní",J209,0)</f>
        <v>0</v>
      </c>
      <c r="BF209" s="219">
        <f>IF(N209="snížená",J209,0)</f>
        <v>0</v>
      </c>
      <c r="BG209" s="219">
        <f>IF(N209="zákl. přenesená",J209,0)</f>
        <v>0</v>
      </c>
      <c r="BH209" s="219">
        <f>IF(N209="sníž. přenesená",J209,0)</f>
        <v>0</v>
      </c>
      <c r="BI209" s="219">
        <f>IF(N209="nulová",J209,0)</f>
        <v>0</v>
      </c>
      <c r="BJ209" s="18" t="s">
        <v>86</v>
      </c>
      <c r="BK209" s="219">
        <f>ROUND(I209*H209,2)</f>
        <v>0</v>
      </c>
      <c r="BL209" s="18" t="s">
        <v>760</v>
      </c>
      <c r="BM209" s="218" t="s">
        <v>2313</v>
      </c>
    </row>
    <row r="210" spans="1:47" s="2" customFormat="1" ht="11.25">
      <c r="A210" s="35"/>
      <c r="B210" s="36"/>
      <c r="C210" s="37"/>
      <c r="D210" s="220" t="s">
        <v>161</v>
      </c>
      <c r="E210" s="37"/>
      <c r="F210" s="221" t="s">
        <v>2312</v>
      </c>
      <c r="G210" s="37"/>
      <c r="H210" s="37"/>
      <c r="I210" s="123"/>
      <c r="J210" s="37"/>
      <c r="K210" s="37"/>
      <c r="L210" s="40"/>
      <c r="M210" s="222"/>
      <c r="N210" s="223"/>
      <c r="O210" s="72"/>
      <c r="P210" s="72"/>
      <c r="Q210" s="72"/>
      <c r="R210" s="72"/>
      <c r="S210" s="72"/>
      <c r="T210" s="73"/>
      <c r="U210" s="35"/>
      <c r="V210" s="35"/>
      <c r="W210" s="35"/>
      <c r="X210" s="35"/>
      <c r="Y210" s="35"/>
      <c r="Z210" s="35"/>
      <c r="AA210" s="35"/>
      <c r="AB210" s="35"/>
      <c r="AC210" s="35"/>
      <c r="AD210" s="35"/>
      <c r="AE210" s="35"/>
      <c r="AT210" s="18" t="s">
        <v>161</v>
      </c>
      <c r="AU210" s="18" t="s">
        <v>88</v>
      </c>
    </row>
    <row r="211" spans="1:65" s="2" customFormat="1" ht="16.5" customHeight="1">
      <c r="A211" s="35"/>
      <c r="B211" s="36"/>
      <c r="C211" s="207" t="s">
        <v>334</v>
      </c>
      <c r="D211" s="207" t="s">
        <v>155</v>
      </c>
      <c r="E211" s="208" t="s">
        <v>2314</v>
      </c>
      <c r="F211" s="209" t="s">
        <v>2315</v>
      </c>
      <c r="G211" s="210" t="s">
        <v>2076</v>
      </c>
      <c r="H211" s="211">
        <v>4</v>
      </c>
      <c r="I211" s="212"/>
      <c r="J211" s="213">
        <f>ROUND(I211*H211,2)</f>
        <v>0</v>
      </c>
      <c r="K211" s="209" t="s">
        <v>1</v>
      </c>
      <c r="L211" s="40"/>
      <c r="M211" s="214" t="s">
        <v>1</v>
      </c>
      <c r="N211" s="215" t="s">
        <v>43</v>
      </c>
      <c r="O211" s="72"/>
      <c r="P211" s="216">
        <f>O211*H211</f>
        <v>0</v>
      </c>
      <c r="Q211" s="216">
        <v>0</v>
      </c>
      <c r="R211" s="216">
        <f>Q211*H211</f>
        <v>0</v>
      </c>
      <c r="S211" s="216">
        <v>0</v>
      </c>
      <c r="T211" s="217">
        <f>S211*H211</f>
        <v>0</v>
      </c>
      <c r="U211" s="35"/>
      <c r="V211" s="35"/>
      <c r="W211" s="35"/>
      <c r="X211" s="35"/>
      <c r="Y211" s="35"/>
      <c r="Z211" s="35"/>
      <c r="AA211" s="35"/>
      <c r="AB211" s="35"/>
      <c r="AC211" s="35"/>
      <c r="AD211" s="35"/>
      <c r="AE211" s="35"/>
      <c r="AR211" s="218" t="s">
        <v>760</v>
      </c>
      <c r="AT211" s="218" t="s">
        <v>155</v>
      </c>
      <c r="AU211" s="218" t="s">
        <v>88</v>
      </c>
      <c r="AY211" s="18" t="s">
        <v>154</v>
      </c>
      <c r="BE211" s="219">
        <f>IF(N211="základní",J211,0)</f>
        <v>0</v>
      </c>
      <c r="BF211" s="219">
        <f>IF(N211="snížená",J211,0)</f>
        <v>0</v>
      </c>
      <c r="BG211" s="219">
        <f>IF(N211="zákl. přenesená",J211,0)</f>
        <v>0</v>
      </c>
      <c r="BH211" s="219">
        <f>IF(N211="sníž. přenesená",J211,0)</f>
        <v>0</v>
      </c>
      <c r="BI211" s="219">
        <f>IF(N211="nulová",J211,0)</f>
        <v>0</v>
      </c>
      <c r="BJ211" s="18" t="s">
        <v>86</v>
      </c>
      <c r="BK211" s="219">
        <f>ROUND(I211*H211,2)</f>
        <v>0</v>
      </c>
      <c r="BL211" s="18" t="s">
        <v>760</v>
      </c>
      <c r="BM211" s="218" t="s">
        <v>2316</v>
      </c>
    </row>
    <row r="212" spans="1:47" s="2" customFormat="1" ht="11.25">
      <c r="A212" s="35"/>
      <c r="B212" s="36"/>
      <c r="C212" s="37"/>
      <c r="D212" s="220" t="s">
        <v>161</v>
      </c>
      <c r="E212" s="37"/>
      <c r="F212" s="221" t="s">
        <v>2315</v>
      </c>
      <c r="G212" s="37"/>
      <c r="H212" s="37"/>
      <c r="I212" s="123"/>
      <c r="J212" s="37"/>
      <c r="K212" s="37"/>
      <c r="L212" s="40"/>
      <c r="M212" s="222"/>
      <c r="N212" s="223"/>
      <c r="O212" s="72"/>
      <c r="P212" s="72"/>
      <c r="Q212" s="72"/>
      <c r="R212" s="72"/>
      <c r="S212" s="72"/>
      <c r="T212" s="73"/>
      <c r="U212" s="35"/>
      <c r="V212" s="35"/>
      <c r="W212" s="35"/>
      <c r="X212" s="35"/>
      <c r="Y212" s="35"/>
      <c r="Z212" s="35"/>
      <c r="AA212" s="35"/>
      <c r="AB212" s="35"/>
      <c r="AC212" s="35"/>
      <c r="AD212" s="35"/>
      <c r="AE212" s="35"/>
      <c r="AT212" s="18" t="s">
        <v>161</v>
      </c>
      <c r="AU212" s="18" t="s">
        <v>88</v>
      </c>
    </row>
    <row r="213" spans="1:65" s="2" customFormat="1" ht="16.5" customHeight="1">
      <c r="A213" s="35"/>
      <c r="B213" s="36"/>
      <c r="C213" s="207" t="s">
        <v>338</v>
      </c>
      <c r="D213" s="207" t="s">
        <v>155</v>
      </c>
      <c r="E213" s="208" t="s">
        <v>2152</v>
      </c>
      <c r="F213" s="209" t="s">
        <v>2153</v>
      </c>
      <c r="G213" s="210" t="s">
        <v>2076</v>
      </c>
      <c r="H213" s="211">
        <v>1</v>
      </c>
      <c r="I213" s="212"/>
      <c r="J213" s="213">
        <f>ROUND(I213*H213,2)</f>
        <v>0</v>
      </c>
      <c r="K213" s="209" t="s">
        <v>1</v>
      </c>
      <c r="L213" s="40"/>
      <c r="M213" s="214" t="s">
        <v>1</v>
      </c>
      <c r="N213" s="215" t="s">
        <v>43</v>
      </c>
      <c r="O213" s="72"/>
      <c r="P213" s="216">
        <f>O213*H213</f>
        <v>0</v>
      </c>
      <c r="Q213" s="216">
        <v>0</v>
      </c>
      <c r="R213" s="216">
        <f>Q213*H213</f>
        <v>0</v>
      </c>
      <c r="S213" s="216">
        <v>0</v>
      </c>
      <c r="T213" s="217">
        <f>S213*H213</f>
        <v>0</v>
      </c>
      <c r="U213" s="35"/>
      <c r="V213" s="35"/>
      <c r="W213" s="35"/>
      <c r="X213" s="35"/>
      <c r="Y213" s="35"/>
      <c r="Z213" s="35"/>
      <c r="AA213" s="35"/>
      <c r="AB213" s="35"/>
      <c r="AC213" s="35"/>
      <c r="AD213" s="35"/>
      <c r="AE213" s="35"/>
      <c r="AR213" s="218" t="s">
        <v>760</v>
      </c>
      <c r="AT213" s="218" t="s">
        <v>155</v>
      </c>
      <c r="AU213" s="218" t="s">
        <v>88</v>
      </c>
      <c r="AY213" s="18" t="s">
        <v>154</v>
      </c>
      <c r="BE213" s="219">
        <f>IF(N213="základní",J213,0)</f>
        <v>0</v>
      </c>
      <c r="BF213" s="219">
        <f>IF(N213="snížená",J213,0)</f>
        <v>0</v>
      </c>
      <c r="BG213" s="219">
        <f>IF(N213="zákl. přenesená",J213,0)</f>
        <v>0</v>
      </c>
      <c r="BH213" s="219">
        <f>IF(N213="sníž. přenesená",J213,0)</f>
        <v>0</v>
      </c>
      <c r="BI213" s="219">
        <f>IF(N213="nulová",J213,0)</f>
        <v>0</v>
      </c>
      <c r="BJ213" s="18" t="s">
        <v>86</v>
      </c>
      <c r="BK213" s="219">
        <f>ROUND(I213*H213,2)</f>
        <v>0</v>
      </c>
      <c r="BL213" s="18" t="s">
        <v>760</v>
      </c>
      <c r="BM213" s="218" t="s">
        <v>2317</v>
      </c>
    </row>
    <row r="214" spans="1:47" s="2" customFormat="1" ht="11.25">
      <c r="A214" s="35"/>
      <c r="B214" s="36"/>
      <c r="C214" s="37"/>
      <c r="D214" s="220" t="s">
        <v>161</v>
      </c>
      <c r="E214" s="37"/>
      <c r="F214" s="221" t="s">
        <v>2153</v>
      </c>
      <c r="G214" s="37"/>
      <c r="H214" s="37"/>
      <c r="I214" s="123"/>
      <c r="J214" s="37"/>
      <c r="K214" s="37"/>
      <c r="L214" s="40"/>
      <c r="M214" s="222"/>
      <c r="N214" s="223"/>
      <c r="O214" s="72"/>
      <c r="P214" s="72"/>
      <c r="Q214" s="72"/>
      <c r="R214" s="72"/>
      <c r="S214" s="72"/>
      <c r="T214" s="73"/>
      <c r="U214" s="35"/>
      <c r="V214" s="35"/>
      <c r="W214" s="35"/>
      <c r="X214" s="35"/>
      <c r="Y214" s="35"/>
      <c r="Z214" s="35"/>
      <c r="AA214" s="35"/>
      <c r="AB214" s="35"/>
      <c r="AC214" s="35"/>
      <c r="AD214" s="35"/>
      <c r="AE214" s="35"/>
      <c r="AT214" s="18" t="s">
        <v>161</v>
      </c>
      <c r="AU214" s="18" t="s">
        <v>88</v>
      </c>
    </row>
    <row r="215" spans="1:65" s="2" customFormat="1" ht="16.5" customHeight="1">
      <c r="A215" s="35"/>
      <c r="B215" s="36"/>
      <c r="C215" s="207" t="s">
        <v>342</v>
      </c>
      <c r="D215" s="207" t="s">
        <v>155</v>
      </c>
      <c r="E215" s="208" t="s">
        <v>2318</v>
      </c>
      <c r="F215" s="209" t="s">
        <v>2319</v>
      </c>
      <c r="G215" s="210" t="s">
        <v>2076</v>
      </c>
      <c r="H215" s="211">
        <v>4</v>
      </c>
      <c r="I215" s="212"/>
      <c r="J215" s="213">
        <f>ROUND(I215*H215,2)</f>
        <v>0</v>
      </c>
      <c r="K215" s="209" t="s">
        <v>1</v>
      </c>
      <c r="L215" s="40"/>
      <c r="M215" s="214" t="s">
        <v>1</v>
      </c>
      <c r="N215" s="215" t="s">
        <v>43</v>
      </c>
      <c r="O215" s="72"/>
      <c r="P215" s="216">
        <f>O215*H215</f>
        <v>0</v>
      </c>
      <c r="Q215" s="216">
        <v>0</v>
      </c>
      <c r="R215" s="216">
        <f>Q215*H215</f>
        <v>0</v>
      </c>
      <c r="S215" s="216">
        <v>0</v>
      </c>
      <c r="T215" s="217">
        <f>S215*H215</f>
        <v>0</v>
      </c>
      <c r="U215" s="35"/>
      <c r="V215" s="35"/>
      <c r="W215" s="35"/>
      <c r="X215" s="35"/>
      <c r="Y215" s="35"/>
      <c r="Z215" s="35"/>
      <c r="AA215" s="35"/>
      <c r="AB215" s="35"/>
      <c r="AC215" s="35"/>
      <c r="AD215" s="35"/>
      <c r="AE215" s="35"/>
      <c r="AR215" s="218" t="s">
        <v>760</v>
      </c>
      <c r="AT215" s="218" t="s">
        <v>155</v>
      </c>
      <c r="AU215" s="218" t="s">
        <v>88</v>
      </c>
      <c r="AY215" s="18" t="s">
        <v>154</v>
      </c>
      <c r="BE215" s="219">
        <f>IF(N215="základní",J215,0)</f>
        <v>0</v>
      </c>
      <c r="BF215" s="219">
        <f>IF(N215="snížená",J215,0)</f>
        <v>0</v>
      </c>
      <c r="BG215" s="219">
        <f>IF(N215="zákl. přenesená",J215,0)</f>
        <v>0</v>
      </c>
      <c r="BH215" s="219">
        <f>IF(N215="sníž. přenesená",J215,0)</f>
        <v>0</v>
      </c>
      <c r="BI215" s="219">
        <f>IF(N215="nulová",J215,0)</f>
        <v>0</v>
      </c>
      <c r="BJ215" s="18" t="s">
        <v>86</v>
      </c>
      <c r="BK215" s="219">
        <f>ROUND(I215*H215,2)</f>
        <v>0</v>
      </c>
      <c r="BL215" s="18" t="s">
        <v>760</v>
      </c>
      <c r="BM215" s="218" t="s">
        <v>2320</v>
      </c>
    </row>
    <row r="216" spans="1:47" s="2" customFormat="1" ht="11.25">
      <c r="A216" s="35"/>
      <c r="B216" s="36"/>
      <c r="C216" s="37"/>
      <c r="D216" s="220" t="s">
        <v>161</v>
      </c>
      <c r="E216" s="37"/>
      <c r="F216" s="221" t="s">
        <v>2319</v>
      </c>
      <c r="G216" s="37"/>
      <c r="H216" s="37"/>
      <c r="I216" s="123"/>
      <c r="J216" s="37"/>
      <c r="K216" s="37"/>
      <c r="L216" s="40"/>
      <c r="M216" s="222"/>
      <c r="N216" s="223"/>
      <c r="O216" s="72"/>
      <c r="P216" s="72"/>
      <c r="Q216" s="72"/>
      <c r="R216" s="72"/>
      <c r="S216" s="72"/>
      <c r="T216" s="73"/>
      <c r="U216" s="35"/>
      <c r="V216" s="35"/>
      <c r="W216" s="35"/>
      <c r="X216" s="35"/>
      <c r="Y216" s="35"/>
      <c r="Z216" s="35"/>
      <c r="AA216" s="35"/>
      <c r="AB216" s="35"/>
      <c r="AC216" s="35"/>
      <c r="AD216" s="35"/>
      <c r="AE216" s="35"/>
      <c r="AT216" s="18" t="s">
        <v>161</v>
      </c>
      <c r="AU216" s="18" t="s">
        <v>88</v>
      </c>
    </row>
    <row r="217" spans="1:65" s="2" customFormat="1" ht="16.5" customHeight="1">
      <c r="A217" s="35"/>
      <c r="B217" s="36"/>
      <c r="C217" s="207" t="s">
        <v>346</v>
      </c>
      <c r="D217" s="207" t="s">
        <v>155</v>
      </c>
      <c r="E217" s="208" t="s">
        <v>2321</v>
      </c>
      <c r="F217" s="209" t="s">
        <v>2322</v>
      </c>
      <c r="G217" s="210" t="s">
        <v>2076</v>
      </c>
      <c r="H217" s="211">
        <v>9</v>
      </c>
      <c r="I217" s="212"/>
      <c r="J217" s="213">
        <f>ROUND(I217*H217,2)</f>
        <v>0</v>
      </c>
      <c r="K217" s="209" t="s">
        <v>1</v>
      </c>
      <c r="L217" s="40"/>
      <c r="M217" s="214" t="s">
        <v>1</v>
      </c>
      <c r="N217" s="215" t="s">
        <v>43</v>
      </c>
      <c r="O217" s="72"/>
      <c r="P217" s="216">
        <f>O217*H217</f>
        <v>0</v>
      </c>
      <c r="Q217" s="216">
        <v>0</v>
      </c>
      <c r="R217" s="216">
        <f>Q217*H217</f>
        <v>0</v>
      </c>
      <c r="S217" s="216">
        <v>0</v>
      </c>
      <c r="T217" s="217">
        <f>S217*H217</f>
        <v>0</v>
      </c>
      <c r="U217" s="35"/>
      <c r="V217" s="35"/>
      <c r="W217" s="35"/>
      <c r="X217" s="35"/>
      <c r="Y217" s="35"/>
      <c r="Z217" s="35"/>
      <c r="AA217" s="35"/>
      <c r="AB217" s="35"/>
      <c r="AC217" s="35"/>
      <c r="AD217" s="35"/>
      <c r="AE217" s="35"/>
      <c r="AR217" s="218" t="s">
        <v>760</v>
      </c>
      <c r="AT217" s="218" t="s">
        <v>155</v>
      </c>
      <c r="AU217" s="218" t="s">
        <v>88</v>
      </c>
      <c r="AY217" s="18" t="s">
        <v>154</v>
      </c>
      <c r="BE217" s="219">
        <f>IF(N217="základní",J217,0)</f>
        <v>0</v>
      </c>
      <c r="BF217" s="219">
        <f>IF(N217="snížená",J217,0)</f>
        <v>0</v>
      </c>
      <c r="BG217" s="219">
        <f>IF(N217="zákl. přenesená",J217,0)</f>
        <v>0</v>
      </c>
      <c r="BH217" s="219">
        <f>IF(N217="sníž. přenesená",J217,0)</f>
        <v>0</v>
      </c>
      <c r="BI217" s="219">
        <f>IF(N217="nulová",J217,0)</f>
        <v>0</v>
      </c>
      <c r="BJ217" s="18" t="s">
        <v>86</v>
      </c>
      <c r="BK217" s="219">
        <f>ROUND(I217*H217,2)</f>
        <v>0</v>
      </c>
      <c r="BL217" s="18" t="s">
        <v>760</v>
      </c>
      <c r="BM217" s="218" t="s">
        <v>2323</v>
      </c>
    </row>
    <row r="218" spans="1:47" s="2" customFormat="1" ht="11.25">
      <c r="A218" s="35"/>
      <c r="B218" s="36"/>
      <c r="C218" s="37"/>
      <c r="D218" s="220" t="s">
        <v>161</v>
      </c>
      <c r="E218" s="37"/>
      <c r="F218" s="221" t="s">
        <v>2322</v>
      </c>
      <c r="G218" s="37"/>
      <c r="H218" s="37"/>
      <c r="I218" s="123"/>
      <c r="J218" s="37"/>
      <c r="K218" s="37"/>
      <c r="L218" s="40"/>
      <c r="M218" s="222"/>
      <c r="N218" s="223"/>
      <c r="O218" s="72"/>
      <c r="P218" s="72"/>
      <c r="Q218" s="72"/>
      <c r="R218" s="72"/>
      <c r="S218" s="72"/>
      <c r="T218" s="73"/>
      <c r="U218" s="35"/>
      <c r="V218" s="35"/>
      <c r="W218" s="35"/>
      <c r="X218" s="35"/>
      <c r="Y218" s="35"/>
      <c r="Z218" s="35"/>
      <c r="AA218" s="35"/>
      <c r="AB218" s="35"/>
      <c r="AC218" s="35"/>
      <c r="AD218" s="35"/>
      <c r="AE218" s="35"/>
      <c r="AT218" s="18" t="s">
        <v>161</v>
      </c>
      <c r="AU218" s="18" t="s">
        <v>88</v>
      </c>
    </row>
    <row r="219" spans="1:65" s="2" customFormat="1" ht="16.5" customHeight="1">
      <c r="A219" s="35"/>
      <c r="B219" s="36"/>
      <c r="C219" s="207" t="s">
        <v>350</v>
      </c>
      <c r="D219" s="207" t="s">
        <v>155</v>
      </c>
      <c r="E219" s="208" t="s">
        <v>2161</v>
      </c>
      <c r="F219" s="209" t="s">
        <v>2162</v>
      </c>
      <c r="G219" s="210" t="s">
        <v>179</v>
      </c>
      <c r="H219" s="211">
        <v>325</v>
      </c>
      <c r="I219" s="212"/>
      <c r="J219" s="213">
        <f>ROUND(I219*H219,2)</f>
        <v>0</v>
      </c>
      <c r="K219" s="209" t="s">
        <v>1</v>
      </c>
      <c r="L219" s="40"/>
      <c r="M219" s="214" t="s">
        <v>1</v>
      </c>
      <c r="N219" s="215" t="s">
        <v>43</v>
      </c>
      <c r="O219" s="72"/>
      <c r="P219" s="216">
        <f>O219*H219</f>
        <v>0</v>
      </c>
      <c r="Q219" s="216">
        <v>0</v>
      </c>
      <c r="R219" s="216">
        <f>Q219*H219</f>
        <v>0</v>
      </c>
      <c r="S219" s="216">
        <v>0</v>
      </c>
      <c r="T219" s="217">
        <f>S219*H219</f>
        <v>0</v>
      </c>
      <c r="U219" s="35"/>
      <c r="V219" s="35"/>
      <c r="W219" s="35"/>
      <c r="X219" s="35"/>
      <c r="Y219" s="35"/>
      <c r="Z219" s="35"/>
      <c r="AA219" s="35"/>
      <c r="AB219" s="35"/>
      <c r="AC219" s="35"/>
      <c r="AD219" s="35"/>
      <c r="AE219" s="35"/>
      <c r="AR219" s="218" t="s">
        <v>760</v>
      </c>
      <c r="AT219" s="218" t="s">
        <v>155</v>
      </c>
      <c r="AU219" s="218" t="s">
        <v>88</v>
      </c>
      <c r="AY219" s="18" t="s">
        <v>154</v>
      </c>
      <c r="BE219" s="219">
        <f>IF(N219="základní",J219,0)</f>
        <v>0</v>
      </c>
      <c r="BF219" s="219">
        <f>IF(N219="snížená",J219,0)</f>
        <v>0</v>
      </c>
      <c r="BG219" s="219">
        <f>IF(N219="zákl. přenesená",J219,0)</f>
        <v>0</v>
      </c>
      <c r="BH219" s="219">
        <f>IF(N219="sníž. přenesená",J219,0)</f>
        <v>0</v>
      </c>
      <c r="BI219" s="219">
        <f>IF(N219="nulová",J219,0)</f>
        <v>0</v>
      </c>
      <c r="BJ219" s="18" t="s">
        <v>86</v>
      </c>
      <c r="BK219" s="219">
        <f>ROUND(I219*H219,2)</f>
        <v>0</v>
      </c>
      <c r="BL219" s="18" t="s">
        <v>760</v>
      </c>
      <c r="BM219" s="218" t="s">
        <v>2324</v>
      </c>
    </row>
    <row r="220" spans="1:47" s="2" customFormat="1" ht="11.25">
      <c r="A220" s="35"/>
      <c r="B220" s="36"/>
      <c r="C220" s="37"/>
      <c r="D220" s="220" t="s">
        <v>161</v>
      </c>
      <c r="E220" s="37"/>
      <c r="F220" s="221" t="s">
        <v>2162</v>
      </c>
      <c r="G220" s="37"/>
      <c r="H220" s="37"/>
      <c r="I220" s="123"/>
      <c r="J220" s="37"/>
      <c r="K220" s="37"/>
      <c r="L220" s="40"/>
      <c r="M220" s="222"/>
      <c r="N220" s="223"/>
      <c r="O220" s="72"/>
      <c r="P220" s="72"/>
      <c r="Q220" s="72"/>
      <c r="R220" s="72"/>
      <c r="S220" s="72"/>
      <c r="T220" s="73"/>
      <c r="U220" s="35"/>
      <c r="V220" s="35"/>
      <c r="W220" s="35"/>
      <c r="X220" s="35"/>
      <c r="Y220" s="35"/>
      <c r="Z220" s="35"/>
      <c r="AA220" s="35"/>
      <c r="AB220" s="35"/>
      <c r="AC220" s="35"/>
      <c r="AD220" s="35"/>
      <c r="AE220" s="35"/>
      <c r="AT220" s="18" t="s">
        <v>161</v>
      </c>
      <c r="AU220" s="18" t="s">
        <v>88</v>
      </c>
    </row>
    <row r="221" spans="1:65" s="2" customFormat="1" ht="24" customHeight="1">
      <c r="A221" s="35"/>
      <c r="B221" s="36"/>
      <c r="C221" s="207" t="s">
        <v>354</v>
      </c>
      <c r="D221" s="207" t="s">
        <v>155</v>
      </c>
      <c r="E221" s="208" t="s">
        <v>2164</v>
      </c>
      <c r="F221" s="209" t="s">
        <v>2165</v>
      </c>
      <c r="G221" s="210" t="s">
        <v>2076</v>
      </c>
      <c r="H221" s="211">
        <v>26</v>
      </c>
      <c r="I221" s="212"/>
      <c r="J221" s="213">
        <f>ROUND(I221*H221,2)</f>
        <v>0</v>
      </c>
      <c r="K221" s="209" t="s">
        <v>1</v>
      </c>
      <c r="L221" s="40"/>
      <c r="M221" s="214" t="s">
        <v>1</v>
      </c>
      <c r="N221" s="215" t="s">
        <v>43</v>
      </c>
      <c r="O221" s="72"/>
      <c r="P221" s="216">
        <f>O221*H221</f>
        <v>0</v>
      </c>
      <c r="Q221" s="216">
        <v>0</v>
      </c>
      <c r="R221" s="216">
        <f>Q221*H221</f>
        <v>0</v>
      </c>
      <c r="S221" s="216">
        <v>0</v>
      </c>
      <c r="T221" s="217">
        <f>S221*H221</f>
        <v>0</v>
      </c>
      <c r="U221" s="35"/>
      <c r="V221" s="35"/>
      <c r="W221" s="35"/>
      <c r="X221" s="35"/>
      <c r="Y221" s="35"/>
      <c r="Z221" s="35"/>
      <c r="AA221" s="35"/>
      <c r="AB221" s="35"/>
      <c r="AC221" s="35"/>
      <c r="AD221" s="35"/>
      <c r="AE221" s="35"/>
      <c r="AR221" s="218" t="s">
        <v>760</v>
      </c>
      <c r="AT221" s="218" t="s">
        <v>155</v>
      </c>
      <c r="AU221" s="218" t="s">
        <v>88</v>
      </c>
      <c r="AY221" s="18" t="s">
        <v>154</v>
      </c>
      <c r="BE221" s="219">
        <f>IF(N221="základní",J221,0)</f>
        <v>0</v>
      </c>
      <c r="BF221" s="219">
        <f>IF(N221="snížená",J221,0)</f>
        <v>0</v>
      </c>
      <c r="BG221" s="219">
        <f>IF(N221="zákl. přenesená",J221,0)</f>
        <v>0</v>
      </c>
      <c r="BH221" s="219">
        <f>IF(N221="sníž. přenesená",J221,0)</f>
        <v>0</v>
      </c>
      <c r="BI221" s="219">
        <f>IF(N221="nulová",J221,0)</f>
        <v>0</v>
      </c>
      <c r="BJ221" s="18" t="s">
        <v>86</v>
      </c>
      <c r="BK221" s="219">
        <f>ROUND(I221*H221,2)</f>
        <v>0</v>
      </c>
      <c r="BL221" s="18" t="s">
        <v>760</v>
      </c>
      <c r="BM221" s="218" t="s">
        <v>2325</v>
      </c>
    </row>
    <row r="222" spans="1:47" s="2" customFormat="1" ht="11.25">
      <c r="A222" s="35"/>
      <c r="B222" s="36"/>
      <c r="C222" s="37"/>
      <c r="D222" s="220" t="s">
        <v>161</v>
      </c>
      <c r="E222" s="37"/>
      <c r="F222" s="221" t="s">
        <v>2165</v>
      </c>
      <c r="G222" s="37"/>
      <c r="H222" s="37"/>
      <c r="I222" s="123"/>
      <c r="J222" s="37"/>
      <c r="K222" s="37"/>
      <c r="L222" s="40"/>
      <c r="M222" s="222"/>
      <c r="N222" s="223"/>
      <c r="O222" s="72"/>
      <c r="P222" s="72"/>
      <c r="Q222" s="72"/>
      <c r="R222" s="72"/>
      <c r="S222" s="72"/>
      <c r="T222" s="73"/>
      <c r="U222" s="35"/>
      <c r="V222" s="35"/>
      <c r="W222" s="35"/>
      <c r="X222" s="35"/>
      <c r="Y222" s="35"/>
      <c r="Z222" s="35"/>
      <c r="AA222" s="35"/>
      <c r="AB222" s="35"/>
      <c r="AC222" s="35"/>
      <c r="AD222" s="35"/>
      <c r="AE222" s="35"/>
      <c r="AT222" s="18" t="s">
        <v>161</v>
      </c>
      <c r="AU222" s="18" t="s">
        <v>88</v>
      </c>
    </row>
    <row r="223" spans="1:65" s="2" customFormat="1" ht="16.5" customHeight="1">
      <c r="A223" s="35"/>
      <c r="B223" s="36"/>
      <c r="C223" s="207" t="s">
        <v>358</v>
      </c>
      <c r="D223" s="207" t="s">
        <v>155</v>
      </c>
      <c r="E223" s="208" t="s">
        <v>2167</v>
      </c>
      <c r="F223" s="209" t="s">
        <v>2168</v>
      </c>
      <c r="G223" s="210" t="s">
        <v>2076</v>
      </c>
      <c r="H223" s="211">
        <v>9</v>
      </c>
      <c r="I223" s="212"/>
      <c r="J223" s="213">
        <f>ROUND(I223*H223,2)</f>
        <v>0</v>
      </c>
      <c r="K223" s="209" t="s">
        <v>1</v>
      </c>
      <c r="L223" s="40"/>
      <c r="M223" s="214" t="s">
        <v>1</v>
      </c>
      <c r="N223" s="215" t="s">
        <v>43</v>
      </c>
      <c r="O223" s="72"/>
      <c r="P223" s="216">
        <f>O223*H223</f>
        <v>0</v>
      </c>
      <c r="Q223" s="216">
        <v>0</v>
      </c>
      <c r="R223" s="216">
        <f>Q223*H223</f>
        <v>0</v>
      </c>
      <c r="S223" s="216">
        <v>0</v>
      </c>
      <c r="T223" s="217">
        <f>S223*H223</f>
        <v>0</v>
      </c>
      <c r="U223" s="35"/>
      <c r="V223" s="35"/>
      <c r="W223" s="35"/>
      <c r="X223" s="35"/>
      <c r="Y223" s="35"/>
      <c r="Z223" s="35"/>
      <c r="AA223" s="35"/>
      <c r="AB223" s="35"/>
      <c r="AC223" s="35"/>
      <c r="AD223" s="35"/>
      <c r="AE223" s="35"/>
      <c r="AR223" s="218" t="s">
        <v>760</v>
      </c>
      <c r="AT223" s="218" t="s">
        <v>155</v>
      </c>
      <c r="AU223" s="218" t="s">
        <v>88</v>
      </c>
      <c r="AY223" s="18" t="s">
        <v>154</v>
      </c>
      <c r="BE223" s="219">
        <f>IF(N223="základní",J223,0)</f>
        <v>0</v>
      </c>
      <c r="BF223" s="219">
        <f>IF(N223="snížená",J223,0)</f>
        <v>0</v>
      </c>
      <c r="BG223" s="219">
        <f>IF(N223="zákl. přenesená",J223,0)</f>
        <v>0</v>
      </c>
      <c r="BH223" s="219">
        <f>IF(N223="sníž. přenesená",J223,0)</f>
        <v>0</v>
      </c>
      <c r="BI223" s="219">
        <f>IF(N223="nulová",J223,0)</f>
        <v>0</v>
      </c>
      <c r="BJ223" s="18" t="s">
        <v>86</v>
      </c>
      <c r="BK223" s="219">
        <f>ROUND(I223*H223,2)</f>
        <v>0</v>
      </c>
      <c r="BL223" s="18" t="s">
        <v>760</v>
      </c>
      <c r="BM223" s="218" t="s">
        <v>2326</v>
      </c>
    </row>
    <row r="224" spans="1:47" s="2" customFormat="1" ht="11.25">
      <c r="A224" s="35"/>
      <c r="B224" s="36"/>
      <c r="C224" s="37"/>
      <c r="D224" s="220" t="s">
        <v>161</v>
      </c>
      <c r="E224" s="37"/>
      <c r="F224" s="221" t="s">
        <v>2168</v>
      </c>
      <c r="G224" s="37"/>
      <c r="H224" s="37"/>
      <c r="I224" s="123"/>
      <c r="J224" s="37"/>
      <c r="K224" s="37"/>
      <c r="L224" s="40"/>
      <c r="M224" s="222"/>
      <c r="N224" s="223"/>
      <c r="O224" s="72"/>
      <c r="P224" s="72"/>
      <c r="Q224" s="72"/>
      <c r="R224" s="72"/>
      <c r="S224" s="72"/>
      <c r="T224" s="73"/>
      <c r="U224" s="35"/>
      <c r="V224" s="35"/>
      <c r="W224" s="35"/>
      <c r="X224" s="35"/>
      <c r="Y224" s="35"/>
      <c r="Z224" s="35"/>
      <c r="AA224" s="35"/>
      <c r="AB224" s="35"/>
      <c r="AC224" s="35"/>
      <c r="AD224" s="35"/>
      <c r="AE224" s="35"/>
      <c r="AT224" s="18" t="s">
        <v>161</v>
      </c>
      <c r="AU224" s="18" t="s">
        <v>88</v>
      </c>
    </row>
    <row r="225" spans="1:65" s="2" customFormat="1" ht="16.5" customHeight="1">
      <c r="A225" s="35"/>
      <c r="B225" s="36"/>
      <c r="C225" s="207" t="s">
        <v>362</v>
      </c>
      <c r="D225" s="207" t="s">
        <v>155</v>
      </c>
      <c r="E225" s="208" t="s">
        <v>2170</v>
      </c>
      <c r="F225" s="209" t="s">
        <v>2171</v>
      </c>
      <c r="G225" s="210" t="s">
        <v>2076</v>
      </c>
      <c r="H225" s="211">
        <v>9</v>
      </c>
      <c r="I225" s="212"/>
      <c r="J225" s="213">
        <f>ROUND(I225*H225,2)</f>
        <v>0</v>
      </c>
      <c r="K225" s="209" t="s">
        <v>1</v>
      </c>
      <c r="L225" s="40"/>
      <c r="M225" s="214" t="s">
        <v>1</v>
      </c>
      <c r="N225" s="215" t="s">
        <v>43</v>
      </c>
      <c r="O225" s="72"/>
      <c r="P225" s="216">
        <f>O225*H225</f>
        <v>0</v>
      </c>
      <c r="Q225" s="216">
        <v>0</v>
      </c>
      <c r="R225" s="216">
        <f>Q225*H225</f>
        <v>0</v>
      </c>
      <c r="S225" s="216">
        <v>0</v>
      </c>
      <c r="T225" s="217">
        <f>S225*H225</f>
        <v>0</v>
      </c>
      <c r="U225" s="35"/>
      <c r="V225" s="35"/>
      <c r="W225" s="35"/>
      <c r="X225" s="35"/>
      <c r="Y225" s="35"/>
      <c r="Z225" s="35"/>
      <c r="AA225" s="35"/>
      <c r="AB225" s="35"/>
      <c r="AC225" s="35"/>
      <c r="AD225" s="35"/>
      <c r="AE225" s="35"/>
      <c r="AR225" s="218" t="s">
        <v>760</v>
      </c>
      <c r="AT225" s="218" t="s">
        <v>155</v>
      </c>
      <c r="AU225" s="218" t="s">
        <v>88</v>
      </c>
      <c r="AY225" s="18" t="s">
        <v>154</v>
      </c>
      <c r="BE225" s="219">
        <f>IF(N225="základní",J225,0)</f>
        <v>0</v>
      </c>
      <c r="BF225" s="219">
        <f>IF(N225="snížená",J225,0)</f>
        <v>0</v>
      </c>
      <c r="BG225" s="219">
        <f>IF(N225="zákl. přenesená",J225,0)</f>
        <v>0</v>
      </c>
      <c r="BH225" s="219">
        <f>IF(N225="sníž. přenesená",J225,0)</f>
        <v>0</v>
      </c>
      <c r="BI225" s="219">
        <f>IF(N225="nulová",J225,0)</f>
        <v>0</v>
      </c>
      <c r="BJ225" s="18" t="s">
        <v>86</v>
      </c>
      <c r="BK225" s="219">
        <f>ROUND(I225*H225,2)</f>
        <v>0</v>
      </c>
      <c r="BL225" s="18" t="s">
        <v>760</v>
      </c>
      <c r="BM225" s="218" t="s">
        <v>2327</v>
      </c>
    </row>
    <row r="226" spans="1:47" s="2" customFormat="1" ht="11.25">
      <c r="A226" s="35"/>
      <c r="B226" s="36"/>
      <c r="C226" s="37"/>
      <c r="D226" s="220" t="s">
        <v>161</v>
      </c>
      <c r="E226" s="37"/>
      <c r="F226" s="221" t="s">
        <v>2171</v>
      </c>
      <c r="G226" s="37"/>
      <c r="H226" s="37"/>
      <c r="I226" s="123"/>
      <c r="J226" s="37"/>
      <c r="K226" s="37"/>
      <c r="L226" s="40"/>
      <c r="M226" s="222"/>
      <c r="N226" s="223"/>
      <c r="O226" s="72"/>
      <c r="P226" s="72"/>
      <c r="Q226" s="72"/>
      <c r="R226" s="72"/>
      <c r="S226" s="72"/>
      <c r="T226" s="73"/>
      <c r="U226" s="35"/>
      <c r="V226" s="35"/>
      <c r="W226" s="35"/>
      <c r="X226" s="35"/>
      <c r="Y226" s="35"/>
      <c r="Z226" s="35"/>
      <c r="AA226" s="35"/>
      <c r="AB226" s="35"/>
      <c r="AC226" s="35"/>
      <c r="AD226" s="35"/>
      <c r="AE226" s="35"/>
      <c r="AT226" s="18" t="s">
        <v>161</v>
      </c>
      <c r="AU226" s="18" t="s">
        <v>88</v>
      </c>
    </row>
    <row r="227" spans="1:65" s="2" customFormat="1" ht="16.5" customHeight="1">
      <c r="A227" s="35"/>
      <c r="B227" s="36"/>
      <c r="C227" s="207" t="s">
        <v>366</v>
      </c>
      <c r="D227" s="207" t="s">
        <v>155</v>
      </c>
      <c r="E227" s="208" t="s">
        <v>2328</v>
      </c>
      <c r="F227" s="209" t="s">
        <v>2329</v>
      </c>
      <c r="G227" s="210" t="s">
        <v>2076</v>
      </c>
      <c r="H227" s="211">
        <v>3</v>
      </c>
      <c r="I227" s="212"/>
      <c r="J227" s="213">
        <f>ROUND(I227*H227,2)</f>
        <v>0</v>
      </c>
      <c r="K227" s="209" t="s">
        <v>1</v>
      </c>
      <c r="L227" s="40"/>
      <c r="M227" s="214" t="s">
        <v>1</v>
      </c>
      <c r="N227" s="215" t="s">
        <v>43</v>
      </c>
      <c r="O227" s="72"/>
      <c r="P227" s="216">
        <f>O227*H227</f>
        <v>0</v>
      </c>
      <c r="Q227" s="216">
        <v>0</v>
      </c>
      <c r="R227" s="216">
        <f>Q227*H227</f>
        <v>0</v>
      </c>
      <c r="S227" s="216">
        <v>0</v>
      </c>
      <c r="T227" s="217">
        <f>S227*H227</f>
        <v>0</v>
      </c>
      <c r="U227" s="35"/>
      <c r="V227" s="35"/>
      <c r="W227" s="35"/>
      <c r="X227" s="35"/>
      <c r="Y227" s="35"/>
      <c r="Z227" s="35"/>
      <c r="AA227" s="35"/>
      <c r="AB227" s="35"/>
      <c r="AC227" s="35"/>
      <c r="AD227" s="35"/>
      <c r="AE227" s="35"/>
      <c r="AR227" s="218" t="s">
        <v>760</v>
      </c>
      <c r="AT227" s="218" t="s">
        <v>155</v>
      </c>
      <c r="AU227" s="218" t="s">
        <v>88</v>
      </c>
      <c r="AY227" s="18" t="s">
        <v>154</v>
      </c>
      <c r="BE227" s="219">
        <f>IF(N227="základní",J227,0)</f>
        <v>0</v>
      </c>
      <c r="BF227" s="219">
        <f>IF(N227="snížená",J227,0)</f>
        <v>0</v>
      </c>
      <c r="BG227" s="219">
        <f>IF(N227="zákl. přenesená",J227,0)</f>
        <v>0</v>
      </c>
      <c r="BH227" s="219">
        <f>IF(N227="sníž. přenesená",J227,0)</f>
        <v>0</v>
      </c>
      <c r="BI227" s="219">
        <f>IF(N227="nulová",J227,0)</f>
        <v>0</v>
      </c>
      <c r="BJ227" s="18" t="s">
        <v>86</v>
      </c>
      <c r="BK227" s="219">
        <f>ROUND(I227*H227,2)</f>
        <v>0</v>
      </c>
      <c r="BL227" s="18" t="s">
        <v>760</v>
      </c>
      <c r="BM227" s="218" t="s">
        <v>2330</v>
      </c>
    </row>
    <row r="228" spans="1:47" s="2" customFormat="1" ht="11.25">
      <c r="A228" s="35"/>
      <c r="B228" s="36"/>
      <c r="C228" s="37"/>
      <c r="D228" s="220" t="s">
        <v>161</v>
      </c>
      <c r="E228" s="37"/>
      <c r="F228" s="221" t="s">
        <v>2329</v>
      </c>
      <c r="G228" s="37"/>
      <c r="H228" s="37"/>
      <c r="I228" s="123"/>
      <c r="J228" s="37"/>
      <c r="K228" s="37"/>
      <c r="L228" s="40"/>
      <c r="M228" s="222"/>
      <c r="N228" s="223"/>
      <c r="O228" s="72"/>
      <c r="P228" s="72"/>
      <c r="Q228" s="72"/>
      <c r="R228" s="72"/>
      <c r="S228" s="72"/>
      <c r="T228" s="73"/>
      <c r="U228" s="35"/>
      <c r="V228" s="35"/>
      <c r="W228" s="35"/>
      <c r="X228" s="35"/>
      <c r="Y228" s="35"/>
      <c r="Z228" s="35"/>
      <c r="AA228" s="35"/>
      <c r="AB228" s="35"/>
      <c r="AC228" s="35"/>
      <c r="AD228" s="35"/>
      <c r="AE228" s="35"/>
      <c r="AT228" s="18" t="s">
        <v>161</v>
      </c>
      <c r="AU228" s="18" t="s">
        <v>88</v>
      </c>
    </row>
    <row r="229" spans="1:65" s="2" customFormat="1" ht="16.5" customHeight="1">
      <c r="A229" s="35"/>
      <c r="B229" s="36"/>
      <c r="C229" s="207" t="s">
        <v>370</v>
      </c>
      <c r="D229" s="207" t="s">
        <v>155</v>
      </c>
      <c r="E229" s="208" t="s">
        <v>2331</v>
      </c>
      <c r="F229" s="209" t="s">
        <v>2332</v>
      </c>
      <c r="G229" s="210" t="s">
        <v>2076</v>
      </c>
      <c r="H229" s="211">
        <v>3</v>
      </c>
      <c r="I229" s="212"/>
      <c r="J229" s="213">
        <f>ROUND(I229*H229,2)</f>
        <v>0</v>
      </c>
      <c r="K229" s="209" t="s">
        <v>1</v>
      </c>
      <c r="L229" s="40"/>
      <c r="M229" s="214" t="s">
        <v>1</v>
      </c>
      <c r="N229" s="215" t="s">
        <v>43</v>
      </c>
      <c r="O229" s="72"/>
      <c r="P229" s="216">
        <f>O229*H229</f>
        <v>0</v>
      </c>
      <c r="Q229" s="216">
        <v>0</v>
      </c>
      <c r="R229" s="216">
        <f>Q229*H229</f>
        <v>0</v>
      </c>
      <c r="S229" s="216">
        <v>0</v>
      </c>
      <c r="T229" s="217">
        <f>S229*H229</f>
        <v>0</v>
      </c>
      <c r="U229" s="35"/>
      <c r="V229" s="35"/>
      <c r="W229" s="35"/>
      <c r="X229" s="35"/>
      <c r="Y229" s="35"/>
      <c r="Z229" s="35"/>
      <c r="AA229" s="35"/>
      <c r="AB229" s="35"/>
      <c r="AC229" s="35"/>
      <c r="AD229" s="35"/>
      <c r="AE229" s="35"/>
      <c r="AR229" s="218" t="s">
        <v>760</v>
      </c>
      <c r="AT229" s="218" t="s">
        <v>155</v>
      </c>
      <c r="AU229" s="218" t="s">
        <v>88</v>
      </c>
      <c r="AY229" s="18" t="s">
        <v>154</v>
      </c>
      <c r="BE229" s="219">
        <f>IF(N229="základní",J229,0)</f>
        <v>0</v>
      </c>
      <c r="BF229" s="219">
        <f>IF(N229="snížená",J229,0)</f>
        <v>0</v>
      </c>
      <c r="BG229" s="219">
        <f>IF(N229="zákl. přenesená",J229,0)</f>
        <v>0</v>
      </c>
      <c r="BH229" s="219">
        <f>IF(N229="sníž. přenesená",J229,0)</f>
        <v>0</v>
      </c>
      <c r="BI229" s="219">
        <f>IF(N229="nulová",J229,0)</f>
        <v>0</v>
      </c>
      <c r="BJ229" s="18" t="s">
        <v>86</v>
      </c>
      <c r="BK229" s="219">
        <f>ROUND(I229*H229,2)</f>
        <v>0</v>
      </c>
      <c r="BL229" s="18" t="s">
        <v>760</v>
      </c>
      <c r="BM229" s="218" t="s">
        <v>2333</v>
      </c>
    </row>
    <row r="230" spans="1:47" s="2" customFormat="1" ht="11.25">
      <c r="A230" s="35"/>
      <c r="B230" s="36"/>
      <c r="C230" s="37"/>
      <c r="D230" s="220" t="s">
        <v>161</v>
      </c>
      <c r="E230" s="37"/>
      <c r="F230" s="221" t="s">
        <v>2332</v>
      </c>
      <c r="G230" s="37"/>
      <c r="H230" s="37"/>
      <c r="I230" s="123"/>
      <c r="J230" s="37"/>
      <c r="K230" s="37"/>
      <c r="L230" s="40"/>
      <c r="M230" s="222"/>
      <c r="N230" s="223"/>
      <c r="O230" s="72"/>
      <c r="P230" s="72"/>
      <c r="Q230" s="72"/>
      <c r="R230" s="72"/>
      <c r="S230" s="72"/>
      <c r="T230" s="73"/>
      <c r="U230" s="35"/>
      <c r="V230" s="35"/>
      <c r="W230" s="35"/>
      <c r="X230" s="35"/>
      <c r="Y230" s="35"/>
      <c r="Z230" s="35"/>
      <c r="AA230" s="35"/>
      <c r="AB230" s="35"/>
      <c r="AC230" s="35"/>
      <c r="AD230" s="35"/>
      <c r="AE230" s="35"/>
      <c r="AT230" s="18" t="s">
        <v>161</v>
      </c>
      <c r="AU230" s="18" t="s">
        <v>88</v>
      </c>
    </row>
    <row r="231" spans="1:65" s="2" customFormat="1" ht="16.5" customHeight="1">
      <c r="A231" s="35"/>
      <c r="B231" s="36"/>
      <c r="C231" s="207" t="s">
        <v>374</v>
      </c>
      <c r="D231" s="207" t="s">
        <v>155</v>
      </c>
      <c r="E231" s="208" t="s">
        <v>2173</v>
      </c>
      <c r="F231" s="209" t="s">
        <v>2174</v>
      </c>
      <c r="G231" s="210" t="s">
        <v>179</v>
      </c>
      <c r="H231" s="211">
        <v>155</v>
      </c>
      <c r="I231" s="212"/>
      <c r="J231" s="213">
        <f>ROUND(I231*H231,2)</f>
        <v>0</v>
      </c>
      <c r="K231" s="209" t="s">
        <v>1</v>
      </c>
      <c r="L231" s="40"/>
      <c r="M231" s="214" t="s">
        <v>1</v>
      </c>
      <c r="N231" s="215" t="s">
        <v>43</v>
      </c>
      <c r="O231" s="72"/>
      <c r="P231" s="216">
        <f>O231*H231</f>
        <v>0</v>
      </c>
      <c r="Q231" s="216">
        <v>0</v>
      </c>
      <c r="R231" s="216">
        <f>Q231*H231</f>
        <v>0</v>
      </c>
      <c r="S231" s="216">
        <v>0</v>
      </c>
      <c r="T231" s="217">
        <f>S231*H231</f>
        <v>0</v>
      </c>
      <c r="U231" s="35"/>
      <c r="V231" s="35"/>
      <c r="W231" s="35"/>
      <c r="X231" s="35"/>
      <c r="Y231" s="35"/>
      <c r="Z231" s="35"/>
      <c r="AA231" s="35"/>
      <c r="AB231" s="35"/>
      <c r="AC231" s="35"/>
      <c r="AD231" s="35"/>
      <c r="AE231" s="35"/>
      <c r="AR231" s="218" t="s">
        <v>760</v>
      </c>
      <c r="AT231" s="218" t="s">
        <v>155</v>
      </c>
      <c r="AU231" s="218" t="s">
        <v>88</v>
      </c>
      <c r="AY231" s="18" t="s">
        <v>154</v>
      </c>
      <c r="BE231" s="219">
        <f>IF(N231="základní",J231,0)</f>
        <v>0</v>
      </c>
      <c r="BF231" s="219">
        <f>IF(N231="snížená",J231,0)</f>
        <v>0</v>
      </c>
      <c r="BG231" s="219">
        <f>IF(N231="zákl. přenesená",J231,0)</f>
        <v>0</v>
      </c>
      <c r="BH231" s="219">
        <f>IF(N231="sníž. přenesená",J231,0)</f>
        <v>0</v>
      </c>
      <c r="BI231" s="219">
        <f>IF(N231="nulová",J231,0)</f>
        <v>0</v>
      </c>
      <c r="BJ231" s="18" t="s">
        <v>86</v>
      </c>
      <c r="BK231" s="219">
        <f>ROUND(I231*H231,2)</f>
        <v>0</v>
      </c>
      <c r="BL231" s="18" t="s">
        <v>760</v>
      </c>
      <c r="BM231" s="218" t="s">
        <v>2334</v>
      </c>
    </row>
    <row r="232" spans="1:47" s="2" customFormat="1" ht="11.25">
      <c r="A232" s="35"/>
      <c r="B232" s="36"/>
      <c r="C232" s="37"/>
      <c r="D232" s="220" t="s">
        <v>161</v>
      </c>
      <c r="E232" s="37"/>
      <c r="F232" s="221" t="s">
        <v>2174</v>
      </c>
      <c r="G232" s="37"/>
      <c r="H232" s="37"/>
      <c r="I232" s="123"/>
      <c r="J232" s="37"/>
      <c r="K232" s="37"/>
      <c r="L232" s="40"/>
      <c r="M232" s="222"/>
      <c r="N232" s="223"/>
      <c r="O232" s="72"/>
      <c r="P232" s="72"/>
      <c r="Q232" s="72"/>
      <c r="R232" s="72"/>
      <c r="S232" s="72"/>
      <c r="T232" s="73"/>
      <c r="U232" s="35"/>
      <c r="V232" s="35"/>
      <c r="W232" s="35"/>
      <c r="X232" s="35"/>
      <c r="Y232" s="35"/>
      <c r="Z232" s="35"/>
      <c r="AA232" s="35"/>
      <c r="AB232" s="35"/>
      <c r="AC232" s="35"/>
      <c r="AD232" s="35"/>
      <c r="AE232" s="35"/>
      <c r="AT232" s="18" t="s">
        <v>161</v>
      </c>
      <c r="AU232" s="18" t="s">
        <v>88</v>
      </c>
    </row>
    <row r="233" spans="1:65" s="2" customFormat="1" ht="16.5" customHeight="1">
      <c r="A233" s="35"/>
      <c r="B233" s="36"/>
      <c r="C233" s="207" t="s">
        <v>378</v>
      </c>
      <c r="D233" s="207" t="s">
        <v>155</v>
      </c>
      <c r="E233" s="208" t="s">
        <v>2176</v>
      </c>
      <c r="F233" s="209" t="s">
        <v>2177</v>
      </c>
      <c r="G233" s="210" t="s">
        <v>179</v>
      </c>
      <c r="H233" s="211">
        <v>230</v>
      </c>
      <c r="I233" s="212"/>
      <c r="J233" s="213">
        <f>ROUND(I233*H233,2)</f>
        <v>0</v>
      </c>
      <c r="K233" s="209" t="s">
        <v>1</v>
      </c>
      <c r="L233" s="40"/>
      <c r="M233" s="214" t="s">
        <v>1</v>
      </c>
      <c r="N233" s="215" t="s">
        <v>43</v>
      </c>
      <c r="O233" s="72"/>
      <c r="P233" s="216">
        <f>O233*H233</f>
        <v>0</v>
      </c>
      <c r="Q233" s="216">
        <v>0</v>
      </c>
      <c r="R233" s="216">
        <f>Q233*H233</f>
        <v>0</v>
      </c>
      <c r="S233" s="216">
        <v>0</v>
      </c>
      <c r="T233" s="217">
        <f>S233*H233</f>
        <v>0</v>
      </c>
      <c r="U233" s="35"/>
      <c r="V233" s="35"/>
      <c r="W233" s="35"/>
      <c r="X233" s="35"/>
      <c r="Y233" s="35"/>
      <c r="Z233" s="35"/>
      <c r="AA233" s="35"/>
      <c r="AB233" s="35"/>
      <c r="AC233" s="35"/>
      <c r="AD233" s="35"/>
      <c r="AE233" s="35"/>
      <c r="AR233" s="218" t="s">
        <v>760</v>
      </c>
      <c r="AT233" s="218" t="s">
        <v>155</v>
      </c>
      <c r="AU233" s="218" t="s">
        <v>88</v>
      </c>
      <c r="AY233" s="18" t="s">
        <v>154</v>
      </c>
      <c r="BE233" s="219">
        <f>IF(N233="základní",J233,0)</f>
        <v>0</v>
      </c>
      <c r="BF233" s="219">
        <f>IF(N233="snížená",J233,0)</f>
        <v>0</v>
      </c>
      <c r="BG233" s="219">
        <f>IF(N233="zákl. přenesená",J233,0)</f>
        <v>0</v>
      </c>
      <c r="BH233" s="219">
        <f>IF(N233="sníž. přenesená",J233,0)</f>
        <v>0</v>
      </c>
      <c r="BI233" s="219">
        <f>IF(N233="nulová",J233,0)</f>
        <v>0</v>
      </c>
      <c r="BJ233" s="18" t="s">
        <v>86</v>
      </c>
      <c r="BK233" s="219">
        <f>ROUND(I233*H233,2)</f>
        <v>0</v>
      </c>
      <c r="BL233" s="18" t="s">
        <v>760</v>
      </c>
      <c r="BM233" s="218" t="s">
        <v>2335</v>
      </c>
    </row>
    <row r="234" spans="1:47" s="2" customFormat="1" ht="11.25">
      <c r="A234" s="35"/>
      <c r="B234" s="36"/>
      <c r="C234" s="37"/>
      <c r="D234" s="220" t="s">
        <v>161</v>
      </c>
      <c r="E234" s="37"/>
      <c r="F234" s="221" t="s">
        <v>2177</v>
      </c>
      <c r="G234" s="37"/>
      <c r="H234" s="37"/>
      <c r="I234" s="123"/>
      <c r="J234" s="37"/>
      <c r="K234" s="37"/>
      <c r="L234" s="40"/>
      <c r="M234" s="222"/>
      <c r="N234" s="223"/>
      <c r="O234" s="72"/>
      <c r="P234" s="72"/>
      <c r="Q234" s="72"/>
      <c r="R234" s="72"/>
      <c r="S234" s="72"/>
      <c r="T234" s="73"/>
      <c r="U234" s="35"/>
      <c r="V234" s="35"/>
      <c r="W234" s="35"/>
      <c r="X234" s="35"/>
      <c r="Y234" s="35"/>
      <c r="Z234" s="35"/>
      <c r="AA234" s="35"/>
      <c r="AB234" s="35"/>
      <c r="AC234" s="35"/>
      <c r="AD234" s="35"/>
      <c r="AE234" s="35"/>
      <c r="AT234" s="18" t="s">
        <v>161</v>
      </c>
      <c r="AU234" s="18" t="s">
        <v>88</v>
      </c>
    </row>
    <row r="235" spans="1:65" s="2" customFormat="1" ht="16.5" customHeight="1">
      <c r="A235" s="35"/>
      <c r="B235" s="36"/>
      <c r="C235" s="207" t="s">
        <v>382</v>
      </c>
      <c r="D235" s="207" t="s">
        <v>155</v>
      </c>
      <c r="E235" s="208" t="s">
        <v>2336</v>
      </c>
      <c r="F235" s="209" t="s">
        <v>2337</v>
      </c>
      <c r="G235" s="210" t="s">
        <v>179</v>
      </c>
      <c r="H235" s="211">
        <v>150</v>
      </c>
      <c r="I235" s="212"/>
      <c r="J235" s="213">
        <f>ROUND(I235*H235,2)</f>
        <v>0</v>
      </c>
      <c r="K235" s="209" t="s">
        <v>1</v>
      </c>
      <c r="L235" s="40"/>
      <c r="M235" s="214" t="s">
        <v>1</v>
      </c>
      <c r="N235" s="215" t="s">
        <v>43</v>
      </c>
      <c r="O235" s="72"/>
      <c r="P235" s="216">
        <f>O235*H235</f>
        <v>0</v>
      </c>
      <c r="Q235" s="216">
        <v>0</v>
      </c>
      <c r="R235" s="216">
        <f>Q235*H235</f>
        <v>0</v>
      </c>
      <c r="S235" s="216">
        <v>0</v>
      </c>
      <c r="T235" s="217">
        <f>S235*H235</f>
        <v>0</v>
      </c>
      <c r="U235" s="35"/>
      <c r="V235" s="35"/>
      <c r="W235" s="35"/>
      <c r="X235" s="35"/>
      <c r="Y235" s="35"/>
      <c r="Z235" s="35"/>
      <c r="AA235" s="35"/>
      <c r="AB235" s="35"/>
      <c r="AC235" s="35"/>
      <c r="AD235" s="35"/>
      <c r="AE235" s="35"/>
      <c r="AR235" s="218" t="s">
        <v>760</v>
      </c>
      <c r="AT235" s="218" t="s">
        <v>155</v>
      </c>
      <c r="AU235" s="218" t="s">
        <v>88</v>
      </c>
      <c r="AY235" s="18" t="s">
        <v>154</v>
      </c>
      <c r="BE235" s="219">
        <f>IF(N235="základní",J235,0)</f>
        <v>0</v>
      </c>
      <c r="BF235" s="219">
        <f>IF(N235="snížená",J235,0)</f>
        <v>0</v>
      </c>
      <c r="BG235" s="219">
        <f>IF(N235="zákl. přenesená",J235,0)</f>
        <v>0</v>
      </c>
      <c r="BH235" s="219">
        <f>IF(N235="sníž. přenesená",J235,0)</f>
        <v>0</v>
      </c>
      <c r="BI235" s="219">
        <f>IF(N235="nulová",J235,0)</f>
        <v>0</v>
      </c>
      <c r="BJ235" s="18" t="s">
        <v>86</v>
      </c>
      <c r="BK235" s="219">
        <f>ROUND(I235*H235,2)</f>
        <v>0</v>
      </c>
      <c r="BL235" s="18" t="s">
        <v>760</v>
      </c>
      <c r="BM235" s="218" t="s">
        <v>2338</v>
      </c>
    </row>
    <row r="236" spans="1:47" s="2" customFormat="1" ht="11.25">
      <c r="A236" s="35"/>
      <c r="B236" s="36"/>
      <c r="C236" s="37"/>
      <c r="D236" s="220" t="s">
        <v>161</v>
      </c>
      <c r="E236" s="37"/>
      <c r="F236" s="221" t="s">
        <v>2337</v>
      </c>
      <c r="G236" s="37"/>
      <c r="H236" s="37"/>
      <c r="I236" s="123"/>
      <c r="J236" s="37"/>
      <c r="K236" s="37"/>
      <c r="L236" s="40"/>
      <c r="M236" s="222"/>
      <c r="N236" s="223"/>
      <c r="O236" s="72"/>
      <c r="P236" s="72"/>
      <c r="Q236" s="72"/>
      <c r="R236" s="72"/>
      <c r="S236" s="72"/>
      <c r="T236" s="73"/>
      <c r="U236" s="35"/>
      <c r="V236" s="35"/>
      <c r="W236" s="35"/>
      <c r="X236" s="35"/>
      <c r="Y236" s="35"/>
      <c r="Z236" s="35"/>
      <c r="AA236" s="35"/>
      <c r="AB236" s="35"/>
      <c r="AC236" s="35"/>
      <c r="AD236" s="35"/>
      <c r="AE236" s="35"/>
      <c r="AT236" s="18" t="s">
        <v>161</v>
      </c>
      <c r="AU236" s="18" t="s">
        <v>88</v>
      </c>
    </row>
    <row r="237" spans="1:65" s="2" customFormat="1" ht="16.5" customHeight="1">
      <c r="A237" s="35"/>
      <c r="B237" s="36"/>
      <c r="C237" s="207" t="s">
        <v>386</v>
      </c>
      <c r="D237" s="207" t="s">
        <v>155</v>
      </c>
      <c r="E237" s="208" t="s">
        <v>2339</v>
      </c>
      <c r="F237" s="209" t="s">
        <v>2340</v>
      </c>
      <c r="G237" s="210" t="s">
        <v>179</v>
      </c>
      <c r="H237" s="211">
        <v>30</v>
      </c>
      <c r="I237" s="212"/>
      <c r="J237" s="213">
        <f>ROUND(I237*H237,2)</f>
        <v>0</v>
      </c>
      <c r="K237" s="209" t="s">
        <v>1</v>
      </c>
      <c r="L237" s="40"/>
      <c r="M237" s="214" t="s">
        <v>1</v>
      </c>
      <c r="N237" s="215" t="s">
        <v>43</v>
      </c>
      <c r="O237" s="72"/>
      <c r="P237" s="216">
        <f>O237*H237</f>
        <v>0</v>
      </c>
      <c r="Q237" s="216">
        <v>0</v>
      </c>
      <c r="R237" s="216">
        <f>Q237*H237</f>
        <v>0</v>
      </c>
      <c r="S237" s="216">
        <v>0</v>
      </c>
      <c r="T237" s="217">
        <f>S237*H237</f>
        <v>0</v>
      </c>
      <c r="U237" s="35"/>
      <c r="V237" s="35"/>
      <c r="W237" s="35"/>
      <c r="X237" s="35"/>
      <c r="Y237" s="35"/>
      <c r="Z237" s="35"/>
      <c r="AA237" s="35"/>
      <c r="AB237" s="35"/>
      <c r="AC237" s="35"/>
      <c r="AD237" s="35"/>
      <c r="AE237" s="35"/>
      <c r="AR237" s="218" t="s">
        <v>760</v>
      </c>
      <c r="AT237" s="218" t="s">
        <v>155</v>
      </c>
      <c r="AU237" s="218" t="s">
        <v>88</v>
      </c>
      <c r="AY237" s="18" t="s">
        <v>154</v>
      </c>
      <c r="BE237" s="219">
        <f>IF(N237="základní",J237,0)</f>
        <v>0</v>
      </c>
      <c r="BF237" s="219">
        <f>IF(N237="snížená",J237,0)</f>
        <v>0</v>
      </c>
      <c r="BG237" s="219">
        <f>IF(N237="zákl. přenesená",J237,0)</f>
        <v>0</v>
      </c>
      <c r="BH237" s="219">
        <f>IF(N237="sníž. přenesená",J237,0)</f>
        <v>0</v>
      </c>
      <c r="BI237" s="219">
        <f>IF(N237="nulová",J237,0)</f>
        <v>0</v>
      </c>
      <c r="BJ237" s="18" t="s">
        <v>86</v>
      </c>
      <c r="BK237" s="219">
        <f>ROUND(I237*H237,2)</f>
        <v>0</v>
      </c>
      <c r="BL237" s="18" t="s">
        <v>760</v>
      </c>
      <c r="BM237" s="218" t="s">
        <v>2341</v>
      </c>
    </row>
    <row r="238" spans="1:47" s="2" customFormat="1" ht="11.25">
      <c r="A238" s="35"/>
      <c r="B238" s="36"/>
      <c r="C238" s="37"/>
      <c r="D238" s="220" t="s">
        <v>161</v>
      </c>
      <c r="E238" s="37"/>
      <c r="F238" s="221" t="s">
        <v>2340</v>
      </c>
      <c r="G238" s="37"/>
      <c r="H238" s="37"/>
      <c r="I238" s="123"/>
      <c r="J238" s="37"/>
      <c r="K238" s="37"/>
      <c r="L238" s="40"/>
      <c r="M238" s="222"/>
      <c r="N238" s="223"/>
      <c r="O238" s="72"/>
      <c r="P238" s="72"/>
      <c r="Q238" s="72"/>
      <c r="R238" s="72"/>
      <c r="S238" s="72"/>
      <c r="T238" s="73"/>
      <c r="U238" s="35"/>
      <c r="V238" s="35"/>
      <c r="W238" s="35"/>
      <c r="X238" s="35"/>
      <c r="Y238" s="35"/>
      <c r="Z238" s="35"/>
      <c r="AA238" s="35"/>
      <c r="AB238" s="35"/>
      <c r="AC238" s="35"/>
      <c r="AD238" s="35"/>
      <c r="AE238" s="35"/>
      <c r="AT238" s="18" t="s">
        <v>161</v>
      </c>
      <c r="AU238" s="18" t="s">
        <v>88</v>
      </c>
    </row>
    <row r="239" spans="2:63" s="12" customFormat="1" ht="22.9" customHeight="1">
      <c r="B239" s="193"/>
      <c r="C239" s="194"/>
      <c r="D239" s="195" t="s">
        <v>77</v>
      </c>
      <c r="E239" s="224" t="s">
        <v>2179</v>
      </c>
      <c r="F239" s="224" t="s">
        <v>2180</v>
      </c>
      <c r="G239" s="194"/>
      <c r="H239" s="194"/>
      <c r="I239" s="197"/>
      <c r="J239" s="225">
        <f>BK239</f>
        <v>0</v>
      </c>
      <c r="K239" s="194"/>
      <c r="L239" s="199"/>
      <c r="M239" s="200"/>
      <c r="N239" s="201"/>
      <c r="O239" s="201"/>
      <c r="P239" s="202">
        <f>SUM(P240:P287)</f>
        <v>0</v>
      </c>
      <c r="Q239" s="201"/>
      <c r="R239" s="202">
        <f>SUM(R240:R287)</f>
        <v>74.40603999999999</v>
      </c>
      <c r="S239" s="201"/>
      <c r="T239" s="203">
        <f>SUM(T240:T287)</f>
        <v>0</v>
      </c>
      <c r="AR239" s="204" t="s">
        <v>86</v>
      </c>
      <c r="AT239" s="205" t="s">
        <v>77</v>
      </c>
      <c r="AU239" s="205" t="s">
        <v>86</v>
      </c>
      <c r="AY239" s="204" t="s">
        <v>154</v>
      </c>
      <c r="BK239" s="206">
        <f>SUM(BK240:BK287)</f>
        <v>0</v>
      </c>
    </row>
    <row r="240" spans="1:65" s="2" customFormat="1" ht="24" customHeight="1">
      <c r="A240" s="35"/>
      <c r="B240" s="36"/>
      <c r="C240" s="207" t="s">
        <v>713</v>
      </c>
      <c r="D240" s="207" t="s">
        <v>155</v>
      </c>
      <c r="E240" s="208" t="s">
        <v>2181</v>
      </c>
      <c r="F240" s="209" t="s">
        <v>2182</v>
      </c>
      <c r="G240" s="210" t="s">
        <v>2183</v>
      </c>
      <c r="H240" s="211">
        <v>0.3</v>
      </c>
      <c r="I240" s="212"/>
      <c r="J240" s="213">
        <f>ROUND(I240*H240,2)</f>
        <v>0</v>
      </c>
      <c r="K240" s="209" t="s">
        <v>1</v>
      </c>
      <c r="L240" s="40"/>
      <c r="M240" s="214" t="s">
        <v>1</v>
      </c>
      <c r="N240" s="215" t="s">
        <v>43</v>
      </c>
      <c r="O240" s="72"/>
      <c r="P240" s="216">
        <f>O240*H240</f>
        <v>0</v>
      </c>
      <c r="Q240" s="216">
        <v>0.0088</v>
      </c>
      <c r="R240" s="216">
        <f>Q240*H240</f>
        <v>0.00264</v>
      </c>
      <c r="S240" s="216">
        <v>0</v>
      </c>
      <c r="T240" s="217">
        <f>S240*H240</f>
        <v>0</v>
      </c>
      <c r="U240" s="35"/>
      <c r="V240" s="35"/>
      <c r="W240" s="35"/>
      <c r="X240" s="35"/>
      <c r="Y240" s="35"/>
      <c r="Z240" s="35"/>
      <c r="AA240" s="35"/>
      <c r="AB240" s="35"/>
      <c r="AC240" s="35"/>
      <c r="AD240" s="35"/>
      <c r="AE240" s="35"/>
      <c r="AR240" s="218" t="s">
        <v>760</v>
      </c>
      <c r="AT240" s="218" t="s">
        <v>155</v>
      </c>
      <c r="AU240" s="218" t="s">
        <v>88</v>
      </c>
      <c r="AY240" s="18" t="s">
        <v>154</v>
      </c>
      <c r="BE240" s="219">
        <f>IF(N240="základní",J240,0)</f>
        <v>0</v>
      </c>
      <c r="BF240" s="219">
        <f>IF(N240="snížená",J240,0)</f>
        <v>0</v>
      </c>
      <c r="BG240" s="219">
        <f>IF(N240="zákl. přenesená",J240,0)</f>
        <v>0</v>
      </c>
      <c r="BH240" s="219">
        <f>IF(N240="sníž. přenesená",J240,0)</f>
        <v>0</v>
      </c>
      <c r="BI240" s="219">
        <f>IF(N240="nulová",J240,0)</f>
        <v>0</v>
      </c>
      <c r="BJ240" s="18" t="s">
        <v>86</v>
      </c>
      <c r="BK240" s="219">
        <f>ROUND(I240*H240,2)</f>
        <v>0</v>
      </c>
      <c r="BL240" s="18" t="s">
        <v>760</v>
      </c>
      <c r="BM240" s="218" t="s">
        <v>2342</v>
      </c>
    </row>
    <row r="241" spans="1:47" s="2" customFormat="1" ht="19.5">
      <c r="A241" s="35"/>
      <c r="B241" s="36"/>
      <c r="C241" s="37"/>
      <c r="D241" s="220" t="s">
        <v>161</v>
      </c>
      <c r="E241" s="37"/>
      <c r="F241" s="221" t="s">
        <v>2185</v>
      </c>
      <c r="G241" s="37"/>
      <c r="H241" s="37"/>
      <c r="I241" s="123"/>
      <c r="J241" s="37"/>
      <c r="K241" s="37"/>
      <c r="L241" s="40"/>
      <c r="M241" s="222"/>
      <c r="N241" s="223"/>
      <c r="O241" s="72"/>
      <c r="P241" s="72"/>
      <c r="Q241" s="72"/>
      <c r="R241" s="72"/>
      <c r="S241" s="72"/>
      <c r="T241" s="73"/>
      <c r="U241" s="35"/>
      <c r="V241" s="35"/>
      <c r="W241" s="35"/>
      <c r="X241" s="35"/>
      <c r="Y241" s="35"/>
      <c r="Z241" s="35"/>
      <c r="AA241" s="35"/>
      <c r="AB241" s="35"/>
      <c r="AC241" s="35"/>
      <c r="AD241" s="35"/>
      <c r="AE241" s="35"/>
      <c r="AT241" s="18" t="s">
        <v>161</v>
      </c>
      <c r="AU241" s="18" t="s">
        <v>88</v>
      </c>
    </row>
    <row r="242" spans="1:47" s="2" customFormat="1" ht="48.75">
      <c r="A242" s="35"/>
      <c r="B242" s="36"/>
      <c r="C242" s="37"/>
      <c r="D242" s="220" t="s">
        <v>408</v>
      </c>
      <c r="E242" s="37"/>
      <c r="F242" s="230" t="s">
        <v>2186</v>
      </c>
      <c r="G242" s="37"/>
      <c r="H242" s="37"/>
      <c r="I242" s="123"/>
      <c r="J242" s="37"/>
      <c r="K242" s="37"/>
      <c r="L242" s="40"/>
      <c r="M242" s="222"/>
      <c r="N242" s="223"/>
      <c r="O242" s="72"/>
      <c r="P242" s="72"/>
      <c r="Q242" s="72"/>
      <c r="R242" s="72"/>
      <c r="S242" s="72"/>
      <c r="T242" s="73"/>
      <c r="U242" s="35"/>
      <c r="V242" s="35"/>
      <c r="W242" s="35"/>
      <c r="X242" s="35"/>
      <c r="Y242" s="35"/>
      <c r="Z242" s="35"/>
      <c r="AA242" s="35"/>
      <c r="AB242" s="35"/>
      <c r="AC242" s="35"/>
      <c r="AD242" s="35"/>
      <c r="AE242" s="35"/>
      <c r="AT242" s="18" t="s">
        <v>408</v>
      </c>
      <c r="AU242" s="18" t="s">
        <v>88</v>
      </c>
    </row>
    <row r="243" spans="2:51" s="13" customFormat="1" ht="11.25">
      <c r="B243" s="231"/>
      <c r="C243" s="232"/>
      <c r="D243" s="220" t="s">
        <v>410</v>
      </c>
      <c r="E243" s="233" t="s">
        <v>1</v>
      </c>
      <c r="F243" s="234" t="s">
        <v>690</v>
      </c>
      <c r="G243" s="232"/>
      <c r="H243" s="235">
        <v>0.3</v>
      </c>
      <c r="I243" s="236"/>
      <c r="J243" s="232"/>
      <c r="K243" s="232"/>
      <c r="L243" s="237"/>
      <c r="M243" s="238"/>
      <c r="N243" s="239"/>
      <c r="O243" s="239"/>
      <c r="P243" s="239"/>
      <c r="Q243" s="239"/>
      <c r="R243" s="239"/>
      <c r="S243" s="239"/>
      <c r="T243" s="240"/>
      <c r="AT243" s="241" t="s">
        <v>410</v>
      </c>
      <c r="AU243" s="241" t="s">
        <v>88</v>
      </c>
      <c r="AV243" s="13" t="s">
        <v>88</v>
      </c>
      <c r="AW243" s="13" t="s">
        <v>34</v>
      </c>
      <c r="AX243" s="13" t="s">
        <v>86</v>
      </c>
      <c r="AY243" s="241" t="s">
        <v>154</v>
      </c>
    </row>
    <row r="244" spans="1:65" s="2" customFormat="1" ht="16.5" customHeight="1">
      <c r="A244" s="35"/>
      <c r="B244" s="36"/>
      <c r="C244" s="207" t="s">
        <v>720</v>
      </c>
      <c r="D244" s="207" t="s">
        <v>155</v>
      </c>
      <c r="E244" s="208" t="s">
        <v>2343</v>
      </c>
      <c r="F244" s="209" t="s">
        <v>2344</v>
      </c>
      <c r="G244" s="210" t="s">
        <v>158</v>
      </c>
      <c r="H244" s="211">
        <v>17</v>
      </c>
      <c r="I244" s="212"/>
      <c r="J244" s="213">
        <f>ROUND(I244*H244,2)</f>
        <v>0</v>
      </c>
      <c r="K244" s="209" t="s">
        <v>1</v>
      </c>
      <c r="L244" s="40"/>
      <c r="M244" s="214" t="s">
        <v>1</v>
      </c>
      <c r="N244" s="215" t="s">
        <v>43</v>
      </c>
      <c r="O244" s="72"/>
      <c r="P244" s="216">
        <f>O244*H244</f>
        <v>0</v>
      </c>
      <c r="Q244" s="216">
        <v>0</v>
      </c>
      <c r="R244" s="216">
        <f>Q244*H244</f>
        <v>0</v>
      </c>
      <c r="S244" s="216">
        <v>0</v>
      </c>
      <c r="T244" s="217">
        <f>S244*H244</f>
        <v>0</v>
      </c>
      <c r="U244" s="35"/>
      <c r="V244" s="35"/>
      <c r="W244" s="35"/>
      <c r="X244" s="35"/>
      <c r="Y244" s="35"/>
      <c r="Z244" s="35"/>
      <c r="AA244" s="35"/>
      <c r="AB244" s="35"/>
      <c r="AC244" s="35"/>
      <c r="AD244" s="35"/>
      <c r="AE244" s="35"/>
      <c r="AR244" s="218" t="s">
        <v>760</v>
      </c>
      <c r="AT244" s="218" t="s">
        <v>155</v>
      </c>
      <c r="AU244" s="218" t="s">
        <v>88</v>
      </c>
      <c r="AY244" s="18" t="s">
        <v>154</v>
      </c>
      <c r="BE244" s="219">
        <f>IF(N244="základní",J244,0)</f>
        <v>0</v>
      </c>
      <c r="BF244" s="219">
        <f>IF(N244="snížená",J244,0)</f>
        <v>0</v>
      </c>
      <c r="BG244" s="219">
        <f>IF(N244="zákl. přenesená",J244,0)</f>
        <v>0</v>
      </c>
      <c r="BH244" s="219">
        <f>IF(N244="sníž. přenesená",J244,0)</f>
        <v>0</v>
      </c>
      <c r="BI244" s="219">
        <f>IF(N244="nulová",J244,0)</f>
        <v>0</v>
      </c>
      <c r="BJ244" s="18" t="s">
        <v>86</v>
      </c>
      <c r="BK244" s="219">
        <f>ROUND(I244*H244,2)</f>
        <v>0</v>
      </c>
      <c r="BL244" s="18" t="s">
        <v>760</v>
      </c>
      <c r="BM244" s="218" t="s">
        <v>2345</v>
      </c>
    </row>
    <row r="245" spans="1:47" s="2" customFormat="1" ht="11.25">
      <c r="A245" s="35"/>
      <c r="B245" s="36"/>
      <c r="C245" s="37"/>
      <c r="D245" s="220" t="s">
        <v>161</v>
      </c>
      <c r="E245" s="37"/>
      <c r="F245" s="221" t="s">
        <v>2344</v>
      </c>
      <c r="G245" s="37"/>
      <c r="H245" s="37"/>
      <c r="I245" s="123"/>
      <c r="J245" s="37"/>
      <c r="K245" s="37"/>
      <c r="L245" s="40"/>
      <c r="M245" s="222"/>
      <c r="N245" s="223"/>
      <c r="O245" s="72"/>
      <c r="P245" s="72"/>
      <c r="Q245" s="72"/>
      <c r="R245" s="72"/>
      <c r="S245" s="72"/>
      <c r="T245" s="73"/>
      <c r="U245" s="35"/>
      <c r="V245" s="35"/>
      <c r="W245" s="35"/>
      <c r="X245" s="35"/>
      <c r="Y245" s="35"/>
      <c r="Z245" s="35"/>
      <c r="AA245" s="35"/>
      <c r="AB245" s="35"/>
      <c r="AC245" s="35"/>
      <c r="AD245" s="35"/>
      <c r="AE245" s="35"/>
      <c r="AT245" s="18" t="s">
        <v>161</v>
      </c>
      <c r="AU245" s="18" t="s">
        <v>88</v>
      </c>
    </row>
    <row r="246" spans="1:65" s="2" customFormat="1" ht="24" customHeight="1">
      <c r="A246" s="35"/>
      <c r="B246" s="36"/>
      <c r="C246" s="207" t="s">
        <v>727</v>
      </c>
      <c r="D246" s="207" t="s">
        <v>155</v>
      </c>
      <c r="E246" s="208" t="s">
        <v>2346</v>
      </c>
      <c r="F246" s="209" t="s">
        <v>2347</v>
      </c>
      <c r="G246" s="210" t="s">
        <v>639</v>
      </c>
      <c r="H246" s="211">
        <v>240</v>
      </c>
      <c r="I246" s="212"/>
      <c r="J246" s="213">
        <f>ROUND(I246*H246,2)</f>
        <v>0</v>
      </c>
      <c r="K246" s="209" t="s">
        <v>405</v>
      </c>
      <c r="L246" s="40"/>
      <c r="M246" s="214" t="s">
        <v>1</v>
      </c>
      <c r="N246" s="215" t="s">
        <v>43</v>
      </c>
      <c r="O246" s="72"/>
      <c r="P246" s="216">
        <f>O246*H246</f>
        <v>0</v>
      </c>
      <c r="Q246" s="216">
        <v>0</v>
      </c>
      <c r="R246" s="216">
        <f>Q246*H246</f>
        <v>0</v>
      </c>
      <c r="S246" s="216">
        <v>0</v>
      </c>
      <c r="T246" s="217">
        <f>S246*H246</f>
        <v>0</v>
      </c>
      <c r="U246" s="35"/>
      <c r="V246" s="35"/>
      <c r="W246" s="35"/>
      <c r="X246" s="35"/>
      <c r="Y246" s="35"/>
      <c r="Z246" s="35"/>
      <c r="AA246" s="35"/>
      <c r="AB246" s="35"/>
      <c r="AC246" s="35"/>
      <c r="AD246" s="35"/>
      <c r="AE246" s="35"/>
      <c r="AR246" s="218" t="s">
        <v>159</v>
      </c>
      <c r="AT246" s="218" t="s">
        <v>155</v>
      </c>
      <c r="AU246" s="218" t="s">
        <v>88</v>
      </c>
      <c r="AY246" s="18" t="s">
        <v>154</v>
      </c>
      <c r="BE246" s="219">
        <f>IF(N246="základní",J246,0)</f>
        <v>0</v>
      </c>
      <c r="BF246" s="219">
        <f>IF(N246="snížená",J246,0)</f>
        <v>0</v>
      </c>
      <c r="BG246" s="219">
        <f>IF(N246="zákl. přenesená",J246,0)</f>
        <v>0</v>
      </c>
      <c r="BH246" s="219">
        <f>IF(N246="sníž. přenesená",J246,0)</f>
        <v>0</v>
      </c>
      <c r="BI246" s="219">
        <f>IF(N246="nulová",J246,0)</f>
        <v>0</v>
      </c>
      <c r="BJ246" s="18" t="s">
        <v>86</v>
      </c>
      <c r="BK246" s="219">
        <f>ROUND(I246*H246,2)</f>
        <v>0</v>
      </c>
      <c r="BL246" s="18" t="s">
        <v>159</v>
      </c>
      <c r="BM246" s="218" t="s">
        <v>2348</v>
      </c>
    </row>
    <row r="247" spans="1:47" s="2" customFormat="1" ht="39">
      <c r="A247" s="35"/>
      <c r="B247" s="36"/>
      <c r="C247" s="37"/>
      <c r="D247" s="220" t="s">
        <v>161</v>
      </c>
      <c r="E247" s="37"/>
      <c r="F247" s="221" t="s">
        <v>2349</v>
      </c>
      <c r="G247" s="37"/>
      <c r="H247" s="37"/>
      <c r="I247" s="123"/>
      <c r="J247" s="37"/>
      <c r="K247" s="37"/>
      <c r="L247" s="40"/>
      <c r="M247" s="222"/>
      <c r="N247" s="223"/>
      <c r="O247" s="72"/>
      <c r="P247" s="72"/>
      <c r="Q247" s="72"/>
      <c r="R247" s="72"/>
      <c r="S247" s="72"/>
      <c r="T247" s="73"/>
      <c r="U247" s="35"/>
      <c r="V247" s="35"/>
      <c r="W247" s="35"/>
      <c r="X247" s="35"/>
      <c r="Y247" s="35"/>
      <c r="Z247" s="35"/>
      <c r="AA247" s="35"/>
      <c r="AB247" s="35"/>
      <c r="AC247" s="35"/>
      <c r="AD247" s="35"/>
      <c r="AE247" s="35"/>
      <c r="AT247" s="18" t="s">
        <v>161</v>
      </c>
      <c r="AU247" s="18" t="s">
        <v>88</v>
      </c>
    </row>
    <row r="248" spans="1:47" s="2" customFormat="1" ht="29.25">
      <c r="A248" s="35"/>
      <c r="B248" s="36"/>
      <c r="C248" s="37"/>
      <c r="D248" s="220" t="s">
        <v>408</v>
      </c>
      <c r="E248" s="37"/>
      <c r="F248" s="230" t="s">
        <v>2197</v>
      </c>
      <c r="G248" s="37"/>
      <c r="H248" s="37"/>
      <c r="I248" s="123"/>
      <c r="J248" s="37"/>
      <c r="K248" s="37"/>
      <c r="L248" s="40"/>
      <c r="M248" s="222"/>
      <c r="N248" s="223"/>
      <c r="O248" s="72"/>
      <c r="P248" s="72"/>
      <c r="Q248" s="72"/>
      <c r="R248" s="72"/>
      <c r="S248" s="72"/>
      <c r="T248" s="73"/>
      <c r="U248" s="35"/>
      <c r="V248" s="35"/>
      <c r="W248" s="35"/>
      <c r="X248" s="35"/>
      <c r="Y248" s="35"/>
      <c r="Z248" s="35"/>
      <c r="AA248" s="35"/>
      <c r="AB248" s="35"/>
      <c r="AC248" s="35"/>
      <c r="AD248" s="35"/>
      <c r="AE248" s="35"/>
      <c r="AT248" s="18" t="s">
        <v>408</v>
      </c>
      <c r="AU248" s="18" t="s">
        <v>88</v>
      </c>
    </row>
    <row r="249" spans="2:51" s="13" customFormat="1" ht="11.25">
      <c r="B249" s="231"/>
      <c r="C249" s="232"/>
      <c r="D249" s="220" t="s">
        <v>410</v>
      </c>
      <c r="E249" s="233" t="s">
        <v>1</v>
      </c>
      <c r="F249" s="234" t="s">
        <v>2350</v>
      </c>
      <c r="G249" s="232"/>
      <c r="H249" s="235">
        <v>240</v>
      </c>
      <c r="I249" s="236"/>
      <c r="J249" s="232"/>
      <c r="K249" s="232"/>
      <c r="L249" s="237"/>
      <c r="M249" s="238"/>
      <c r="N249" s="239"/>
      <c r="O249" s="239"/>
      <c r="P249" s="239"/>
      <c r="Q249" s="239"/>
      <c r="R249" s="239"/>
      <c r="S249" s="239"/>
      <c r="T249" s="240"/>
      <c r="AT249" s="241" t="s">
        <v>410</v>
      </c>
      <c r="AU249" s="241" t="s">
        <v>88</v>
      </c>
      <c r="AV249" s="13" t="s">
        <v>88</v>
      </c>
      <c r="AW249" s="13" t="s">
        <v>34</v>
      </c>
      <c r="AX249" s="13" t="s">
        <v>86</v>
      </c>
      <c r="AY249" s="241" t="s">
        <v>154</v>
      </c>
    </row>
    <row r="250" spans="1:65" s="2" customFormat="1" ht="24" customHeight="1">
      <c r="A250" s="35"/>
      <c r="B250" s="36"/>
      <c r="C250" s="207" t="s">
        <v>733</v>
      </c>
      <c r="D250" s="207" t="s">
        <v>155</v>
      </c>
      <c r="E250" s="208" t="s">
        <v>2351</v>
      </c>
      <c r="F250" s="209" t="s">
        <v>2352</v>
      </c>
      <c r="G250" s="210" t="s">
        <v>639</v>
      </c>
      <c r="H250" s="211">
        <v>40</v>
      </c>
      <c r="I250" s="212"/>
      <c r="J250" s="213">
        <f>ROUND(I250*H250,2)</f>
        <v>0</v>
      </c>
      <c r="K250" s="209" t="s">
        <v>405</v>
      </c>
      <c r="L250" s="40"/>
      <c r="M250" s="214" t="s">
        <v>1</v>
      </c>
      <c r="N250" s="215" t="s">
        <v>43</v>
      </c>
      <c r="O250" s="72"/>
      <c r="P250" s="216">
        <f>O250*H250</f>
        <v>0</v>
      </c>
      <c r="Q250" s="216">
        <v>0</v>
      </c>
      <c r="R250" s="216">
        <f>Q250*H250</f>
        <v>0</v>
      </c>
      <c r="S250" s="216">
        <v>0</v>
      </c>
      <c r="T250" s="217">
        <f>S250*H250</f>
        <v>0</v>
      </c>
      <c r="U250" s="35"/>
      <c r="V250" s="35"/>
      <c r="W250" s="35"/>
      <c r="X250" s="35"/>
      <c r="Y250" s="35"/>
      <c r="Z250" s="35"/>
      <c r="AA250" s="35"/>
      <c r="AB250" s="35"/>
      <c r="AC250" s="35"/>
      <c r="AD250" s="35"/>
      <c r="AE250" s="35"/>
      <c r="AR250" s="218" t="s">
        <v>159</v>
      </c>
      <c r="AT250" s="218" t="s">
        <v>155</v>
      </c>
      <c r="AU250" s="218" t="s">
        <v>88</v>
      </c>
      <c r="AY250" s="18" t="s">
        <v>154</v>
      </c>
      <c r="BE250" s="219">
        <f>IF(N250="základní",J250,0)</f>
        <v>0</v>
      </c>
      <c r="BF250" s="219">
        <f>IF(N250="snížená",J250,0)</f>
        <v>0</v>
      </c>
      <c r="BG250" s="219">
        <f>IF(N250="zákl. přenesená",J250,0)</f>
        <v>0</v>
      </c>
      <c r="BH250" s="219">
        <f>IF(N250="sníž. přenesená",J250,0)</f>
        <v>0</v>
      </c>
      <c r="BI250" s="219">
        <f>IF(N250="nulová",J250,0)</f>
        <v>0</v>
      </c>
      <c r="BJ250" s="18" t="s">
        <v>86</v>
      </c>
      <c r="BK250" s="219">
        <f>ROUND(I250*H250,2)</f>
        <v>0</v>
      </c>
      <c r="BL250" s="18" t="s">
        <v>159</v>
      </c>
      <c r="BM250" s="218" t="s">
        <v>2353</v>
      </c>
    </row>
    <row r="251" spans="1:47" s="2" customFormat="1" ht="39">
      <c r="A251" s="35"/>
      <c r="B251" s="36"/>
      <c r="C251" s="37"/>
      <c r="D251" s="220" t="s">
        <v>161</v>
      </c>
      <c r="E251" s="37"/>
      <c r="F251" s="221" t="s">
        <v>2354</v>
      </c>
      <c r="G251" s="37"/>
      <c r="H251" s="37"/>
      <c r="I251" s="123"/>
      <c r="J251" s="37"/>
      <c r="K251" s="37"/>
      <c r="L251" s="40"/>
      <c r="M251" s="222"/>
      <c r="N251" s="223"/>
      <c r="O251" s="72"/>
      <c r="P251" s="72"/>
      <c r="Q251" s="72"/>
      <c r="R251" s="72"/>
      <c r="S251" s="72"/>
      <c r="T251" s="73"/>
      <c r="U251" s="35"/>
      <c r="V251" s="35"/>
      <c r="W251" s="35"/>
      <c r="X251" s="35"/>
      <c r="Y251" s="35"/>
      <c r="Z251" s="35"/>
      <c r="AA251" s="35"/>
      <c r="AB251" s="35"/>
      <c r="AC251" s="35"/>
      <c r="AD251" s="35"/>
      <c r="AE251" s="35"/>
      <c r="AT251" s="18" t="s">
        <v>161</v>
      </c>
      <c r="AU251" s="18" t="s">
        <v>88</v>
      </c>
    </row>
    <row r="252" spans="1:47" s="2" customFormat="1" ht="29.25">
      <c r="A252" s="35"/>
      <c r="B252" s="36"/>
      <c r="C252" s="37"/>
      <c r="D252" s="220" t="s">
        <v>408</v>
      </c>
      <c r="E252" s="37"/>
      <c r="F252" s="230" t="s">
        <v>2197</v>
      </c>
      <c r="G252" s="37"/>
      <c r="H252" s="37"/>
      <c r="I252" s="123"/>
      <c r="J252" s="37"/>
      <c r="K252" s="37"/>
      <c r="L252" s="40"/>
      <c r="M252" s="222"/>
      <c r="N252" s="223"/>
      <c r="O252" s="72"/>
      <c r="P252" s="72"/>
      <c r="Q252" s="72"/>
      <c r="R252" s="72"/>
      <c r="S252" s="72"/>
      <c r="T252" s="73"/>
      <c r="U252" s="35"/>
      <c r="V252" s="35"/>
      <c r="W252" s="35"/>
      <c r="X252" s="35"/>
      <c r="Y252" s="35"/>
      <c r="Z252" s="35"/>
      <c r="AA252" s="35"/>
      <c r="AB252" s="35"/>
      <c r="AC252" s="35"/>
      <c r="AD252" s="35"/>
      <c r="AE252" s="35"/>
      <c r="AT252" s="18" t="s">
        <v>408</v>
      </c>
      <c r="AU252" s="18" t="s">
        <v>88</v>
      </c>
    </row>
    <row r="253" spans="2:51" s="13" customFormat="1" ht="11.25">
      <c r="B253" s="231"/>
      <c r="C253" s="232"/>
      <c r="D253" s="220" t="s">
        <v>410</v>
      </c>
      <c r="E253" s="233" t="s">
        <v>1</v>
      </c>
      <c r="F253" s="234" t="s">
        <v>321</v>
      </c>
      <c r="G253" s="232"/>
      <c r="H253" s="235">
        <v>40</v>
      </c>
      <c r="I253" s="236"/>
      <c r="J253" s="232"/>
      <c r="K253" s="232"/>
      <c r="L253" s="237"/>
      <c r="M253" s="238"/>
      <c r="N253" s="239"/>
      <c r="O253" s="239"/>
      <c r="P253" s="239"/>
      <c r="Q253" s="239"/>
      <c r="R253" s="239"/>
      <c r="S253" s="239"/>
      <c r="T253" s="240"/>
      <c r="AT253" s="241" t="s">
        <v>410</v>
      </c>
      <c r="AU253" s="241" t="s">
        <v>88</v>
      </c>
      <c r="AV253" s="13" t="s">
        <v>88</v>
      </c>
      <c r="AW253" s="13" t="s">
        <v>34</v>
      </c>
      <c r="AX253" s="13" t="s">
        <v>86</v>
      </c>
      <c r="AY253" s="241" t="s">
        <v>154</v>
      </c>
    </row>
    <row r="254" spans="1:65" s="2" customFormat="1" ht="24" customHeight="1">
      <c r="A254" s="35"/>
      <c r="B254" s="36"/>
      <c r="C254" s="207" t="s">
        <v>740</v>
      </c>
      <c r="D254" s="207" t="s">
        <v>155</v>
      </c>
      <c r="E254" s="208" t="s">
        <v>2355</v>
      </c>
      <c r="F254" s="209" t="s">
        <v>2356</v>
      </c>
      <c r="G254" s="210" t="s">
        <v>639</v>
      </c>
      <c r="H254" s="211">
        <v>30</v>
      </c>
      <c r="I254" s="212"/>
      <c r="J254" s="213">
        <f>ROUND(I254*H254,2)</f>
        <v>0</v>
      </c>
      <c r="K254" s="209" t="s">
        <v>405</v>
      </c>
      <c r="L254" s="40"/>
      <c r="M254" s="214" t="s">
        <v>1</v>
      </c>
      <c r="N254" s="215" t="s">
        <v>43</v>
      </c>
      <c r="O254" s="72"/>
      <c r="P254" s="216">
        <f>O254*H254</f>
        <v>0</v>
      </c>
      <c r="Q254" s="216">
        <v>0</v>
      </c>
      <c r="R254" s="216">
        <f>Q254*H254</f>
        <v>0</v>
      </c>
      <c r="S254" s="216">
        <v>0</v>
      </c>
      <c r="T254" s="217">
        <f>S254*H254</f>
        <v>0</v>
      </c>
      <c r="U254" s="35"/>
      <c r="V254" s="35"/>
      <c r="W254" s="35"/>
      <c r="X254" s="35"/>
      <c r="Y254" s="35"/>
      <c r="Z254" s="35"/>
      <c r="AA254" s="35"/>
      <c r="AB254" s="35"/>
      <c r="AC254" s="35"/>
      <c r="AD254" s="35"/>
      <c r="AE254" s="35"/>
      <c r="AR254" s="218" t="s">
        <v>159</v>
      </c>
      <c r="AT254" s="218" t="s">
        <v>155</v>
      </c>
      <c r="AU254" s="218" t="s">
        <v>88</v>
      </c>
      <c r="AY254" s="18" t="s">
        <v>154</v>
      </c>
      <c r="BE254" s="219">
        <f>IF(N254="základní",J254,0)</f>
        <v>0</v>
      </c>
      <c r="BF254" s="219">
        <f>IF(N254="snížená",J254,0)</f>
        <v>0</v>
      </c>
      <c r="BG254" s="219">
        <f>IF(N254="zákl. přenesená",J254,0)</f>
        <v>0</v>
      </c>
      <c r="BH254" s="219">
        <f>IF(N254="sníž. přenesená",J254,0)</f>
        <v>0</v>
      </c>
      <c r="BI254" s="219">
        <f>IF(N254="nulová",J254,0)</f>
        <v>0</v>
      </c>
      <c r="BJ254" s="18" t="s">
        <v>86</v>
      </c>
      <c r="BK254" s="219">
        <f>ROUND(I254*H254,2)</f>
        <v>0</v>
      </c>
      <c r="BL254" s="18" t="s">
        <v>159</v>
      </c>
      <c r="BM254" s="218" t="s">
        <v>2357</v>
      </c>
    </row>
    <row r="255" spans="1:47" s="2" customFormat="1" ht="39">
      <c r="A255" s="35"/>
      <c r="B255" s="36"/>
      <c r="C255" s="37"/>
      <c r="D255" s="220" t="s">
        <v>161</v>
      </c>
      <c r="E255" s="37"/>
      <c r="F255" s="221" t="s">
        <v>2358</v>
      </c>
      <c r="G255" s="37"/>
      <c r="H255" s="37"/>
      <c r="I255" s="123"/>
      <c r="J255" s="37"/>
      <c r="K255" s="37"/>
      <c r="L255" s="40"/>
      <c r="M255" s="222"/>
      <c r="N255" s="223"/>
      <c r="O255" s="72"/>
      <c r="P255" s="72"/>
      <c r="Q255" s="72"/>
      <c r="R255" s="72"/>
      <c r="S255" s="72"/>
      <c r="T255" s="73"/>
      <c r="U255" s="35"/>
      <c r="V255" s="35"/>
      <c r="W255" s="35"/>
      <c r="X255" s="35"/>
      <c r="Y255" s="35"/>
      <c r="Z255" s="35"/>
      <c r="AA255" s="35"/>
      <c r="AB255" s="35"/>
      <c r="AC255" s="35"/>
      <c r="AD255" s="35"/>
      <c r="AE255" s="35"/>
      <c r="AT255" s="18" t="s">
        <v>161</v>
      </c>
      <c r="AU255" s="18" t="s">
        <v>88</v>
      </c>
    </row>
    <row r="256" spans="1:47" s="2" customFormat="1" ht="29.25">
      <c r="A256" s="35"/>
      <c r="B256" s="36"/>
      <c r="C256" s="37"/>
      <c r="D256" s="220" t="s">
        <v>408</v>
      </c>
      <c r="E256" s="37"/>
      <c r="F256" s="230" t="s">
        <v>2197</v>
      </c>
      <c r="G256" s="37"/>
      <c r="H256" s="37"/>
      <c r="I256" s="123"/>
      <c r="J256" s="37"/>
      <c r="K256" s="37"/>
      <c r="L256" s="40"/>
      <c r="M256" s="222"/>
      <c r="N256" s="223"/>
      <c r="O256" s="72"/>
      <c r="P256" s="72"/>
      <c r="Q256" s="72"/>
      <c r="R256" s="72"/>
      <c r="S256" s="72"/>
      <c r="T256" s="73"/>
      <c r="U256" s="35"/>
      <c r="V256" s="35"/>
      <c r="W256" s="35"/>
      <c r="X256" s="35"/>
      <c r="Y256" s="35"/>
      <c r="Z256" s="35"/>
      <c r="AA256" s="35"/>
      <c r="AB256" s="35"/>
      <c r="AC256" s="35"/>
      <c r="AD256" s="35"/>
      <c r="AE256" s="35"/>
      <c r="AT256" s="18" t="s">
        <v>408</v>
      </c>
      <c r="AU256" s="18" t="s">
        <v>88</v>
      </c>
    </row>
    <row r="257" spans="2:51" s="13" customFormat="1" ht="11.25">
      <c r="B257" s="231"/>
      <c r="C257" s="232"/>
      <c r="D257" s="220" t="s">
        <v>410</v>
      </c>
      <c r="E257" s="233" t="s">
        <v>1</v>
      </c>
      <c r="F257" s="234" t="s">
        <v>279</v>
      </c>
      <c r="G257" s="232"/>
      <c r="H257" s="235">
        <v>30</v>
      </c>
      <c r="I257" s="236"/>
      <c r="J257" s="232"/>
      <c r="K257" s="232"/>
      <c r="L257" s="237"/>
      <c r="M257" s="238"/>
      <c r="N257" s="239"/>
      <c r="O257" s="239"/>
      <c r="P257" s="239"/>
      <c r="Q257" s="239"/>
      <c r="R257" s="239"/>
      <c r="S257" s="239"/>
      <c r="T257" s="240"/>
      <c r="AT257" s="241" t="s">
        <v>410</v>
      </c>
      <c r="AU257" s="241" t="s">
        <v>88</v>
      </c>
      <c r="AV257" s="13" t="s">
        <v>88</v>
      </c>
      <c r="AW257" s="13" t="s">
        <v>34</v>
      </c>
      <c r="AX257" s="13" t="s">
        <v>86</v>
      </c>
      <c r="AY257" s="241" t="s">
        <v>154</v>
      </c>
    </row>
    <row r="258" spans="1:65" s="2" customFormat="1" ht="24" customHeight="1">
      <c r="A258" s="35"/>
      <c r="B258" s="36"/>
      <c r="C258" s="207" t="s">
        <v>747</v>
      </c>
      <c r="D258" s="207" t="s">
        <v>155</v>
      </c>
      <c r="E258" s="208" t="s">
        <v>2198</v>
      </c>
      <c r="F258" s="209" t="s">
        <v>2199</v>
      </c>
      <c r="G258" s="210" t="s">
        <v>404</v>
      </c>
      <c r="H258" s="211">
        <v>12</v>
      </c>
      <c r="I258" s="212"/>
      <c r="J258" s="213">
        <f>ROUND(I258*H258,2)</f>
        <v>0</v>
      </c>
      <c r="K258" s="209" t="s">
        <v>405</v>
      </c>
      <c r="L258" s="40"/>
      <c r="M258" s="214" t="s">
        <v>1</v>
      </c>
      <c r="N258" s="215" t="s">
        <v>43</v>
      </c>
      <c r="O258" s="72"/>
      <c r="P258" s="216">
        <f>O258*H258</f>
        <v>0</v>
      </c>
      <c r="Q258" s="216">
        <v>0</v>
      </c>
      <c r="R258" s="216">
        <f>Q258*H258</f>
        <v>0</v>
      </c>
      <c r="S258" s="216">
        <v>0</v>
      </c>
      <c r="T258" s="217">
        <f>S258*H258</f>
        <v>0</v>
      </c>
      <c r="U258" s="35"/>
      <c r="V258" s="35"/>
      <c r="W258" s="35"/>
      <c r="X258" s="35"/>
      <c r="Y258" s="35"/>
      <c r="Z258" s="35"/>
      <c r="AA258" s="35"/>
      <c r="AB258" s="35"/>
      <c r="AC258" s="35"/>
      <c r="AD258" s="35"/>
      <c r="AE258" s="35"/>
      <c r="AR258" s="218" t="s">
        <v>159</v>
      </c>
      <c r="AT258" s="218" t="s">
        <v>155</v>
      </c>
      <c r="AU258" s="218" t="s">
        <v>88</v>
      </c>
      <c r="AY258" s="18" t="s">
        <v>154</v>
      </c>
      <c r="BE258" s="219">
        <f>IF(N258="základní",J258,0)</f>
        <v>0</v>
      </c>
      <c r="BF258" s="219">
        <f>IF(N258="snížená",J258,0)</f>
        <v>0</v>
      </c>
      <c r="BG258" s="219">
        <f>IF(N258="zákl. přenesená",J258,0)</f>
        <v>0</v>
      </c>
      <c r="BH258" s="219">
        <f>IF(N258="sníž. přenesená",J258,0)</f>
        <v>0</v>
      </c>
      <c r="BI258" s="219">
        <f>IF(N258="nulová",J258,0)</f>
        <v>0</v>
      </c>
      <c r="BJ258" s="18" t="s">
        <v>86</v>
      </c>
      <c r="BK258" s="219">
        <f>ROUND(I258*H258,2)</f>
        <v>0</v>
      </c>
      <c r="BL258" s="18" t="s">
        <v>159</v>
      </c>
      <c r="BM258" s="218" t="s">
        <v>2359</v>
      </c>
    </row>
    <row r="259" spans="1:47" s="2" customFormat="1" ht="29.25">
      <c r="A259" s="35"/>
      <c r="B259" s="36"/>
      <c r="C259" s="37"/>
      <c r="D259" s="220" t="s">
        <v>161</v>
      </c>
      <c r="E259" s="37"/>
      <c r="F259" s="221" t="s">
        <v>2201</v>
      </c>
      <c r="G259" s="37"/>
      <c r="H259" s="37"/>
      <c r="I259" s="123"/>
      <c r="J259" s="37"/>
      <c r="K259" s="37"/>
      <c r="L259" s="40"/>
      <c r="M259" s="222"/>
      <c r="N259" s="223"/>
      <c r="O259" s="72"/>
      <c r="P259" s="72"/>
      <c r="Q259" s="72"/>
      <c r="R259" s="72"/>
      <c r="S259" s="72"/>
      <c r="T259" s="73"/>
      <c r="U259" s="35"/>
      <c r="V259" s="35"/>
      <c r="W259" s="35"/>
      <c r="X259" s="35"/>
      <c r="Y259" s="35"/>
      <c r="Z259" s="35"/>
      <c r="AA259" s="35"/>
      <c r="AB259" s="35"/>
      <c r="AC259" s="35"/>
      <c r="AD259" s="35"/>
      <c r="AE259" s="35"/>
      <c r="AT259" s="18" t="s">
        <v>161</v>
      </c>
      <c r="AU259" s="18" t="s">
        <v>88</v>
      </c>
    </row>
    <row r="260" spans="1:47" s="2" customFormat="1" ht="48.75">
      <c r="A260" s="35"/>
      <c r="B260" s="36"/>
      <c r="C260" s="37"/>
      <c r="D260" s="220" t="s">
        <v>408</v>
      </c>
      <c r="E260" s="37"/>
      <c r="F260" s="230" t="s">
        <v>2202</v>
      </c>
      <c r="G260" s="37"/>
      <c r="H260" s="37"/>
      <c r="I260" s="123"/>
      <c r="J260" s="37"/>
      <c r="K260" s="37"/>
      <c r="L260" s="40"/>
      <c r="M260" s="222"/>
      <c r="N260" s="223"/>
      <c r="O260" s="72"/>
      <c r="P260" s="72"/>
      <c r="Q260" s="72"/>
      <c r="R260" s="72"/>
      <c r="S260" s="72"/>
      <c r="T260" s="73"/>
      <c r="U260" s="35"/>
      <c r="V260" s="35"/>
      <c r="W260" s="35"/>
      <c r="X260" s="35"/>
      <c r="Y260" s="35"/>
      <c r="Z260" s="35"/>
      <c r="AA260" s="35"/>
      <c r="AB260" s="35"/>
      <c r="AC260" s="35"/>
      <c r="AD260" s="35"/>
      <c r="AE260" s="35"/>
      <c r="AT260" s="18" t="s">
        <v>408</v>
      </c>
      <c r="AU260" s="18" t="s">
        <v>88</v>
      </c>
    </row>
    <row r="261" spans="2:51" s="13" customFormat="1" ht="11.25">
      <c r="B261" s="231"/>
      <c r="C261" s="232"/>
      <c r="D261" s="220" t="s">
        <v>410</v>
      </c>
      <c r="E261" s="233" t="s">
        <v>1</v>
      </c>
      <c r="F261" s="234" t="s">
        <v>206</v>
      </c>
      <c r="G261" s="232"/>
      <c r="H261" s="235">
        <v>12</v>
      </c>
      <c r="I261" s="236"/>
      <c r="J261" s="232"/>
      <c r="K261" s="232"/>
      <c r="L261" s="237"/>
      <c r="M261" s="238"/>
      <c r="N261" s="239"/>
      <c r="O261" s="239"/>
      <c r="P261" s="239"/>
      <c r="Q261" s="239"/>
      <c r="R261" s="239"/>
      <c r="S261" s="239"/>
      <c r="T261" s="240"/>
      <c r="AT261" s="241" t="s">
        <v>410</v>
      </c>
      <c r="AU261" s="241" t="s">
        <v>88</v>
      </c>
      <c r="AV261" s="13" t="s">
        <v>88</v>
      </c>
      <c r="AW261" s="13" t="s">
        <v>34</v>
      </c>
      <c r="AX261" s="13" t="s">
        <v>86</v>
      </c>
      <c r="AY261" s="241" t="s">
        <v>154</v>
      </c>
    </row>
    <row r="262" spans="1:65" s="2" customFormat="1" ht="24" customHeight="1">
      <c r="A262" s="35"/>
      <c r="B262" s="36"/>
      <c r="C262" s="207" t="s">
        <v>753</v>
      </c>
      <c r="D262" s="207" t="s">
        <v>155</v>
      </c>
      <c r="E262" s="208" t="s">
        <v>2203</v>
      </c>
      <c r="F262" s="209" t="s">
        <v>2204</v>
      </c>
      <c r="G262" s="210" t="s">
        <v>639</v>
      </c>
      <c r="H262" s="211">
        <v>310</v>
      </c>
      <c r="I262" s="212"/>
      <c r="J262" s="213">
        <f>ROUND(I262*H262,2)</f>
        <v>0</v>
      </c>
      <c r="K262" s="209" t="s">
        <v>405</v>
      </c>
      <c r="L262" s="40"/>
      <c r="M262" s="214" t="s">
        <v>1</v>
      </c>
      <c r="N262" s="215" t="s">
        <v>43</v>
      </c>
      <c r="O262" s="72"/>
      <c r="P262" s="216">
        <f>O262*H262</f>
        <v>0</v>
      </c>
      <c r="Q262" s="216">
        <v>0.15614</v>
      </c>
      <c r="R262" s="216">
        <f>Q262*H262</f>
        <v>48.4034</v>
      </c>
      <c r="S262" s="216">
        <v>0</v>
      </c>
      <c r="T262" s="217">
        <f>S262*H262</f>
        <v>0</v>
      </c>
      <c r="U262" s="35"/>
      <c r="V262" s="35"/>
      <c r="W262" s="35"/>
      <c r="X262" s="35"/>
      <c r="Y262" s="35"/>
      <c r="Z262" s="35"/>
      <c r="AA262" s="35"/>
      <c r="AB262" s="35"/>
      <c r="AC262" s="35"/>
      <c r="AD262" s="35"/>
      <c r="AE262" s="35"/>
      <c r="AR262" s="218" t="s">
        <v>159</v>
      </c>
      <c r="AT262" s="218" t="s">
        <v>155</v>
      </c>
      <c r="AU262" s="218" t="s">
        <v>88</v>
      </c>
      <c r="AY262" s="18" t="s">
        <v>154</v>
      </c>
      <c r="BE262" s="219">
        <f>IF(N262="základní",J262,0)</f>
        <v>0</v>
      </c>
      <c r="BF262" s="219">
        <f>IF(N262="snížená",J262,0)</f>
        <v>0</v>
      </c>
      <c r="BG262" s="219">
        <f>IF(N262="zákl. přenesená",J262,0)</f>
        <v>0</v>
      </c>
      <c r="BH262" s="219">
        <f>IF(N262="sníž. přenesená",J262,0)</f>
        <v>0</v>
      </c>
      <c r="BI262" s="219">
        <f>IF(N262="nulová",J262,0)</f>
        <v>0</v>
      </c>
      <c r="BJ262" s="18" t="s">
        <v>86</v>
      </c>
      <c r="BK262" s="219">
        <f>ROUND(I262*H262,2)</f>
        <v>0</v>
      </c>
      <c r="BL262" s="18" t="s">
        <v>159</v>
      </c>
      <c r="BM262" s="218" t="s">
        <v>2360</v>
      </c>
    </row>
    <row r="263" spans="1:47" s="2" customFormat="1" ht="29.25">
      <c r="A263" s="35"/>
      <c r="B263" s="36"/>
      <c r="C263" s="37"/>
      <c r="D263" s="220" t="s">
        <v>161</v>
      </c>
      <c r="E263" s="37"/>
      <c r="F263" s="221" t="s">
        <v>2206</v>
      </c>
      <c r="G263" s="37"/>
      <c r="H263" s="37"/>
      <c r="I263" s="123"/>
      <c r="J263" s="37"/>
      <c r="K263" s="37"/>
      <c r="L263" s="40"/>
      <c r="M263" s="222"/>
      <c r="N263" s="223"/>
      <c r="O263" s="72"/>
      <c r="P263" s="72"/>
      <c r="Q263" s="72"/>
      <c r="R263" s="72"/>
      <c r="S263" s="72"/>
      <c r="T263" s="73"/>
      <c r="U263" s="35"/>
      <c r="V263" s="35"/>
      <c r="W263" s="35"/>
      <c r="X263" s="35"/>
      <c r="Y263" s="35"/>
      <c r="Z263" s="35"/>
      <c r="AA263" s="35"/>
      <c r="AB263" s="35"/>
      <c r="AC263" s="35"/>
      <c r="AD263" s="35"/>
      <c r="AE263" s="35"/>
      <c r="AT263" s="18" t="s">
        <v>161</v>
      </c>
      <c r="AU263" s="18" t="s">
        <v>88</v>
      </c>
    </row>
    <row r="264" spans="1:47" s="2" customFormat="1" ht="39">
      <c r="A264" s="35"/>
      <c r="B264" s="36"/>
      <c r="C264" s="37"/>
      <c r="D264" s="220" t="s">
        <v>408</v>
      </c>
      <c r="E264" s="37"/>
      <c r="F264" s="230" t="s">
        <v>2207</v>
      </c>
      <c r="G264" s="37"/>
      <c r="H264" s="37"/>
      <c r="I264" s="123"/>
      <c r="J264" s="37"/>
      <c r="K264" s="37"/>
      <c r="L264" s="40"/>
      <c r="M264" s="222"/>
      <c r="N264" s="223"/>
      <c r="O264" s="72"/>
      <c r="P264" s="72"/>
      <c r="Q264" s="72"/>
      <c r="R264" s="72"/>
      <c r="S264" s="72"/>
      <c r="T264" s="73"/>
      <c r="U264" s="35"/>
      <c r="V264" s="35"/>
      <c r="W264" s="35"/>
      <c r="X264" s="35"/>
      <c r="Y264" s="35"/>
      <c r="Z264" s="35"/>
      <c r="AA264" s="35"/>
      <c r="AB264" s="35"/>
      <c r="AC264" s="35"/>
      <c r="AD264" s="35"/>
      <c r="AE264" s="35"/>
      <c r="AT264" s="18" t="s">
        <v>408</v>
      </c>
      <c r="AU264" s="18" t="s">
        <v>88</v>
      </c>
    </row>
    <row r="265" spans="2:51" s="13" customFormat="1" ht="11.25">
      <c r="B265" s="231"/>
      <c r="C265" s="232"/>
      <c r="D265" s="220" t="s">
        <v>410</v>
      </c>
      <c r="E265" s="233" t="s">
        <v>1</v>
      </c>
      <c r="F265" s="234" t="s">
        <v>2361</v>
      </c>
      <c r="G265" s="232"/>
      <c r="H265" s="235">
        <v>310</v>
      </c>
      <c r="I265" s="236"/>
      <c r="J265" s="232"/>
      <c r="K265" s="232"/>
      <c r="L265" s="237"/>
      <c r="M265" s="238"/>
      <c r="N265" s="239"/>
      <c r="O265" s="239"/>
      <c r="P265" s="239"/>
      <c r="Q265" s="239"/>
      <c r="R265" s="239"/>
      <c r="S265" s="239"/>
      <c r="T265" s="240"/>
      <c r="AT265" s="241" t="s">
        <v>410</v>
      </c>
      <c r="AU265" s="241" t="s">
        <v>88</v>
      </c>
      <c r="AV265" s="13" t="s">
        <v>88</v>
      </c>
      <c r="AW265" s="13" t="s">
        <v>34</v>
      </c>
      <c r="AX265" s="13" t="s">
        <v>86</v>
      </c>
      <c r="AY265" s="241" t="s">
        <v>154</v>
      </c>
    </row>
    <row r="266" spans="1:65" s="2" customFormat="1" ht="24" customHeight="1">
      <c r="A266" s="35"/>
      <c r="B266" s="36"/>
      <c r="C266" s="207" t="s">
        <v>760</v>
      </c>
      <c r="D266" s="207" t="s">
        <v>155</v>
      </c>
      <c r="E266" s="208" t="s">
        <v>2362</v>
      </c>
      <c r="F266" s="209" t="s">
        <v>2363</v>
      </c>
      <c r="G266" s="210" t="s">
        <v>639</v>
      </c>
      <c r="H266" s="211">
        <v>240</v>
      </c>
      <c r="I266" s="212"/>
      <c r="J266" s="213">
        <f>ROUND(I266*H266,2)</f>
        <v>0</v>
      </c>
      <c r="K266" s="209" t="s">
        <v>405</v>
      </c>
      <c r="L266" s="40"/>
      <c r="M266" s="214" t="s">
        <v>1</v>
      </c>
      <c r="N266" s="215" t="s">
        <v>43</v>
      </c>
      <c r="O266" s="72"/>
      <c r="P266" s="216">
        <f>O266*H266</f>
        <v>0</v>
      </c>
      <c r="Q266" s="216">
        <v>0</v>
      </c>
      <c r="R266" s="216">
        <f>Q266*H266</f>
        <v>0</v>
      </c>
      <c r="S266" s="216">
        <v>0</v>
      </c>
      <c r="T266" s="217">
        <f>S266*H266</f>
        <v>0</v>
      </c>
      <c r="U266" s="35"/>
      <c r="V266" s="35"/>
      <c r="W266" s="35"/>
      <c r="X266" s="35"/>
      <c r="Y266" s="35"/>
      <c r="Z266" s="35"/>
      <c r="AA266" s="35"/>
      <c r="AB266" s="35"/>
      <c r="AC266" s="35"/>
      <c r="AD266" s="35"/>
      <c r="AE266" s="35"/>
      <c r="AR266" s="218" t="s">
        <v>159</v>
      </c>
      <c r="AT266" s="218" t="s">
        <v>155</v>
      </c>
      <c r="AU266" s="218" t="s">
        <v>88</v>
      </c>
      <c r="AY266" s="18" t="s">
        <v>154</v>
      </c>
      <c r="BE266" s="219">
        <f>IF(N266="základní",J266,0)</f>
        <v>0</v>
      </c>
      <c r="BF266" s="219">
        <f>IF(N266="snížená",J266,0)</f>
        <v>0</v>
      </c>
      <c r="BG266" s="219">
        <f>IF(N266="zákl. přenesená",J266,0)</f>
        <v>0</v>
      </c>
      <c r="BH266" s="219">
        <f>IF(N266="sníž. přenesená",J266,0)</f>
        <v>0</v>
      </c>
      <c r="BI266" s="219">
        <f>IF(N266="nulová",J266,0)</f>
        <v>0</v>
      </c>
      <c r="BJ266" s="18" t="s">
        <v>86</v>
      </c>
      <c r="BK266" s="219">
        <f>ROUND(I266*H266,2)</f>
        <v>0</v>
      </c>
      <c r="BL266" s="18" t="s">
        <v>159</v>
      </c>
      <c r="BM266" s="218" t="s">
        <v>2364</v>
      </c>
    </row>
    <row r="267" spans="1:47" s="2" customFormat="1" ht="29.25">
      <c r="A267" s="35"/>
      <c r="B267" s="36"/>
      <c r="C267" s="37"/>
      <c r="D267" s="220" t="s">
        <v>161</v>
      </c>
      <c r="E267" s="37"/>
      <c r="F267" s="221" t="s">
        <v>2365</v>
      </c>
      <c r="G267" s="37"/>
      <c r="H267" s="37"/>
      <c r="I267" s="123"/>
      <c r="J267" s="37"/>
      <c r="K267" s="37"/>
      <c r="L267" s="40"/>
      <c r="M267" s="222"/>
      <c r="N267" s="223"/>
      <c r="O267" s="72"/>
      <c r="P267" s="72"/>
      <c r="Q267" s="72"/>
      <c r="R267" s="72"/>
      <c r="S267" s="72"/>
      <c r="T267" s="73"/>
      <c r="U267" s="35"/>
      <c r="V267" s="35"/>
      <c r="W267" s="35"/>
      <c r="X267" s="35"/>
      <c r="Y267" s="35"/>
      <c r="Z267" s="35"/>
      <c r="AA267" s="35"/>
      <c r="AB267" s="35"/>
      <c r="AC267" s="35"/>
      <c r="AD267" s="35"/>
      <c r="AE267" s="35"/>
      <c r="AT267" s="18" t="s">
        <v>161</v>
      </c>
      <c r="AU267" s="18" t="s">
        <v>88</v>
      </c>
    </row>
    <row r="268" spans="2:51" s="13" customFormat="1" ht="11.25">
      <c r="B268" s="231"/>
      <c r="C268" s="232"/>
      <c r="D268" s="220" t="s">
        <v>410</v>
      </c>
      <c r="E268" s="233" t="s">
        <v>1</v>
      </c>
      <c r="F268" s="234" t="s">
        <v>2350</v>
      </c>
      <c r="G268" s="232"/>
      <c r="H268" s="235">
        <v>240</v>
      </c>
      <c r="I268" s="236"/>
      <c r="J268" s="232"/>
      <c r="K268" s="232"/>
      <c r="L268" s="237"/>
      <c r="M268" s="238"/>
      <c r="N268" s="239"/>
      <c r="O268" s="239"/>
      <c r="P268" s="239"/>
      <c r="Q268" s="239"/>
      <c r="R268" s="239"/>
      <c r="S268" s="239"/>
      <c r="T268" s="240"/>
      <c r="AT268" s="241" t="s">
        <v>410</v>
      </c>
      <c r="AU268" s="241" t="s">
        <v>88</v>
      </c>
      <c r="AV268" s="13" t="s">
        <v>88</v>
      </c>
      <c r="AW268" s="13" t="s">
        <v>34</v>
      </c>
      <c r="AX268" s="13" t="s">
        <v>86</v>
      </c>
      <c r="AY268" s="241" t="s">
        <v>154</v>
      </c>
    </row>
    <row r="269" spans="1:65" s="2" customFormat="1" ht="24" customHeight="1">
      <c r="A269" s="35"/>
      <c r="B269" s="36"/>
      <c r="C269" s="207" t="s">
        <v>766</v>
      </c>
      <c r="D269" s="207" t="s">
        <v>155</v>
      </c>
      <c r="E269" s="208" t="s">
        <v>2366</v>
      </c>
      <c r="F269" s="209" t="s">
        <v>2367</v>
      </c>
      <c r="G269" s="210" t="s">
        <v>639</v>
      </c>
      <c r="H269" s="211">
        <v>40</v>
      </c>
      <c r="I269" s="212"/>
      <c r="J269" s="213">
        <f>ROUND(I269*H269,2)</f>
        <v>0</v>
      </c>
      <c r="K269" s="209" t="s">
        <v>405</v>
      </c>
      <c r="L269" s="40"/>
      <c r="M269" s="214" t="s">
        <v>1</v>
      </c>
      <c r="N269" s="215" t="s">
        <v>43</v>
      </c>
      <c r="O269" s="72"/>
      <c r="P269" s="216">
        <f>O269*H269</f>
        <v>0</v>
      </c>
      <c r="Q269" s="216">
        <v>0</v>
      </c>
      <c r="R269" s="216">
        <f>Q269*H269</f>
        <v>0</v>
      </c>
      <c r="S269" s="216">
        <v>0</v>
      </c>
      <c r="T269" s="217">
        <f>S269*H269</f>
        <v>0</v>
      </c>
      <c r="U269" s="35"/>
      <c r="V269" s="35"/>
      <c r="W269" s="35"/>
      <c r="X269" s="35"/>
      <c r="Y269" s="35"/>
      <c r="Z269" s="35"/>
      <c r="AA269" s="35"/>
      <c r="AB269" s="35"/>
      <c r="AC269" s="35"/>
      <c r="AD269" s="35"/>
      <c r="AE269" s="35"/>
      <c r="AR269" s="218" t="s">
        <v>159</v>
      </c>
      <c r="AT269" s="218" t="s">
        <v>155</v>
      </c>
      <c r="AU269" s="218" t="s">
        <v>88</v>
      </c>
      <c r="AY269" s="18" t="s">
        <v>154</v>
      </c>
      <c r="BE269" s="219">
        <f>IF(N269="základní",J269,0)</f>
        <v>0</v>
      </c>
      <c r="BF269" s="219">
        <f>IF(N269="snížená",J269,0)</f>
        <v>0</v>
      </c>
      <c r="BG269" s="219">
        <f>IF(N269="zákl. přenesená",J269,0)</f>
        <v>0</v>
      </c>
      <c r="BH269" s="219">
        <f>IF(N269="sníž. přenesená",J269,0)</f>
        <v>0</v>
      </c>
      <c r="BI269" s="219">
        <f>IF(N269="nulová",J269,0)</f>
        <v>0</v>
      </c>
      <c r="BJ269" s="18" t="s">
        <v>86</v>
      </c>
      <c r="BK269" s="219">
        <f>ROUND(I269*H269,2)</f>
        <v>0</v>
      </c>
      <c r="BL269" s="18" t="s">
        <v>159</v>
      </c>
      <c r="BM269" s="218" t="s">
        <v>2368</v>
      </c>
    </row>
    <row r="270" spans="1:47" s="2" customFormat="1" ht="29.25">
      <c r="A270" s="35"/>
      <c r="B270" s="36"/>
      <c r="C270" s="37"/>
      <c r="D270" s="220" t="s">
        <v>161</v>
      </c>
      <c r="E270" s="37"/>
      <c r="F270" s="221" t="s">
        <v>2369</v>
      </c>
      <c r="G270" s="37"/>
      <c r="H270" s="37"/>
      <c r="I270" s="123"/>
      <c r="J270" s="37"/>
      <c r="K270" s="37"/>
      <c r="L270" s="40"/>
      <c r="M270" s="222"/>
      <c r="N270" s="223"/>
      <c r="O270" s="72"/>
      <c r="P270" s="72"/>
      <c r="Q270" s="72"/>
      <c r="R270" s="72"/>
      <c r="S270" s="72"/>
      <c r="T270" s="73"/>
      <c r="U270" s="35"/>
      <c r="V270" s="35"/>
      <c r="W270" s="35"/>
      <c r="X270" s="35"/>
      <c r="Y270" s="35"/>
      <c r="Z270" s="35"/>
      <c r="AA270" s="35"/>
      <c r="AB270" s="35"/>
      <c r="AC270" s="35"/>
      <c r="AD270" s="35"/>
      <c r="AE270" s="35"/>
      <c r="AT270" s="18" t="s">
        <v>161</v>
      </c>
      <c r="AU270" s="18" t="s">
        <v>88</v>
      </c>
    </row>
    <row r="271" spans="2:51" s="13" customFormat="1" ht="11.25">
      <c r="B271" s="231"/>
      <c r="C271" s="232"/>
      <c r="D271" s="220" t="s">
        <v>410</v>
      </c>
      <c r="E271" s="233" t="s">
        <v>1</v>
      </c>
      <c r="F271" s="234" t="s">
        <v>321</v>
      </c>
      <c r="G271" s="232"/>
      <c r="H271" s="235">
        <v>40</v>
      </c>
      <c r="I271" s="236"/>
      <c r="J271" s="232"/>
      <c r="K271" s="232"/>
      <c r="L271" s="237"/>
      <c r="M271" s="238"/>
      <c r="N271" s="239"/>
      <c r="O271" s="239"/>
      <c r="P271" s="239"/>
      <c r="Q271" s="239"/>
      <c r="R271" s="239"/>
      <c r="S271" s="239"/>
      <c r="T271" s="240"/>
      <c r="AT271" s="241" t="s">
        <v>410</v>
      </c>
      <c r="AU271" s="241" t="s">
        <v>88</v>
      </c>
      <c r="AV271" s="13" t="s">
        <v>88</v>
      </c>
      <c r="AW271" s="13" t="s">
        <v>34</v>
      </c>
      <c r="AX271" s="13" t="s">
        <v>86</v>
      </c>
      <c r="AY271" s="241" t="s">
        <v>154</v>
      </c>
    </row>
    <row r="272" spans="1:65" s="2" customFormat="1" ht="24" customHeight="1">
      <c r="A272" s="35"/>
      <c r="B272" s="36"/>
      <c r="C272" s="207" t="s">
        <v>772</v>
      </c>
      <c r="D272" s="207" t="s">
        <v>155</v>
      </c>
      <c r="E272" s="208" t="s">
        <v>2370</v>
      </c>
      <c r="F272" s="209" t="s">
        <v>2371</v>
      </c>
      <c r="G272" s="210" t="s">
        <v>639</v>
      </c>
      <c r="H272" s="211">
        <v>30</v>
      </c>
      <c r="I272" s="212"/>
      <c r="J272" s="213">
        <f>ROUND(I272*H272,2)</f>
        <v>0</v>
      </c>
      <c r="K272" s="209" t="s">
        <v>405</v>
      </c>
      <c r="L272" s="40"/>
      <c r="M272" s="214" t="s">
        <v>1</v>
      </c>
      <c r="N272" s="215" t="s">
        <v>43</v>
      </c>
      <c r="O272" s="72"/>
      <c r="P272" s="216">
        <f>O272*H272</f>
        <v>0</v>
      </c>
      <c r="Q272" s="216">
        <v>0</v>
      </c>
      <c r="R272" s="216">
        <f>Q272*H272</f>
        <v>0</v>
      </c>
      <c r="S272" s="216">
        <v>0</v>
      </c>
      <c r="T272" s="217">
        <f>S272*H272</f>
        <v>0</v>
      </c>
      <c r="U272" s="35"/>
      <c r="V272" s="35"/>
      <c r="W272" s="35"/>
      <c r="X272" s="35"/>
      <c r="Y272" s="35"/>
      <c r="Z272" s="35"/>
      <c r="AA272" s="35"/>
      <c r="AB272" s="35"/>
      <c r="AC272" s="35"/>
      <c r="AD272" s="35"/>
      <c r="AE272" s="35"/>
      <c r="AR272" s="218" t="s">
        <v>159</v>
      </c>
      <c r="AT272" s="218" t="s">
        <v>155</v>
      </c>
      <c r="AU272" s="218" t="s">
        <v>88</v>
      </c>
      <c r="AY272" s="18" t="s">
        <v>154</v>
      </c>
      <c r="BE272" s="219">
        <f>IF(N272="základní",J272,0)</f>
        <v>0</v>
      </c>
      <c r="BF272" s="219">
        <f>IF(N272="snížená",J272,0)</f>
        <v>0</v>
      </c>
      <c r="BG272" s="219">
        <f>IF(N272="zákl. přenesená",J272,0)</f>
        <v>0</v>
      </c>
      <c r="BH272" s="219">
        <f>IF(N272="sníž. přenesená",J272,0)</f>
        <v>0</v>
      </c>
      <c r="BI272" s="219">
        <f>IF(N272="nulová",J272,0)</f>
        <v>0</v>
      </c>
      <c r="BJ272" s="18" t="s">
        <v>86</v>
      </c>
      <c r="BK272" s="219">
        <f>ROUND(I272*H272,2)</f>
        <v>0</v>
      </c>
      <c r="BL272" s="18" t="s">
        <v>159</v>
      </c>
      <c r="BM272" s="218" t="s">
        <v>2372</v>
      </c>
    </row>
    <row r="273" spans="1:47" s="2" customFormat="1" ht="29.25">
      <c r="A273" s="35"/>
      <c r="B273" s="36"/>
      <c r="C273" s="37"/>
      <c r="D273" s="220" t="s">
        <v>161</v>
      </c>
      <c r="E273" s="37"/>
      <c r="F273" s="221" t="s">
        <v>2373</v>
      </c>
      <c r="G273" s="37"/>
      <c r="H273" s="37"/>
      <c r="I273" s="123"/>
      <c r="J273" s="37"/>
      <c r="K273" s="37"/>
      <c r="L273" s="40"/>
      <c r="M273" s="222"/>
      <c r="N273" s="223"/>
      <c r="O273" s="72"/>
      <c r="P273" s="72"/>
      <c r="Q273" s="72"/>
      <c r="R273" s="72"/>
      <c r="S273" s="72"/>
      <c r="T273" s="73"/>
      <c r="U273" s="35"/>
      <c r="V273" s="35"/>
      <c r="W273" s="35"/>
      <c r="X273" s="35"/>
      <c r="Y273" s="35"/>
      <c r="Z273" s="35"/>
      <c r="AA273" s="35"/>
      <c r="AB273" s="35"/>
      <c r="AC273" s="35"/>
      <c r="AD273" s="35"/>
      <c r="AE273" s="35"/>
      <c r="AT273" s="18" t="s">
        <v>161</v>
      </c>
      <c r="AU273" s="18" t="s">
        <v>88</v>
      </c>
    </row>
    <row r="274" spans="2:51" s="13" customFormat="1" ht="11.25">
      <c r="B274" s="231"/>
      <c r="C274" s="232"/>
      <c r="D274" s="220" t="s">
        <v>410</v>
      </c>
      <c r="E274" s="233" t="s">
        <v>1</v>
      </c>
      <c r="F274" s="234" t="s">
        <v>279</v>
      </c>
      <c r="G274" s="232"/>
      <c r="H274" s="235">
        <v>30</v>
      </c>
      <c r="I274" s="236"/>
      <c r="J274" s="232"/>
      <c r="K274" s="232"/>
      <c r="L274" s="237"/>
      <c r="M274" s="238"/>
      <c r="N274" s="239"/>
      <c r="O274" s="239"/>
      <c r="P274" s="239"/>
      <c r="Q274" s="239"/>
      <c r="R274" s="239"/>
      <c r="S274" s="239"/>
      <c r="T274" s="240"/>
      <c r="AT274" s="241" t="s">
        <v>410</v>
      </c>
      <c r="AU274" s="241" t="s">
        <v>88</v>
      </c>
      <c r="AV274" s="13" t="s">
        <v>88</v>
      </c>
      <c r="AW274" s="13" t="s">
        <v>34</v>
      </c>
      <c r="AX274" s="13" t="s">
        <v>86</v>
      </c>
      <c r="AY274" s="241" t="s">
        <v>154</v>
      </c>
    </row>
    <row r="275" spans="1:65" s="2" customFormat="1" ht="16.5" customHeight="1">
      <c r="A275" s="35"/>
      <c r="B275" s="36"/>
      <c r="C275" s="254" t="s">
        <v>778</v>
      </c>
      <c r="D275" s="254" t="s">
        <v>179</v>
      </c>
      <c r="E275" s="255" t="s">
        <v>2215</v>
      </c>
      <c r="F275" s="256" t="s">
        <v>2216</v>
      </c>
      <c r="G275" s="257" t="s">
        <v>464</v>
      </c>
      <c r="H275" s="258">
        <v>4</v>
      </c>
      <c r="I275" s="259"/>
      <c r="J275" s="260">
        <f>ROUND(I275*H275,2)</f>
        <v>0</v>
      </c>
      <c r="K275" s="256" t="s">
        <v>405</v>
      </c>
      <c r="L275" s="261"/>
      <c r="M275" s="262" t="s">
        <v>1</v>
      </c>
      <c r="N275" s="263" t="s">
        <v>43</v>
      </c>
      <c r="O275" s="72"/>
      <c r="P275" s="216">
        <f>O275*H275</f>
        <v>0</v>
      </c>
      <c r="Q275" s="216">
        <v>1</v>
      </c>
      <c r="R275" s="216">
        <f>Q275*H275</f>
        <v>4</v>
      </c>
      <c r="S275" s="216">
        <v>0</v>
      </c>
      <c r="T275" s="217">
        <f>S275*H275</f>
        <v>0</v>
      </c>
      <c r="U275" s="35"/>
      <c r="V275" s="35"/>
      <c r="W275" s="35"/>
      <c r="X275" s="35"/>
      <c r="Y275" s="35"/>
      <c r="Z275" s="35"/>
      <c r="AA275" s="35"/>
      <c r="AB275" s="35"/>
      <c r="AC275" s="35"/>
      <c r="AD275" s="35"/>
      <c r="AE275" s="35"/>
      <c r="AR275" s="218" t="s">
        <v>190</v>
      </c>
      <c r="AT275" s="218" t="s">
        <v>179</v>
      </c>
      <c r="AU275" s="218" t="s">
        <v>88</v>
      </c>
      <c r="AY275" s="18" t="s">
        <v>154</v>
      </c>
      <c r="BE275" s="219">
        <f>IF(N275="základní",J275,0)</f>
        <v>0</v>
      </c>
      <c r="BF275" s="219">
        <f>IF(N275="snížená",J275,0)</f>
        <v>0</v>
      </c>
      <c r="BG275" s="219">
        <f>IF(N275="zákl. přenesená",J275,0)</f>
        <v>0</v>
      </c>
      <c r="BH275" s="219">
        <f>IF(N275="sníž. přenesená",J275,0)</f>
        <v>0</v>
      </c>
      <c r="BI275" s="219">
        <f>IF(N275="nulová",J275,0)</f>
        <v>0</v>
      </c>
      <c r="BJ275" s="18" t="s">
        <v>86</v>
      </c>
      <c r="BK275" s="219">
        <f>ROUND(I275*H275,2)</f>
        <v>0</v>
      </c>
      <c r="BL275" s="18" t="s">
        <v>159</v>
      </c>
      <c r="BM275" s="218" t="s">
        <v>2374</v>
      </c>
    </row>
    <row r="276" spans="1:47" s="2" customFormat="1" ht="11.25">
      <c r="A276" s="35"/>
      <c r="B276" s="36"/>
      <c r="C276" s="37"/>
      <c r="D276" s="220" t="s">
        <v>161</v>
      </c>
      <c r="E276" s="37"/>
      <c r="F276" s="221" t="s">
        <v>2216</v>
      </c>
      <c r="G276" s="37"/>
      <c r="H276" s="37"/>
      <c r="I276" s="123"/>
      <c r="J276" s="37"/>
      <c r="K276" s="37"/>
      <c r="L276" s="40"/>
      <c r="M276" s="222"/>
      <c r="N276" s="223"/>
      <c r="O276" s="72"/>
      <c r="P276" s="72"/>
      <c r="Q276" s="72"/>
      <c r="R276" s="72"/>
      <c r="S276" s="72"/>
      <c r="T276" s="73"/>
      <c r="U276" s="35"/>
      <c r="V276" s="35"/>
      <c r="W276" s="35"/>
      <c r="X276" s="35"/>
      <c r="Y276" s="35"/>
      <c r="Z276" s="35"/>
      <c r="AA276" s="35"/>
      <c r="AB276" s="35"/>
      <c r="AC276" s="35"/>
      <c r="AD276" s="35"/>
      <c r="AE276" s="35"/>
      <c r="AT276" s="18" t="s">
        <v>161</v>
      </c>
      <c r="AU276" s="18" t="s">
        <v>88</v>
      </c>
    </row>
    <row r="277" spans="2:51" s="13" customFormat="1" ht="11.25">
      <c r="B277" s="231"/>
      <c r="C277" s="232"/>
      <c r="D277" s="220" t="s">
        <v>410</v>
      </c>
      <c r="E277" s="233" t="s">
        <v>1</v>
      </c>
      <c r="F277" s="234" t="s">
        <v>2375</v>
      </c>
      <c r="G277" s="232"/>
      <c r="H277" s="235">
        <v>4</v>
      </c>
      <c r="I277" s="236"/>
      <c r="J277" s="232"/>
      <c r="K277" s="232"/>
      <c r="L277" s="237"/>
      <c r="M277" s="238"/>
      <c r="N277" s="239"/>
      <c r="O277" s="239"/>
      <c r="P277" s="239"/>
      <c r="Q277" s="239"/>
      <c r="R277" s="239"/>
      <c r="S277" s="239"/>
      <c r="T277" s="240"/>
      <c r="AT277" s="241" t="s">
        <v>410</v>
      </c>
      <c r="AU277" s="241" t="s">
        <v>88</v>
      </c>
      <c r="AV277" s="13" t="s">
        <v>88</v>
      </c>
      <c r="AW277" s="13" t="s">
        <v>34</v>
      </c>
      <c r="AX277" s="13" t="s">
        <v>86</v>
      </c>
      <c r="AY277" s="241" t="s">
        <v>154</v>
      </c>
    </row>
    <row r="278" spans="1:65" s="2" customFormat="1" ht="16.5" customHeight="1">
      <c r="A278" s="35"/>
      <c r="B278" s="36"/>
      <c r="C278" s="254" t="s">
        <v>784</v>
      </c>
      <c r="D278" s="254" t="s">
        <v>179</v>
      </c>
      <c r="E278" s="255" t="s">
        <v>2219</v>
      </c>
      <c r="F278" s="256" t="s">
        <v>2220</v>
      </c>
      <c r="G278" s="257" t="s">
        <v>464</v>
      </c>
      <c r="H278" s="258">
        <v>22</v>
      </c>
      <c r="I278" s="259"/>
      <c r="J278" s="260">
        <f>ROUND(I278*H278,2)</f>
        <v>0</v>
      </c>
      <c r="K278" s="256" t="s">
        <v>405</v>
      </c>
      <c r="L278" s="261"/>
      <c r="M278" s="262" t="s">
        <v>1</v>
      </c>
      <c r="N278" s="263" t="s">
        <v>43</v>
      </c>
      <c r="O278" s="72"/>
      <c r="P278" s="216">
        <f>O278*H278</f>
        <v>0</v>
      </c>
      <c r="Q278" s="216">
        <v>1</v>
      </c>
      <c r="R278" s="216">
        <f>Q278*H278</f>
        <v>22</v>
      </c>
      <c r="S278" s="216">
        <v>0</v>
      </c>
      <c r="T278" s="217">
        <f>S278*H278</f>
        <v>0</v>
      </c>
      <c r="U278" s="35"/>
      <c r="V278" s="35"/>
      <c r="W278" s="35"/>
      <c r="X278" s="35"/>
      <c r="Y278" s="35"/>
      <c r="Z278" s="35"/>
      <c r="AA278" s="35"/>
      <c r="AB278" s="35"/>
      <c r="AC278" s="35"/>
      <c r="AD278" s="35"/>
      <c r="AE278" s="35"/>
      <c r="AR278" s="218" t="s">
        <v>190</v>
      </c>
      <c r="AT278" s="218" t="s">
        <v>179</v>
      </c>
      <c r="AU278" s="218" t="s">
        <v>88</v>
      </c>
      <c r="AY278" s="18" t="s">
        <v>154</v>
      </c>
      <c r="BE278" s="219">
        <f>IF(N278="základní",J278,0)</f>
        <v>0</v>
      </c>
      <c r="BF278" s="219">
        <f>IF(N278="snížená",J278,0)</f>
        <v>0</v>
      </c>
      <c r="BG278" s="219">
        <f>IF(N278="zákl. přenesená",J278,0)</f>
        <v>0</v>
      </c>
      <c r="BH278" s="219">
        <f>IF(N278="sníž. přenesená",J278,0)</f>
        <v>0</v>
      </c>
      <c r="BI278" s="219">
        <f>IF(N278="nulová",J278,0)</f>
        <v>0</v>
      </c>
      <c r="BJ278" s="18" t="s">
        <v>86</v>
      </c>
      <c r="BK278" s="219">
        <f>ROUND(I278*H278,2)</f>
        <v>0</v>
      </c>
      <c r="BL278" s="18" t="s">
        <v>159</v>
      </c>
      <c r="BM278" s="218" t="s">
        <v>2376</v>
      </c>
    </row>
    <row r="279" spans="1:47" s="2" customFormat="1" ht="11.25">
      <c r="A279" s="35"/>
      <c r="B279" s="36"/>
      <c r="C279" s="37"/>
      <c r="D279" s="220" t="s">
        <v>161</v>
      </c>
      <c r="E279" s="37"/>
      <c r="F279" s="221" t="s">
        <v>2220</v>
      </c>
      <c r="G279" s="37"/>
      <c r="H279" s="37"/>
      <c r="I279" s="123"/>
      <c r="J279" s="37"/>
      <c r="K279" s="37"/>
      <c r="L279" s="40"/>
      <c r="M279" s="222"/>
      <c r="N279" s="223"/>
      <c r="O279" s="72"/>
      <c r="P279" s="72"/>
      <c r="Q279" s="72"/>
      <c r="R279" s="72"/>
      <c r="S279" s="72"/>
      <c r="T279" s="73"/>
      <c r="U279" s="35"/>
      <c r="V279" s="35"/>
      <c r="W279" s="35"/>
      <c r="X279" s="35"/>
      <c r="Y279" s="35"/>
      <c r="Z279" s="35"/>
      <c r="AA279" s="35"/>
      <c r="AB279" s="35"/>
      <c r="AC279" s="35"/>
      <c r="AD279" s="35"/>
      <c r="AE279" s="35"/>
      <c r="AT279" s="18" t="s">
        <v>161</v>
      </c>
      <c r="AU279" s="18" t="s">
        <v>88</v>
      </c>
    </row>
    <row r="280" spans="2:51" s="13" customFormat="1" ht="11.25">
      <c r="B280" s="231"/>
      <c r="C280" s="232"/>
      <c r="D280" s="220" t="s">
        <v>410</v>
      </c>
      <c r="E280" s="233" t="s">
        <v>1</v>
      </c>
      <c r="F280" s="234" t="s">
        <v>2377</v>
      </c>
      <c r="G280" s="232"/>
      <c r="H280" s="235">
        <v>22</v>
      </c>
      <c r="I280" s="236"/>
      <c r="J280" s="232"/>
      <c r="K280" s="232"/>
      <c r="L280" s="237"/>
      <c r="M280" s="238"/>
      <c r="N280" s="239"/>
      <c r="O280" s="239"/>
      <c r="P280" s="239"/>
      <c r="Q280" s="239"/>
      <c r="R280" s="239"/>
      <c r="S280" s="239"/>
      <c r="T280" s="240"/>
      <c r="AT280" s="241" t="s">
        <v>410</v>
      </c>
      <c r="AU280" s="241" t="s">
        <v>88</v>
      </c>
      <c r="AV280" s="13" t="s">
        <v>88</v>
      </c>
      <c r="AW280" s="13" t="s">
        <v>34</v>
      </c>
      <c r="AX280" s="13" t="s">
        <v>86</v>
      </c>
      <c r="AY280" s="241" t="s">
        <v>154</v>
      </c>
    </row>
    <row r="281" spans="1:65" s="2" customFormat="1" ht="16.5" customHeight="1">
      <c r="A281" s="35"/>
      <c r="B281" s="36"/>
      <c r="C281" s="207" t="s">
        <v>791</v>
      </c>
      <c r="D281" s="207" t="s">
        <v>155</v>
      </c>
      <c r="E281" s="208" t="s">
        <v>2223</v>
      </c>
      <c r="F281" s="209" t="s">
        <v>2224</v>
      </c>
      <c r="G281" s="210" t="s">
        <v>471</v>
      </c>
      <c r="H281" s="211">
        <v>105</v>
      </c>
      <c r="I281" s="212"/>
      <c r="J281" s="213">
        <f>ROUND(I281*H281,2)</f>
        <v>0</v>
      </c>
      <c r="K281" s="209" t="s">
        <v>405</v>
      </c>
      <c r="L281" s="40"/>
      <c r="M281" s="214" t="s">
        <v>1</v>
      </c>
      <c r="N281" s="215" t="s">
        <v>43</v>
      </c>
      <c r="O281" s="72"/>
      <c r="P281" s="216">
        <f>O281*H281</f>
        <v>0</v>
      </c>
      <c r="Q281" s="216">
        <v>0</v>
      </c>
      <c r="R281" s="216">
        <f>Q281*H281</f>
        <v>0</v>
      </c>
      <c r="S281" s="216">
        <v>0</v>
      </c>
      <c r="T281" s="217">
        <f>S281*H281</f>
        <v>0</v>
      </c>
      <c r="U281" s="35"/>
      <c r="V281" s="35"/>
      <c r="W281" s="35"/>
      <c r="X281" s="35"/>
      <c r="Y281" s="35"/>
      <c r="Z281" s="35"/>
      <c r="AA281" s="35"/>
      <c r="AB281" s="35"/>
      <c r="AC281" s="35"/>
      <c r="AD281" s="35"/>
      <c r="AE281" s="35"/>
      <c r="AR281" s="218" t="s">
        <v>159</v>
      </c>
      <c r="AT281" s="218" t="s">
        <v>155</v>
      </c>
      <c r="AU281" s="218" t="s">
        <v>88</v>
      </c>
      <c r="AY281" s="18" t="s">
        <v>154</v>
      </c>
      <c r="BE281" s="219">
        <f>IF(N281="základní",J281,0)</f>
        <v>0</v>
      </c>
      <c r="BF281" s="219">
        <f>IF(N281="snížená",J281,0)</f>
        <v>0</v>
      </c>
      <c r="BG281" s="219">
        <f>IF(N281="zákl. přenesená",J281,0)</f>
        <v>0</v>
      </c>
      <c r="BH281" s="219">
        <f>IF(N281="sníž. přenesená",J281,0)</f>
        <v>0</v>
      </c>
      <c r="BI281" s="219">
        <f>IF(N281="nulová",J281,0)</f>
        <v>0</v>
      </c>
      <c r="BJ281" s="18" t="s">
        <v>86</v>
      </c>
      <c r="BK281" s="219">
        <f>ROUND(I281*H281,2)</f>
        <v>0</v>
      </c>
      <c r="BL281" s="18" t="s">
        <v>159</v>
      </c>
      <c r="BM281" s="218" t="s">
        <v>2378</v>
      </c>
    </row>
    <row r="282" spans="1:47" s="2" customFormat="1" ht="19.5">
      <c r="A282" s="35"/>
      <c r="B282" s="36"/>
      <c r="C282" s="37"/>
      <c r="D282" s="220" t="s">
        <v>161</v>
      </c>
      <c r="E282" s="37"/>
      <c r="F282" s="221" t="s">
        <v>2226</v>
      </c>
      <c r="G282" s="37"/>
      <c r="H282" s="37"/>
      <c r="I282" s="123"/>
      <c r="J282" s="37"/>
      <c r="K282" s="37"/>
      <c r="L282" s="40"/>
      <c r="M282" s="222"/>
      <c r="N282" s="223"/>
      <c r="O282" s="72"/>
      <c r="P282" s="72"/>
      <c r="Q282" s="72"/>
      <c r="R282" s="72"/>
      <c r="S282" s="72"/>
      <c r="T282" s="73"/>
      <c r="U282" s="35"/>
      <c r="V282" s="35"/>
      <c r="W282" s="35"/>
      <c r="X282" s="35"/>
      <c r="Y282" s="35"/>
      <c r="Z282" s="35"/>
      <c r="AA282" s="35"/>
      <c r="AB282" s="35"/>
      <c r="AC282" s="35"/>
      <c r="AD282" s="35"/>
      <c r="AE282" s="35"/>
      <c r="AT282" s="18" t="s">
        <v>161</v>
      </c>
      <c r="AU282" s="18" t="s">
        <v>88</v>
      </c>
    </row>
    <row r="283" spans="1:47" s="2" customFormat="1" ht="48.75">
      <c r="A283" s="35"/>
      <c r="B283" s="36"/>
      <c r="C283" s="37"/>
      <c r="D283" s="220" t="s">
        <v>408</v>
      </c>
      <c r="E283" s="37"/>
      <c r="F283" s="230" t="s">
        <v>2227</v>
      </c>
      <c r="G283" s="37"/>
      <c r="H283" s="37"/>
      <c r="I283" s="123"/>
      <c r="J283" s="37"/>
      <c r="K283" s="37"/>
      <c r="L283" s="40"/>
      <c r="M283" s="222"/>
      <c r="N283" s="223"/>
      <c r="O283" s="72"/>
      <c r="P283" s="72"/>
      <c r="Q283" s="72"/>
      <c r="R283" s="72"/>
      <c r="S283" s="72"/>
      <c r="T283" s="73"/>
      <c r="U283" s="35"/>
      <c r="V283" s="35"/>
      <c r="W283" s="35"/>
      <c r="X283" s="35"/>
      <c r="Y283" s="35"/>
      <c r="Z283" s="35"/>
      <c r="AA283" s="35"/>
      <c r="AB283" s="35"/>
      <c r="AC283" s="35"/>
      <c r="AD283" s="35"/>
      <c r="AE283" s="35"/>
      <c r="AT283" s="18" t="s">
        <v>408</v>
      </c>
      <c r="AU283" s="18" t="s">
        <v>88</v>
      </c>
    </row>
    <row r="284" spans="2:51" s="13" customFormat="1" ht="11.25">
      <c r="B284" s="231"/>
      <c r="C284" s="232"/>
      <c r="D284" s="220" t="s">
        <v>410</v>
      </c>
      <c r="E284" s="233" t="s">
        <v>1</v>
      </c>
      <c r="F284" s="234" t="s">
        <v>1399</v>
      </c>
      <c r="G284" s="232"/>
      <c r="H284" s="235">
        <v>105</v>
      </c>
      <c r="I284" s="236"/>
      <c r="J284" s="232"/>
      <c r="K284" s="232"/>
      <c r="L284" s="237"/>
      <c r="M284" s="238"/>
      <c r="N284" s="239"/>
      <c r="O284" s="239"/>
      <c r="P284" s="239"/>
      <c r="Q284" s="239"/>
      <c r="R284" s="239"/>
      <c r="S284" s="239"/>
      <c r="T284" s="240"/>
      <c r="AT284" s="241" t="s">
        <v>410</v>
      </c>
      <c r="AU284" s="241" t="s">
        <v>88</v>
      </c>
      <c r="AV284" s="13" t="s">
        <v>88</v>
      </c>
      <c r="AW284" s="13" t="s">
        <v>34</v>
      </c>
      <c r="AX284" s="13" t="s">
        <v>86</v>
      </c>
      <c r="AY284" s="241" t="s">
        <v>154</v>
      </c>
    </row>
    <row r="285" spans="1:65" s="2" customFormat="1" ht="16.5" customHeight="1">
      <c r="A285" s="35"/>
      <c r="B285" s="36"/>
      <c r="C285" s="207" t="s">
        <v>797</v>
      </c>
      <c r="D285" s="207" t="s">
        <v>155</v>
      </c>
      <c r="E285" s="208" t="s">
        <v>2208</v>
      </c>
      <c r="F285" s="209" t="s">
        <v>2209</v>
      </c>
      <c r="G285" s="210" t="s">
        <v>404</v>
      </c>
      <c r="H285" s="211">
        <v>15</v>
      </c>
      <c r="I285" s="212"/>
      <c r="J285" s="213">
        <f>ROUND(I285*H285,2)</f>
        <v>0</v>
      </c>
      <c r="K285" s="209" t="s">
        <v>1</v>
      </c>
      <c r="L285" s="40"/>
      <c r="M285" s="214" t="s">
        <v>1</v>
      </c>
      <c r="N285" s="215" t="s">
        <v>43</v>
      </c>
      <c r="O285" s="72"/>
      <c r="P285" s="216">
        <f>O285*H285</f>
        <v>0</v>
      </c>
      <c r="Q285" s="216">
        <v>0</v>
      </c>
      <c r="R285" s="216">
        <f>Q285*H285</f>
        <v>0</v>
      </c>
      <c r="S285" s="216">
        <v>0</v>
      </c>
      <c r="T285" s="217">
        <f>S285*H285</f>
        <v>0</v>
      </c>
      <c r="U285" s="35"/>
      <c r="V285" s="35"/>
      <c r="W285" s="35"/>
      <c r="X285" s="35"/>
      <c r="Y285" s="35"/>
      <c r="Z285" s="35"/>
      <c r="AA285" s="35"/>
      <c r="AB285" s="35"/>
      <c r="AC285" s="35"/>
      <c r="AD285" s="35"/>
      <c r="AE285" s="35"/>
      <c r="AR285" s="218" t="s">
        <v>159</v>
      </c>
      <c r="AT285" s="218" t="s">
        <v>155</v>
      </c>
      <c r="AU285" s="218" t="s">
        <v>88</v>
      </c>
      <c r="AY285" s="18" t="s">
        <v>154</v>
      </c>
      <c r="BE285" s="219">
        <f>IF(N285="základní",J285,0)</f>
        <v>0</v>
      </c>
      <c r="BF285" s="219">
        <f>IF(N285="snížená",J285,0)</f>
        <v>0</v>
      </c>
      <c r="BG285" s="219">
        <f>IF(N285="zákl. přenesená",J285,0)</f>
        <v>0</v>
      </c>
      <c r="BH285" s="219">
        <f>IF(N285="sníž. přenesená",J285,0)</f>
        <v>0</v>
      </c>
      <c r="BI285" s="219">
        <f>IF(N285="nulová",J285,0)</f>
        <v>0</v>
      </c>
      <c r="BJ285" s="18" t="s">
        <v>86</v>
      </c>
      <c r="BK285" s="219">
        <f>ROUND(I285*H285,2)</f>
        <v>0</v>
      </c>
      <c r="BL285" s="18" t="s">
        <v>159</v>
      </c>
      <c r="BM285" s="218" t="s">
        <v>2379</v>
      </c>
    </row>
    <row r="286" spans="1:47" s="2" customFormat="1" ht="11.25">
      <c r="A286" s="35"/>
      <c r="B286" s="36"/>
      <c r="C286" s="37"/>
      <c r="D286" s="220" t="s">
        <v>161</v>
      </c>
      <c r="E286" s="37"/>
      <c r="F286" s="221" t="s">
        <v>2209</v>
      </c>
      <c r="G286" s="37"/>
      <c r="H286" s="37"/>
      <c r="I286" s="123"/>
      <c r="J286" s="37"/>
      <c r="K286" s="37"/>
      <c r="L286" s="40"/>
      <c r="M286" s="222"/>
      <c r="N286" s="223"/>
      <c r="O286" s="72"/>
      <c r="P286" s="72"/>
      <c r="Q286" s="72"/>
      <c r="R286" s="72"/>
      <c r="S286" s="72"/>
      <c r="T286" s="73"/>
      <c r="U286" s="35"/>
      <c r="V286" s="35"/>
      <c r="W286" s="35"/>
      <c r="X286" s="35"/>
      <c r="Y286" s="35"/>
      <c r="Z286" s="35"/>
      <c r="AA286" s="35"/>
      <c r="AB286" s="35"/>
      <c r="AC286" s="35"/>
      <c r="AD286" s="35"/>
      <c r="AE286" s="35"/>
      <c r="AT286" s="18" t="s">
        <v>161</v>
      </c>
      <c r="AU286" s="18" t="s">
        <v>88</v>
      </c>
    </row>
    <row r="287" spans="2:51" s="13" customFormat="1" ht="11.25">
      <c r="B287" s="231"/>
      <c r="C287" s="232"/>
      <c r="D287" s="220" t="s">
        <v>410</v>
      </c>
      <c r="E287" s="233" t="s">
        <v>1</v>
      </c>
      <c r="F287" s="234" t="s">
        <v>8</v>
      </c>
      <c r="G287" s="232"/>
      <c r="H287" s="235">
        <v>15</v>
      </c>
      <c r="I287" s="236"/>
      <c r="J287" s="232"/>
      <c r="K287" s="232"/>
      <c r="L287" s="237"/>
      <c r="M287" s="285"/>
      <c r="N287" s="286"/>
      <c r="O287" s="286"/>
      <c r="P287" s="286"/>
      <c r="Q287" s="286"/>
      <c r="R287" s="286"/>
      <c r="S287" s="286"/>
      <c r="T287" s="287"/>
      <c r="AT287" s="241" t="s">
        <v>410</v>
      </c>
      <c r="AU287" s="241" t="s">
        <v>88</v>
      </c>
      <c r="AV287" s="13" t="s">
        <v>88</v>
      </c>
      <c r="AW287" s="13" t="s">
        <v>34</v>
      </c>
      <c r="AX287" s="13" t="s">
        <v>86</v>
      </c>
      <c r="AY287" s="241" t="s">
        <v>154</v>
      </c>
    </row>
    <row r="288" spans="1:31" s="2" customFormat="1" ht="6.95" customHeight="1">
      <c r="A288" s="35"/>
      <c r="B288" s="55"/>
      <c r="C288" s="56"/>
      <c r="D288" s="56"/>
      <c r="E288" s="56"/>
      <c r="F288" s="56"/>
      <c r="G288" s="56"/>
      <c r="H288" s="56"/>
      <c r="I288" s="159"/>
      <c r="J288" s="56"/>
      <c r="K288" s="56"/>
      <c r="L288" s="40"/>
      <c r="M288" s="35"/>
      <c r="O288" s="35"/>
      <c r="P288" s="35"/>
      <c r="Q288" s="35"/>
      <c r="R288" s="35"/>
      <c r="S288" s="35"/>
      <c r="T288" s="35"/>
      <c r="U288" s="35"/>
      <c r="V288" s="35"/>
      <c r="W288" s="35"/>
      <c r="X288" s="35"/>
      <c r="Y288" s="35"/>
      <c r="Z288" s="35"/>
      <c r="AA288" s="35"/>
      <c r="AB288" s="35"/>
      <c r="AC288" s="35"/>
      <c r="AD288" s="35"/>
      <c r="AE288" s="35"/>
    </row>
  </sheetData>
  <sheetProtection algorithmName="SHA-512" hashValue="FpkBNWdY5Fc7EIGWSAYJesYM1F1swG5zlRWkD43Z33aJG4BuNZyNgzV+rVpkvkS7qU8eH4gARipmIZ5yBUuY2Q==" saltValue="rC4EIbcsB9bpfxpZaL0n/yQbhwTrjpOUFwFALx1uYhSERAgpR/gjISF2KcmfTk2OK5IIj5PpYnUcDUUc40ICWw==" spinCount="100000" sheet="1" objects="1" scenarios="1" formatColumns="0" formatRows="0" autoFilter="0"/>
  <autoFilter ref="C122:K287"/>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NOOTEBOOK\HONZAS</dc:creator>
  <cp:keywords/>
  <dc:description/>
  <cp:lastModifiedBy>Filipkova</cp:lastModifiedBy>
  <dcterms:created xsi:type="dcterms:W3CDTF">2020-02-24T07:39:53Z</dcterms:created>
  <dcterms:modified xsi:type="dcterms:W3CDTF">2020-02-24T09:23:03Z</dcterms:modified>
  <cp:category/>
  <cp:version/>
  <cp:contentType/>
  <cp:contentStatus/>
</cp:coreProperties>
</file>