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/>
  <bookViews>
    <workbookView xWindow="65416" yWindow="65416" windowWidth="29040" windowHeight="15840" activeTab="0"/>
  </bookViews>
  <sheets>
    <sheet name="Rekapitulace stavby" sheetId="1" r:id="rId1"/>
    <sheet name="SO101 - Silnice II-368 km..." sheetId="2" r:id="rId2"/>
    <sheet name="000 - Ostatní a vedlejší ..." sheetId="3" r:id="rId3"/>
    <sheet name="SO001 - Příprava staveniště" sheetId="4" r:id="rId4"/>
    <sheet name="SO101.1 - Sjezdy a křížení" sheetId="5" r:id="rId5"/>
    <sheet name="000N - Ostatní a vedlejší..." sheetId="6" r:id="rId6"/>
  </sheets>
  <definedNames>
    <definedName name="_xlnm._FilterDatabase" localSheetId="2" hidden="1">'000 - Ostatní a vedlejší ...'!$C$120:$K$165</definedName>
    <definedName name="_xlnm._FilterDatabase" localSheetId="5" hidden="1">'000N - Ostatní a vedlejší...'!$C$120:$K$126</definedName>
    <definedName name="_xlnm._FilterDatabase" localSheetId="3" hidden="1">'SO001 - Příprava staveniště'!$C$122:$K$254</definedName>
    <definedName name="_xlnm._FilterDatabase" localSheetId="1" hidden="1">'SO101 - Silnice II-368 km...'!$C$127:$K$359</definedName>
    <definedName name="_xlnm._FilterDatabase" localSheetId="4" hidden="1">'SO101.1 - Sjezdy a křížení'!$C$123:$K$187</definedName>
    <definedName name="_xlnm.Print_Area" localSheetId="2">'000 - Ostatní a vedlejší ...'!$C$4:$J$41,'000 - Ostatní a vedlejší ...'!$C$50:$J$76,'000 - Ostatní a vedlejší ...'!$C$82:$J$100,'000 - Ostatní a vedlejší ...'!$C$106:$K$165</definedName>
    <definedName name="_xlnm.Print_Area" localSheetId="5">'000N - Ostatní a vedlejší...'!$C$4:$J$41,'000N - Ostatní a vedlejší...'!$C$50:$J$76,'000N - Ostatní a vedlejší...'!$C$82:$J$100,'000N - Ostatní a vedlejší...'!$C$106:$K$126</definedName>
    <definedName name="_xlnm.Print_Area" localSheetId="0">'Rekapitulace stavby'!$D$4:$AO$76,'Rekapitulace stavby'!$C$82:$AQ$103</definedName>
    <definedName name="_xlnm.Print_Area" localSheetId="3">'SO001 - Příprava staveniště'!$C$4:$J$41,'SO001 - Příprava staveniště'!$C$50:$J$76,'SO001 - Příprava staveniště'!$C$82:$J$102,'SO001 - Příprava staveniště'!$C$108:$K$254</definedName>
    <definedName name="_xlnm.Print_Area" localSheetId="1">'SO101 - Silnice II-368 km...'!$C$4:$J$41,'SO101 - Silnice II-368 km...'!$C$50:$J$76,'SO101 - Silnice II-368 km...'!$C$82:$J$107,'SO101 - Silnice II-368 km...'!$C$113:$K$359</definedName>
    <definedName name="_xlnm.Print_Area" localSheetId="4">'SO101.1 - Sjezdy a křížení'!$C$4:$J$41,'SO101.1 - Sjezdy a křížení'!$C$50:$J$76,'SO101.1 - Sjezdy a křížení'!$C$82:$J$103,'SO101.1 - Sjezdy a křížení'!$C$109:$K$187</definedName>
    <definedName name="_xlnm.Print_Titles" localSheetId="0">'Rekapitulace stavby'!$92:$92</definedName>
    <definedName name="_xlnm.Print_Titles" localSheetId="1">'SO101 - Silnice II-368 km...'!$127:$127</definedName>
    <definedName name="_xlnm.Print_Titles" localSheetId="2">'000 - Ostatní a vedlejší ...'!$120:$120</definedName>
    <definedName name="_xlnm.Print_Titles" localSheetId="3">'SO001 - Příprava staveniště'!$122:$122</definedName>
    <definedName name="_xlnm.Print_Titles" localSheetId="4">'SO101.1 - Sjezdy a křížení'!$123:$123</definedName>
    <definedName name="_xlnm.Print_Titles" localSheetId="5">'000N - Ostatní a vedlejší...'!$120:$120</definedName>
  </definedNames>
  <calcPr calcId="181029"/>
  <extLst/>
</workbook>
</file>

<file path=xl/sharedStrings.xml><?xml version="1.0" encoding="utf-8"?>
<sst xmlns="http://schemas.openxmlformats.org/spreadsheetml/2006/main" count="4588" uniqueCount="634">
  <si>
    <t>Export Komplet</t>
  </si>
  <si>
    <t/>
  </si>
  <si>
    <t>2.0</t>
  </si>
  <si>
    <t>False</t>
  </si>
  <si>
    <t>{718844d9-8f05-4910-9e40-d48e1b2cad70}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</si>
  <si>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</si>
  <si>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</si>
  <si>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</si>
  <si>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</si>
  <si>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</si>
  <si>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</si>
  <si>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</si>
  <si>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</si>
  <si>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</si>
  <si>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16061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</si>
  <si>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</si>
  <si>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</si>
  <si>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Modernizace silnice II/368 Moravská Třebová - průtah km 0,06000 - 0,53000</t>
  </si>
  <si>
    <t>KSO:</t>
  </si>
  <si>
    <t>CC-CZ:</t>
  </si>
  <si>
    <t>Místo:</t>
  </si>
  <si>
    <t>Moravská Třebová</t>
  </si>
  <si>
    <t>Datum:</t>
  </si>
  <si>
    <t>5. 11. 2018</t>
  </si>
  <si>
    <t>Zadavatel:</t>
  </si>
  <si>
    <t>IČ:</t>
  </si>
  <si>
    <t>Pardubický kraj</t>
  </si>
  <si>
    <t>DIČ:</t>
  </si>
  <si>
    <t>Uchazeč:</t>
  </si>
  <si>
    <t>Vyplň údaj</t>
  </si>
  <si>
    <t>Projektant:</t>
  </si>
  <si>
    <t>Laboro atelier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</si>
  <si>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</si>
  <si>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</si>
  <si>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</si>
  <si>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</si>
  <si>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</si>
  <si>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</si>
  <si>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</si>
  <si>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</si>
  <si>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</si>
  <si>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</si>
  <si>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</si>
  <si>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</si>
  <si>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</si>
  <si>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</si>
  <si>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</si>
  <si>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</si>
  <si>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</si>
  <si>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</si>
  <si>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</si>
  <si>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</si>
  <si>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</si>
  <si>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</si>
  <si>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</si>
  <si>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</si>
  <si>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</si>
  <si>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</si>
  <si>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</si>
  <si>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</si>
  <si>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</si>
  <si>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</si>
  <si>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</si>
  <si>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</si>
  <si>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</si>
  <si>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</si>
  <si>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</si>
  <si>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</si>
  <si>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</si>
  <si>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</si>
  <si>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</si>
  <si>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</si>
  <si>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</si>
  <si>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</si>
  <si>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</si>
  <si>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</si>
  <si>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</si>
  <si>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</si>
  <si>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</si>
  <si>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Část 1a</t>
  </si>
  <si>
    <t>Způsobilé výdaje - Hlavní aktivity</t>
  </si>
  <si>
    <t>STA</t>
  </si>
  <si>
    <t>1</t>
  </si>
  <si>
    <t>{c9e458f6-5e8d-4a19-b988-92e74d8a1c67}</t>
  </si>
  <si>
    <t>2</t>
  </si>
  <si>
    <t>/</t>
  </si>
  <si>
    <t>SO101</t>
  </si>
  <si>
    <t>Silnice II/368 km 0,060 00 - 0,530 00</t>
  </si>
  <si>
    <t>Soupis</t>
  </si>
  <si>
    <t>{18c81535-74ff-46d9-96c2-e2d5ed694f57}</t>
  </si>
  <si>
    <t>Část 1b</t>
  </si>
  <si>
    <t>Způsobilé výdaje - Vedlejší aktivity</t>
  </si>
  <si>
    <t>{8f16ad21-f032-4a14-b986-79434a3b4adb}</t>
  </si>
  <si>
    <t>000</t>
  </si>
  <si>
    <t>Ostatní a vedlejší náklady</t>
  </si>
  <si>
    <t>{88c65738-1537-44b3-bea9-f11b99961d28}</t>
  </si>
  <si>
    <t>SO001</t>
  </si>
  <si>
    <t>Příprava staveniště</t>
  </si>
  <si>
    <t>{a00411cc-dde8-4767-b1c9-3374106034f3}</t>
  </si>
  <si>
    <t>SO101.1</t>
  </si>
  <si>
    <t>Sjezdy a křížení</t>
  </si>
  <si>
    <t>{c888093f-dd82-401e-ba69-3ea9005a8601}</t>
  </si>
  <si>
    <t>Část 2</t>
  </si>
  <si>
    <t>Nezpůsobilé výdaje</t>
  </si>
  <si>
    <t>{9daeeb81-8854-429c-bb7b-ab79f1ceccbf}</t>
  </si>
  <si>
    <t>000N</t>
  </si>
  <si>
    <t>{da1da1e9-65c1-4145-8436-58213ee1d93a}</t>
  </si>
  <si>
    <t>KRYCÍ LIST SOUPISU PRACÍ</t>
  </si>
  <si>
    <t>Objekt:</t>
  </si>
  <si>
    <t>Část 1a - Způsobilé výdaje - Hlavní aktivity</t>
  </si>
  <si>
    <t>Soupis:</t>
  </si>
  <si>
    <t>SO101 - Silnice II/368 km 0,060 00 - 0,530 00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</si>
  <si>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</si>
  <si>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</si>
  <si>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</si>
  <si>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</si>
  <si>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</si>
  <si>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</si>
  <si>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</si>
  <si>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</si>
  <si>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</si>
  <si>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</si>
  <si>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</si>
  <si>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</si>
  <si>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</si>
  <si>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</si>
  <si>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</si>
  <si>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</si>
  <si>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</si>
  <si>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</si>
  <si>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</si>
  <si>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</si>
  <si>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</si>
  <si>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</si>
  <si>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</si>
  <si>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</si>
  <si>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</si>
  <si>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</si>
  <si>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</si>
  <si>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</si>
  <si>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</si>
  <si>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</si>
  <si>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</si>
  <si>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11318</t>
  </si>
  <si>
    <t>ODSTRANĚNÍ KRYTU ZPEVNĚNÝCH PLOCH Z DLAŽDIC</t>
  </si>
  <si>
    <t>M3</t>
  </si>
  <si>
    <t>OTSKP 2019</t>
  </si>
  <si>
    <t>4</t>
  </si>
  <si>
    <t>-527060468</t>
  </si>
  <si>
    <t>PP</t>
  </si>
  <si>
    <t>PSC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</si>
  <si>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</si>
  <si>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VV</t>
  </si>
  <si>
    <t>21,95*0,1 "rozebrání části stáv. chodníku - plocha programem"</t>
  </si>
  <si>
    <t>11333</t>
  </si>
  <si>
    <t>ODSTRANĚNÍ PODKLADU ZPEVNĚNÝCH PLOCH S ASFALT POJIVEM</t>
  </si>
  <si>
    <t>-885134944</t>
  </si>
  <si>
    <t>P</t>
  </si>
  <si>
    <t>Poznámka k položce:
Odvoz na deponii Správy a údržby silnic Pardubického kraje (cestmistrovství Moravská Třebová).</t>
  </si>
  <si>
    <t>9,63 * 0,1 "vybourání stáv. asfaltového chodníku"</t>
  </si>
  <si>
    <t>3</t>
  </si>
  <si>
    <t>113522</t>
  </si>
  <si>
    <t>ODSTRANĚNÍ CHODNÍKOVÝCH A SILNIČNÍCH OBRUBNÍKŮ BETONOVÝCH, ODVOZ DO 2KM</t>
  </si>
  <si>
    <t>M</t>
  </si>
  <si>
    <t>1828766489</t>
  </si>
  <si>
    <t>6 "napojení na ZÚ"</t>
  </si>
  <si>
    <t>8+2+2 "odstr. sjezdy km 0,112"</t>
  </si>
  <si>
    <t>4,5+4 "odstr. sjezd km 0,177"</t>
  </si>
  <si>
    <t>2+2 "odstr. sjezd km 0,225"</t>
  </si>
  <si>
    <t>2,2+2 "odstr. sjezd km 0,296"</t>
  </si>
  <si>
    <t>3+3 "odstr. sjezd km 0,313"</t>
  </si>
  <si>
    <t>6 "odstr. sjezd km 0,355"</t>
  </si>
  <si>
    <t>26,5 "odstr. sjezd km 0,389"</t>
  </si>
  <si>
    <t>5+5,5 "odstr. sjezd km 0,495"</t>
  </si>
  <si>
    <t>Součet</t>
  </si>
  <si>
    <t>113722</t>
  </si>
  <si>
    <t>FRÉZOVÁNÍ ZPEVNĚNÝCH PLOCH ASFALTOVÝCH, ODVOZ DO 2KM</t>
  </si>
  <si>
    <t>-1911482166</t>
  </si>
  <si>
    <t>Poznámka k položce:
Odfrézovaný asfaltový výzisk bude odvezen na deponii Správy a údržby silnic Pardubického kraje (cestmistrovství Moravská Třebová).</t>
  </si>
  <si>
    <t>3924,18 * 0,1 "Frézování vozovky tl. 100mm - plocha programem"</t>
  </si>
  <si>
    <t>5</t>
  </si>
  <si>
    <t>12273A</t>
  </si>
  <si>
    <t>ODKOPÁVKY A PROKOPÁVKY OBECNÉ TŘ. I - BEZ DOPRAVY</t>
  </si>
  <si>
    <t>611222497</t>
  </si>
  <si>
    <t>Poznámka k souboru cen:
položka zahrnuje: -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zhutnění podloží, případně i svahů vč. svahování - zřízení stupňů v podloží a lavic na svazích, není-li pro tyto práce zřízena samostatná položka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</si>
  <si>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1263,38 "odkop stáv. vrstev - kubatura programem"</t>
  </si>
  <si>
    <t>6</t>
  </si>
  <si>
    <t>12273B</t>
  </si>
  <si>
    <t>ODKOPÁVKY A PROKOPÁVKY OBECNÉ TŘ. I - DOPRAVA</t>
  </si>
  <si>
    <t>M3KM</t>
  </si>
  <si>
    <t>850208542</t>
  </si>
  <si>
    <t>Poznámka k souboru cen:
Položka zahrnuje samostatnou dopravu zeminy. Množství se určí jako součin kubatutry [m3] a požadované vzdálenosti [km].</t>
  </si>
  <si>
    <t>1263,38* 34 "odvoz na skládku vzdál. 34 km"</t>
  </si>
  <si>
    <t>7</t>
  </si>
  <si>
    <t>13173</t>
  </si>
  <si>
    <t>HLOUBENÍ JAM ZAPAŽ I NEPAŽ TŘ. I</t>
  </si>
  <si>
    <t>497896106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</si>
  <si>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</si>
  <si>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23 * (1,0 * 1,2 * 1,2) "odkop pro UV"</t>
  </si>
  <si>
    <t>8</t>
  </si>
  <si>
    <t>13173B</t>
  </si>
  <si>
    <t>HLOUBENÍ JAM ZAPAŽ I NEPAŽ TŘ. I - DOPRAVA</t>
  </si>
  <si>
    <t>1209759646</t>
  </si>
  <si>
    <t>33,12* 34 "odvoz na skládku vzdál. 34 km"</t>
  </si>
  <si>
    <t>9</t>
  </si>
  <si>
    <t>13273</t>
  </si>
  <si>
    <t>HLOUBENÍ RÝH ŠÍŘ DO 2M PAŽ I NEPAŽ TŘ. I</t>
  </si>
  <si>
    <t>1939017466</t>
  </si>
  <si>
    <t>15,45 * 1,2 * 0,8 "přípojky UV vlevo"</t>
  </si>
  <si>
    <t>27,71* 1,2 * 0,8 "přípojky UV pravo"</t>
  </si>
  <si>
    <t>10</t>
  </si>
  <si>
    <t>13273B</t>
  </si>
  <si>
    <t>HLOUBENÍ RÝH ŠÍŘ DO 2M PAŽ I NEPAŽ TŘ. I - DOPRAVA</t>
  </si>
  <si>
    <t>1980943298</t>
  </si>
  <si>
    <t>(41,434 - 33,372) * 34 "odvoz na skládku vzdál. 34 km - odečtena zpět nasypaná zemina"</t>
  </si>
  <si>
    <t>11</t>
  </si>
  <si>
    <t>17120</t>
  </si>
  <si>
    <t>ULOŽENÍ SYPANINY DO NÁSYPŮ A NA SKLÁDKY BEZ ZHUTNĚNÍ</t>
  </si>
  <si>
    <t>-1442443218</t>
  </si>
  <si>
    <t>Poznámka k souboru cen:
položka zahrnuje: - kompletní provedení zemní konstrukce do předepsaného tvaru - ošetření úložiště po celou dobu práce v něm vč. klimatických opatření - ztížení v okolí vedení, konstrukcí a objektů a jejich dočasné zajištění - ztížení provádění ve ztížených podmínkách a stísněných prostorech - ztížené ukládání sypaniny pod vodu - ukládání po vrstvách a po jiných nutných částech (figurách) vč. dosypávek - spouštění a nošení materiálu - úprava, očištění a ochrana podloží a svahů - svahování, uzavírání povrchů svahů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</si>
  <si>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"Uložení zeminy na skládce"</t>
  </si>
  <si>
    <t>1263,38 "dle pol. č. 12273A"</t>
  </si>
  <si>
    <t>33,120 + 41,434 - 33,372 "dle pol. č. 13173, 13273, 17411"</t>
  </si>
  <si>
    <t>12</t>
  </si>
  <si>
    <t>17411</t>
  </si>
  <si>
    <t>ZÁSYP JAM A RÝH ZEMINOU SE ZHUTNĚNÍM</t>
  </si>
  <si>
    <t>-1172317612</t>
  </si>
  <si>
    <t>Poznámka k souboru cen:
položka zahrnuje: - kompletní provedení zemní konstrukce vč. výběru vhodného materiálu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</si>
  <si>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0,4 * 23 "zásyp UV"</t>
  </si>
  <si>
    <t>15,45 * 0,7 * 0,8 "přípojky UV vlevo"</t>
  </si>
  <si>
    <t>27,71 * 0,7 * 0,8 "přípojky UV pravo"</t>
  </si>
  <si>
    <t>13</t>
  </si>
  <si>
    <t>17511</t>
  </si>
  <si>
    <t>OBSYP POTRUBÍ A OBJEKTŮ SE ZHUTNĚNÍM</t>
  </si>
  <si>
    <t>-455407855</t>
  </si>
  <si>
    <t>Poznámka k souboru cen:
položka zahrnuje: - kompletní provedení zemní konstrukce vč. výběru vhodného materiálu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a výplň jam a prohlubní v podloží - úprava, očištění, ochrana a zhutnění podloží - svahování, hutnění a uzavírání povrchů svahů - zřízení lavic na svazích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 - zemina vytlačená potrubím o DN do 180mm se od kubatury obsypů neodečítá</t>
  </si>
  <si>
    <t>15,54 * 0,5 * 0,8 "přípojky UV vlevo"</t>
  </si>
  <si>
    <t>27,71 * 0,5 * 0,8 "přípojky UV pravo"</t>
  </si>
  <si>
    <t>Zakládání</t>
  </si>
  <si>
    <t>14</t>
  </si>
  <si>
    <t>21263</t>
  </si>
  <si>
    <t>TRATIVODY KOMPLET Z TRUB Z PLAST HMOT DN DO 150MM</t>
  </si>
  <si>
    <t>1377165835</t>
  </si>
  <si>
    <t>Poznámka k souboru cen:
Položka platí pro kompletní konstrukce trativodů a zahrnuje zejména: - výkop rýhy předepsaného tvaru v dané třídě těžitelnosti, výplň, zásyp trativodu včetně dopravy, uložení přebytečného materiálu, dodávky předepsaného materiálu pro výplň a zásyp - zřízení spojovací vrstvy - zřízení podkladu a lože trativodu z předepsaného materiálu - dodávka a uložení trativodu předepsaného materiálu a profilu - obsyp trativodu předepsaným materiálem - ukončení trativodu zaústěním do potrubí nebo vodoteče, případně vybudování ukončujícího objektu (kapličky) dle VL - veškerý materiál, výrobky a polotovary, včetně mimostaveništní a vnitrostaveništní dopravy - nezahrnuje opláštění z geotextilie, fólie</t>
  </si>
  <si>
    <t>465,12 "vpravo - délka programem"</t>
  </si>
  <si>
    <t>465,12 "vlevo - délka programem"</t>
  </si>
  <si>
    <t>215663</t>
  </si>
  <si>
    <t>ÚPRAVA PODLOŽÍ HYDRAULICKÝMI POJIVY DO 2% HL DO 0,5M</t>
  </si>
  <si>
    <t>M2</t>
  </si>
  <si>
    <t>-2043252834</t>
  </si>
  <si>
    <t>Poznámka k souboru cen:
položka zahrnuje zafrézování předepsaného množství hydraulického pojiva do podloží do hloubky do 0,5m, zhutnění druh hydraulického pojiva stanoví zadávací dokumentace</t>
  </si>
  <si>
    <t>3212,28 "dle položky 56333"</t>
  </si>
  <si>
    <t>Vodorovné konstrukce</t>
  </si>
  <si>
    <t>16</t>
  </si>
  <si>
    <t>465921</t>
  </si>
  <si>
    <t>DLAŽBY Z BETONOVÝCH DLAŽDIC NA SUCHO</t>
  </si>
  <si>
    <t>-1274642409</t>
  </si>
  <si>
    <t>Poznámka k souboru cen:
položka zahrnuje: - nutné zemní práce (svahování, úpravu pláně a pod.) - úpravu podkladu - dodávku a uložení dlažby z předepsaných dlaždic do předepsaného tvaru - spárování, těsnění, tmelení a vyplnění spar případně s vyklínováním - úprava povrchu pro odvedení srážkové vody - nezahrnuje podklad pod dlažbu, vykazuje se samostatně položkami SD 45</t>
  </si>
  <si>
    <t>7,349 "úprava přechod pro chodce - plocha programem"</t>
  </si>
  <si>
    <t>17</t>
  </si>
  <si>
    <t>465923</t>
  </si>
  <si>
    <t>PŘEDLÁŽDĚNÍ DLAŽBY Z BETON DLAŽDIC</t>
  </si>
  <si>
    <t>1439674503</t>
  </si>
  <si>
    <t>Poznámka k souboru cen:
- pod pojmem *předláždění* se rozumí rozebrání stávající dlažby a pokládka dlažby ze stávajícího dlažebního materiálu (bez dodávky nového) - zahrnuje nezbytnou manipulaci s tímto materiálem (nakládání, doprava, složení, očištění) - dodání a rozprostření materiálu pro lože a jeho tloušťku předepsanou dokumentací a pro předepsanou výplň spar - nutné zemní práce (svahování, úpravu pláně a pod.) - nezahrnuje podklad pod dlažbu, vykazuje se samostatně položkami SD 45</t>
  </si>
  <si>
    <t>21,95 "předl. stáv. chodníku - plocha programem"</t>
  </si>
  <si>
    <t>Komunikace pozemní</t>
  </si>
  <si>
    <t>18</t>
  </si>
  <si>
    <t>56213</t>
  </si>
  <si>
    <t>VOZOVKOVÉ VRSTVY Z MATERIÁLŮ STABIL CEMENTEM TL DO 150MM</t>
  </si>
  <si>
    <t>462349417</t>
  </si>
  <si>
    <t>Poznámka k souboru cen:
- dodání směsi v požadované kvalitě - očištění podkladu - uložení směsi dle předepsaného technologického předpisu a zhutnění vrstvy v předepsané tloušťce - zřízení vrstvy bez rozlišení šířky, pokládání vrstvy po etapách, včetně pracovních spar a spojů - úpravu napojení, ukončení - úpravu dilatačních spar včetně předepsané výztuže - nezahrnuje postřiky, nátěry - nezahrnuje úpravu povrchu krytu</t>
  </si>
  <si>
    <t>3212,38 "vozovka - plocha programem"</t>
  </si>
  <si>
    <t>19</t>
  </si>
  <si>
    <t>56334</t>
  </si>
  <si>
    <t>VOZOVKOVÉ VRSTVY ZE ŠTĚRKODRTI TL. DO 200MM</t>
  </si>
  <si>
    <t>-1260668987</t>
  </si>
  <si>
    <t>Poznámka k souboru cen:
- dodání kameniva předepsané kvality a zrnitosti - rozprostření a zhutnění vrstvy v předepsané tloušťce - zřízení vrstvy bez rozlišení šířky, pokládání vrstvy po etapách - nezahrnuje postřiky, nátěry</t>
  </si>
  <si>
    <t>3212,28 "plocha programem"</t>
  </si>
  <si>
    <t>20</t>
  </si>
  <si>
    <t>56363</t>
  </si>
  <si>
    <t>VOZOVKOVÉ VRSTVY Z RECYKLOVANÉHO MATERIÁLU TL DO 150MM</t>
  </si>
  <si>
    <t>-1118275799</t>
  </si>
  <si>
    <t>Poznámka k souboru cen:
- dodání recyklátu v požadované kvalitě - očištění podkladu - uložení recyklátu dle předepsaného technologického předpisu, zhutnění vrstvy v předepsané tloušťce - zřízení vrstvy bez rozlišení šířky, pokládání vrstvy po etapách, včetně pracovních spar a spojů - úpravu napojení, ukončení - nezahrnuje postřiky, nátěry</t>
  </si>
  <si>
    <t>331,31"dosypávky - plocha programem"</t>
  </si>
  <si>
    <t>572153</t>
  </si>
  <si>
    <t>INFILTRAČNÍ POSTŘIK Z EMULZE DO 2,5KG/M2</t>
  </si>
  <si>
    <t>1722506339</t>
  </si>
  <si>
    <t>Poznámka k souboru cen:
- dodání všech předepsaných materiálů pro postřiky v předepsaném množství - provedení dle předepsaného technologického předpisu - zřízení vrstvy bez rozlišení šířky, pokládání vrstvy po etapách - úpravu napojení, ukončení</t>
  </si>
  <si>
    <t>3212,28 "dle položky 574E66"</t>
  </si>
  <si>
    <t>22</t>
  </si>
  <si>
    <t>572224</t>
  </si>
  <si>
    <t>SPOJOVACÍ POSTŘIK Z MODIFIK EMULZE DO 1,0KG/M2</t>
  </si>
  <si>
    <t>-425750180</t>
  </si>
  <si>
    <t>3212,28"dle položky 574P51"</t>
  </si>
  <si>
    <t>23</t>
  </si>
  <si>
    <t>574E66</t>
  </si>
  <si>
    <t>ASFALTOVÝ BETON PRO PODKLADNÍ VRSTVY ACP 16+, 16S TL. 70MM</t>
  </si>
  <si>
    <t>-178285302</t>
  </si>
  <si>
    <t>Poznámka k souboru cen: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</si>
  <si>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3212,28  "vozovka - plocha programem"</t>
  </si>
  <si>
    <t>24</t>
  </si>
  <si>
    <t>574P51</t>
  </si>
  <si>
    <t>ASFALTOVÝ KOBEREC MODIFIK SE SNÍŽENOU HLUČNOSTÍ SMA 8 NH TL. DO 40MM</t>
  </si>
  <si>
    <t>-653744200</t>
  </si>
  <si>
    <t>Poznámka k souboru cen:
-modifikovaný polymerem PMB 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</si>
  <si>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Poznámka k položce:
Jedná se o kryt vozovky s modifikací CRmB (se sníženou hladinou hluku z dopravy) - dle podmínek SÚSPK.</t>
  </si>
  <si>
    <t>3212,28 "vozovka - plocha programem"</t>
  </si>
  <si>
    <t>25</t>
  </si>
  <si>
    <t>58920</t>
  </si>
  <si>
    <t>VÝPLŇ SPAR MODIFIKOVANÝM ASFALTEM</t>
  </si>
  <si>
    <t>-1711813509</t>
  </si>
  <si>
    <t>Poznámka k souboru cen:
položka zahrnuje: - dodávku předepsaného materiálu - vyčištění a výplň spar tímto materiálem</t>
  </si>
  <si>
    <t>7,41 "spára v ZÚ"</t>
  </si>
  <si>
    <t>8,96 "spára v KÚ"</t>
  </si>
  <si>
    <t>Trubní vedení</t>
  </si>
  <si>
    <t>26</t>
  </si>
  <si>
    <t>87433</t>
  </si>
  <si>
    <t>POTRUBÍ Z TRUB PLASTOVÝCH ODPADNÍCH DN DO 150MM</t>
  </si>
  <si>
    <t>-29337949</t>
  </si>
  <si>
    <t>Poznámka k souboru cen:
položky pro zhotovení potrubí platí bez ohledu na sklon zahrnuje: - výrobní dokumentaci (včetně technologického předpisu) - dodání veškerého trubního a pomocného materiálu (trouby, trubky, tvarovky, spojovací a těsnící materiál a pod.), podpěrných, závěsných a upevňovacích prvků, včetně potřebných úprav - úprava a příprava podkladu a podpěr, očištění a ošetření podkladu a podpěr - zřízení plně funkčního potrubí, kompletní soustavy, podle příslušného technologického předpisu - zřízení potrubí i jednotlivých částí po etapách, včetně pracovních spar a spojů, pracovního zaslepení konců a pod. - úprava prostupů, průchodů šachtami a komorami, okolí podpěr a vyústění, zaústění, napojení, vyvedení a upevnění odpad. výustí - ochrana potrubí nátěrem (vč. úpravy povrchu), případně izolací, nejsou-li tyto práce předmětem jiné položky - úprava, očištění a ošetření prostoru kolem potrubí - položky platí pro práce prováděné v prostoru zapaženém i nezapaženém a i v kolektorech, chráničkách - položky zahrnují i práce spojené s nutnými obtoky, převáděním a čerpáním vody nezahrnuje zkoušky vodotěsnosti a televizní prohlídku</t>
  </si>
  <si>
    <t>15,45 "přípojky UV vlevo"</t>
  </si>
  <si>
    <t>27,71 "přípojky UV pravo"</t>
  </si>
  <si>
    <t>27</t>
  </si>
  <si>
    <t>895812</t>
  </si>
  <si>
    <t>DRENÁŽNÍ ŠACHTICE NORMÁLNÍ Z PLAST DÍLCŮ ŠN 80</t>
  </si>
  <si>
    <t>KUS</t>
  </si>
  <si>
    <t>-1534753365</t>
  </si>
  <si>
    <t>Poznámka k souboru cen:
položka zahrnuje: - poklopy s rámem z předepsaného materiálu a tvaru - předepsané plastové skruže, dno a není-li uvedeno jinak i podkladní vrstvu (z kameniva nebo betonu). - výplň, těsnění a tmelení spár a spojů, - očištění a ošetření úložných ploch, - předepsané podkladní konstrukce</t>
  </si>
  <si>
    <t>4 "vrcholové šachty trativodů"</t>
  </si>
  <si>
    <t>28</t>
  </si>
  <si>
    <t>895822</t>
  </si>
  <si>
    <t>DRENÁŽNÍ ŠACHTICE KONTROLNÍ Z PLAST DÍLCŮ ŠK 80</t>
  </si>
  <si>
    <t>444447063</t>
  </si>
  <si>
    <t>6"kontrolní šachty trativodů"</t>
  </si>
  <si>
    <t>29</t>
  </si>
  <si>
    <t>89712</t>
  </si>
  <si>
    <t>VPUSŤ KANALIZAČNÍ ULIČNÍ KOMPLETNÍ Z BETONOVÝCH DÍLCŮ</t>
  </si>
  <si>
    <t>1675914757</t>
  </si>
  <si>
    <t>Poznámka k souboru cen:
položka zahrnuje: - dodávku a osazení předepsaných dílů včetně mříže - výplň, těsnění a tmelení spar a spojů, - opatření povrchů betonu izolací proti zemní vlhkosti v částech, kde přijdou do styku se zeminou nebo kamenivem, - předepsané podkladní konstrukce</t>
  </si>
  <si>
    <t>30</t>
  </si>
  <si>
    <t>89921</t>
  </si>
  <si>
    <t>VÝŠKOVÁ ÚPRAVA POKLOPŮ</t>
  </si>
  <si>
    <t>-1769111573</t>
  </si>
  <si>
    <t>Poznámka k souboru cen:
- položka výškové úpravy zahrnuje všechny nutné práce a materiály pro zvýšení nebo snížení zařízení (včetně nutné úpravy stávajícího povrchu vozovky nebo chodníku).</t>
  </si>
  <si>
    <t>Ostatní konstrukce a práce, bourání</t>
  </si>
  <si>
    <t>31</t>
  </si>
  <si>
    <t>914151</t>
  </si>
  <si>
    <t>DOPRAVNÍ ZNAČKY ZÁKLAD VELIKOSTI HLINÍK NEREFLEX - DODÁVKA A MONTÁŽ</t>
  </si>
  <si>
    <t>-578953509</t>
  </si>
  <si>
    <t xml:space="preserve">Poznámka k souboru cen:
položka zahrnuje: - dodávku a montáž značek v požadovaném provedení </t>
  </si>
  <si>
    <t>Poznámka k položce:
Sloupky jsou v samostatné položce 914911, sloupků je 14ks.</t>
  </si>
  <si>
    <t>32</t>
  </si>
  <si>
    <t>914153</t>
  </si>
  <si>
    <t>DOPRAVNÍ ZNAČKY ZÁKLADNÍ VELIKOSTI HLINÍKOVÉ NEREFLEXNÍ - DEMONTÁŽ</t>
  </si>
  <si>
    <t>624448331</t>
  </si>
  <si>
    <t>Poznámka k souboru cen:
Položka zahrnuje odstranění, demontáž a odklizení materiálu s odvozem na předepsané místo</t>
  </si>
  <si>
    <t>Poznámka k položce:
Odvoz do skladu SUS</t>
  </si>
  <si>
    <t>33</t>
  </si>
  <si>
    <t>914911</t>
  </si>
  <si>
    <t>SLOUPKY A STOJKY DOPRAVNÍCH ZNAČEK Z OCEL TRUBEK SE ZABETONOVÁNÍM - DODÁVKA A MONTÁŽ</t>
  </si>
  <si>
    <t>-759057770</t>
  </si>
  <si>
    <t xml:space="preserve">Poznámka k souboru cen:
položka zahrnuje: - sloupky a upevňovací zařízení včetně jejich osazení (betonová patka, zemní práce) </t>
  </si>
  <si>
    <t>34</t>
  </si>
  <si>
    <t>914943</t>
  </si>
  <si>
    <t>SLOUPKY A STOJKY DZ Z HLINÍK TRUBEK DO PATKY DEMONTÁŽ</t>
  </si>
  <si>
    <t>1157650401</t>
  </si>
  <si>
    <t>35</t>
  </si>
  <si>
    <t>915221</t>
  </si>
  <si>
    <t>VODOR DOPRAV ZNAČ PLASTEM STRUKTURÁLNÍ NEHLUČNÉ - DOD A POKLÁDKA</t>
  </si>
  <si>
    <t>-417333746</t>
  </si>
  <si>
    <t>Poznámka k souboru cen:
položka zahrnuje: - dodání a pokládku nátěrového materiálu (měří se pouze natíraná plocha) - předznačení a reflexní úpravu</t>
  </si>
  <si>
    <t>"přerušovaná" (72,32+41,09+8,93+12,85)*0,125</t>
  </si>
  <si>
    <t>"přechod" 9</t>
  </si>
  <si>
    <t>"červené" 5,32+15,96+5</t>
  </si>
  <si>
    <t>"BUS" 2*5</t>
  </si>
  <si>
    <t>36</t>
  </si>
  <si>
    <t>91551</t>
  </si>
  <si>
    <t>VODOROVNÉ DOPRAVNÍ ZNAČENÍ - PŘEDEM PŘIPRAVENÉ SYMBOLY</t>
  </si>
  <si>
    <t>1011229682</t>
  </si>
  <si>
    <t>Poznámka k souboru cen:
položka zahrnuje: - dodání a pokládku předepsaného symbolu - zahrnuje předznačení a reflexní úpravu</t>
  </si>
  <si>
    <t>37 "cyklopiktogram"</t>
  </si>
  <si>
    <t>37</t>
  </si>
  <si>
    <t>91552</t>
  </si>
  <si>
    <t>VODOR DOPRAV ZNAČ - PÍSMENA</t>
  </si>
  <si>
    <t>876136919</t>
  </si>
  <si>
    <t>Poznámka k souboru cen:
položka zahrnuje: - dodání a pokládku nátěrového materiálu - předznačení a reflexní úpravu</t>
  </si>
  <si>
    <t>12 "8x nápis BUS"</t>
  </si>
  <si>
    <t>38</t>
  </si>
  <si>
    <t>917224</t>
  </si>
  <si>
    <t>SILNIČNÍ A CHODNÍKOVÉ OBRUBY Z BETONOVÝCH OBRUBNÍKŮ ŠÍŘ 150MM</t>
  </si>
  <si>
    <t>701880166</t>
  </si>
  <si>
    <t>Poznámka k souboru cen:
Položka zahrnuje: dodání a pokládku betonových obrubníků o rozměrech předepsaných zadávací dokumentací betonové lože i boční betonovou opěrku.</t>
  </si>
  <si>
    <t>10,43+20,27+75,3+19,74+12,81+9,52+62,54+12,49+24,57+19,8+12,21+8,28+63,13+23,03+14,97 "Silniční obruby vpravo - délka programem"</t>
  </si>
  <si>
    <t>60,7+69,54+96,78+17,07+48,95 "Silniční obruby vlevo - délka programem"</t>
  </si>
  <si>
    <t>34 "Snížené sil. obruby vpravo - délka programem"</t>
  </si>
  <si>
    <t>3 "Snížené sil. obruby vlevo - délka programem"</t>
  </si>
  <si>
    <t>20 "přechodové obruby - 36ks"</t>
  </si>
  <si>
    <t>39</t>
  </si>
  <si>
    <t>91723</t>
  </si>
  <si>
    <t>OBRUBY Z BETON KRAJNÍKŮ</t>
  </si>
  <si>
    <t>1073268666</t>
  </si>
  <si>
    <t>Poznámka k souboru cen:
Položka zahrnuje: dodání a pokládku betonových krajníků o rozměrech předepsaných zadávací dokumentací betonové lože i boční betonovou opěrku.</t>
  </si>
  <si>
    <t>40,01+77,4+22,96+100,03+12,9+9+71,4+12+8,67+92,57+5,1+8,4 "vlevo - délka programem"</t>
  </si>
  <si>
    <t>57,78+3,65+5,76+70,33+23,82+73,75+30,6+14,4+14,25+40,02 "vpravo - délka programem"</t>
  </si>
  <si>
    <t>40</t>
  </si>
  <si>
    <t>91726</t>
  </si>
  <si>
    <t>KO OBRUBNÍKY BETONOVÉ</t>
  </si>
  <si>
    <t>-1538076409</t>
  </si>
  <si>
    <t>41</t>
  </si>
  <si>
    <t>919112</t>
  </si>
  <si>
    <t>ŘEZÁNÍ ASFALTOVÉHO KRYTU VOZOVEK TL DO 100MM</t>
  </si>
  <si>
    <t>-1434615600</t>
  </si>
  <si>
    <t>Poznámka k souboru cen:
položka zahrnuje řezání vozovkové vrstvy v předepsané tloušťce, včetně spotřeby vody</t>
  </si>
  <si>
    <t>42</t>
  </si>
  <si>
    <t>96687</t>
  </si>
  <si>
    <t>VYBOURÁNÍ ULIČNÍCH VPUSTÍ KOMPLETNÍCH</t>
  </si>
  <si>
    <t>318376698</t>
  </si>
  <si>
    <t>Poznámka k souboru cen:
položka zahrnuje: - kompletní bourací práce včetně nezbytného rozsahu zemních prací, - veškerou manipulaci s vybouranou sutí a hmotami včetně uložení na skládku, - veškeré další práce plynoucí z technologického předpisu a z platných předpisů, 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</si>
  <si>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OST</t>
  </si>
  <si>
    <t>Ostatní</t>
  </si>
  <si>
    <t>43</t>
  </si>
  <si>
    <t>014101</t>
  </si>
  <si>
    <t>POPLATKY ZA SKLÁDKU</t>
  </si>
  <si>
    <t>512</t>
  </si>
  <si>
    <t>1647093603</t>
  </si>
  <si>
    <t>Poznámka k souboru cen:
zahrnuje veškeré poplatky provozovateli skládky související s uložením odpadu na skládce.</t>
  </si>
  <si>
    <t>1263,380 "dle pol. č. 12273A"</t>
  </si>
  <si>
    <t>33,12 + 41,434 - 33,372 "dle pol. č. 13173, 13273, 17411"</t>
  </si>
  <si>
    <t>Část 1b - Způsobilé výdaje - Vedlejší aktivity</t>
  </si>
  <si>
    <t>000 - Ostatní a vedlejší náklady</t>
  </si>
  <si>
    <t>02811</t>
  </si>
  <si>
    <t>PRŮZKUMNÉ PRÁCE GEOTECHNICKÉ NA POVRCHU</t>
  </si>
  <si>
    <t>KPL</t>
  </si>
  <si>
    <t>1617869680</t>
  </si>
  <si>
    <t>Poznámka k souboru cen:
zahrnuje veškeré náklady spojené s objednatelem požadovanými pracemi</t>
  </si>
  <si>
    <t>Poznámka k položce:
Geologický a geotechnický průzku v přůběhu stavby.</t>
  </si>
  <si>
    <t>02910</t>
  </si>
  <si>
    <t>OSTATNÍ POŽADAVKY - ZEMĚMĚŘIČSKÁ MĚŘENÍ</t>
  </si>
  <si>
    <t>354549055</t>
  </si>
  <si>
    <t>Poznámka k souboru cen:
zahrnuje veškeré náklady spojené s objednatelem požadovanými pracemi, - pro stanovení orientační investorské ceny určete jednotkovou cenu jako 1% odhadované ceny stavby</t>
  </si>
  <si>
    <t>Poznámka k položce:
Veškerá geodetické zaměření (vytyčení stavby, během provádění stavby, skutečného provedení na podkladu katastrální mapy)</t>
  </si>
  <si>
    <t>02920</t>
  </si>
  <si>
    <t>OSTATNÍ POŽADAVKY - OCHRANA ŽIVOTNÍHO PROSTŘEDÍ</t>
  </si>
  <si>
    <t>488674054</t>
  </si>
  <si>
    <t>Poznámka k položce:
Dopracování havarijního a povodňového plánu pro potřeby realizace stavby.</t>
  </si>
  <si>
    <t>02943</t>
  </si>
  <si>
    <t>OSTATNÍ POŽADAVKY - VYPRACOVÁNÍ RDS</t>
  </si>
  <si>
    <t>2021731916</t>
  </si>
  <si>
    <t>Poznámka k položce:
Vypracování RDS pro propustky a další náležitosti dle požadavku a potřeby hotovitele dle SOD</t>
  </si>
  <si>
    <t>02944</t>
  </si>
  <si>
    <t>OSTAT POŽADAVKY - DOKUMENTACE SKUTEČ PROVEDENÍ V DIGIT FORMĚ</t>
  </si>
  <si>
    <t>305839154</t>
  </si>
  <si>
    <t>Poznámka k položce:
Vypracování DSPS v tištěné a digitální podobě, včetně kompletní závěrečné zprávy zhotovitele dle požadavku SoD.</t>
  </si>
  <si>
    <t>02945</t>
  </si>
  <si>
    <t>OSTAT POŽADAVKY - GEOMETRICKÝ PLÁN</t>
  </si>
  <si>
    <t>HM</t>
  </si>
  <si>
    <t>-2071954283</t>
  </si>
  <si>
    <t>Poznámka k souboru cen:
položka zahrnuje: - přípravu podkladů, vyhotovení žádosti pro vklad na katastrální úřad - polní práce spojené s vyhotovením geometrického plánu - výpočetní a grafické kancelářské práce - úřední ověření výsledného elaborátu - schválení návrhu vkladu do katastru nemovitostí příslušným katastrálním úřadem</t>
  </si>
  <si>
    <t>Poznámka k položce:
Vypracování geometrických plánů na celou stavbu.</t>
  </si>
  <si>
    <t>02946</t>
  </si>
  <si>
    <t>OSTAT POŽADAVKY - FOTODOKUMENTACE</t>
  </si>
  <si>
    <t>-335144178</t>
  </si>
  <si>
    <t>Poznámka k souboru cen:
položka zahrnuje: - fotodokumentaci zadavatelem požadovaného děje a konstrukcí v požadovaných časových intervalech - zadavatelem specifikované výstupy (fotografie v papírovém a digitálním formátu) v požadovaném počtu</t>
  </si>
  <si>
    <t>Poznámka k položce:
Fotodokumnetace realizace stavby v rozsahu cca 50 fotografií vč. měsíční zprávy o průběhu prací, na konci stavby 1x CD</t>
  </si>
  <si>
    <t>02950</t>
  </si>
  <si>
    <t>OSTATNÍ POŽADAVKY - POSUDKY, KONTROLY, REVIZNÍ ZPRÁVY</t>
  </si>
  <si>
    <t>1158237431</t>
  </si>
  <si>
    <t>Poznámka k položce:
Pasportizace objektů podél trasy a komunikací objízdných tras před zahájením stavební činnosti a pro jeho dokončení, včetně fotodokumentace</t>
  </si>
  <si>
    <t>02991</t>
  </si>
  <si>
    <t>OSTATNÍ POŽADAVKY - INFORMAČNÍ TABULE</t>
  </si>
  <si>
    <t>2084989372</t>
  </si>
  <si>
    <t>Poznámka k souboru cen:
položka zahrnuje: - dodání a osazení informačních tabulí v předepsaném provedení a množství s obsahem předepsaným zadavatelem - veškeré nosné a upevňovací konstrukce - základové konstrukce včetně nutných zemních prací - demontáž a odvoz po skončení platnosti - případně nutné opravy poškozených čátí během platnosti</t>
  </si>
  <si>
    <t>Poznámka k položce:
Billboard IROP - místo realizace bude po dobu realizace stavby osazeno velkoplošným billboardem o rozměru 5,1 x 2,4 m dle pravidel publicity IROP po schválení objednatelem, formou pronájmu od dodavatele, vč. projednání umístění, montáže a demontáže</t>
  </si>
  <si>
    <t>02991.c</t>
  </si>
  <si>
    <t>OSTATNÍ POŽADAVKY - PAMĚTNÍ DESKA</t>
  </si>
  <si>
    <t>283863983</t>
  </si>
  <si>
    <t>Technická specifikace: 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</si>
  <si>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Poznámka k položce:
Pamětní deska (publicita), místo realizace pojektu bude nejpozději k datu převzetí dokončené stavby objednatelem osazeno 1ks pamětní desky o rozměru 0,3 x 0,4m dle pravidel IROP, provedení z materiálu zajišťující životnost desky a písma min. 5 let. Zahrnuje dodávku, osazení, montáž</t>
  </si>
  <si>
    <t>03730</t>
  </si>
  <si>
    <t>POMOC PRÁCE ZAJIŠŤ NEBO ZŘÍZ OCHRANU INŽENÝRSKÝCH SÍTÍ</t>
  </si>
  <si>
    <t>637795997</t>
  </si>
  <si>
    <t>Poznámka k souboru cen:
zahrnuje objednatelem povolené náklady na požadovaná zařízení zhotovitele</t>
  </si>
  <si>
    <t>Poznámka k položce:
Ochrana stáv. sítí technické infrastruktury na staveništi včetně vytýčení inženýrských sítí.</t>
  </si>
  <si>
    <t>SO001 - Příprava staveniště</t>
  </si>
  <si>
    <t>914121</t>
  </si>
  <si>
    <t>DOPRAVNÍ ZNAČKY ZÁKLADNÍ VELIKOSTI OCELOVÉ FÓLIE TŘ 1 - DODÁVKA A MONTÁŽ</t>
  </si>
  <si>
    <t>-359980899</t>
  </si>
  <si>
    <t>2 "ZÚ - IS11b"</t>
  </si>
  <si>
    <t>9 "Objízdné trasy 2x K-01;  2x K-07; K-08; 2x K-12; K-14; K-16 - IS11b"</t>
  </si>
  <si>
    <t>914122</t>
  </si>
  <si>
    <t>DOPRAVNÍ ZNAČKY ZÁKLADNÍ VELIKOSTI OCELOVÉ FÓLIE TŘ 1 - MONTÁŽ S PŘEMÍSTĚNÍM</t>
  </si>
  <si>
    <t>785889043</t>
  </si>
  <si>
    <t>Poznámka k souboru cen:
položka zahrnuje: - dopravu demontované značky z dočasné skládky - osazení a montáž značky na místě určeném projektem - nutnou opravu poškozených částí nezahrnuje dodávku značky</t>
  </si>
  <si>
    <t>4 "ZÚ - B1, E13, 2x IP10b"</t>
  </si>
  <si>
    <t>14 "KÚ - 2x B1, 3x E13, 2x B20a-30, 2x B20a-50, 2x B20a-70, 2x A15, IP10a"</t>
  </si>
  <si>
    <t>4 "K-01 - IS11c, 3x E5"</t>
  </si>
  <si>
    <t>20 "K-02; K-03; K-04; K-05; K-06 - 2x IS11c, 2x E5"</t>
  </si>
  <si>
    <t>10 "K-07 - 4x IS11c, 6x E5"</t>
  </si>
  <si>
    <t>5 "K-08 - IS11c, 2x E5, IP10a, E13"</t>
  </si>
  <si>
    <t>12 "K-09; K-10; K-11 - 2x IS11c, 2x E5"</t>
  </si>
  <si>
    <t>4 "K-12 - IS11c, 3x E5"</t>
  </si>
  <si>
    <t>8 "K-13 - 4x IS11c, 4x E5"</t>
  </si>
  <si>
    <t>2 "K-14; K-15 - IS11c"</t>
  </si>
  <si>
    <t>914123</t>
  </si>
  <si>
    <t>DOPRAVNÍ ZNAČKY ZÁKLADNÍ VELIKOSTI OCELOVÉ FÓLIE TŘ 1 - DEMONTÁŽ</t>
  </si>
  <si>
    <t>507175263</t>
  </si>
  <si>
    <t>11 + 83</t>
  </si>
  <si>
    <t>914129</t>
  </si>
  <si>
    <t>DOPRAV ZNAČKY ZÁKLAD VEL OCEL FÓLIE TŘ 1 - NÁJEMNÉ</t>
  </si>
  <si>
    <t>KSDEN</t>
  </si>
  <si>
    <t>-1695219874</t>
  </si>
  <si>
    <t>Poznámka k souboru cen:
položka zahrnuje sazbu za pronájem dopravních značek a zařízení, počet jednotek je určen jako součin počtu značek a počtu dní použití</t>
  </si>
  <si>
    <t>83 * 120 "Předpokládaná doba uzavírky 120 dní"</t>
  </si>
  <si>
    <t>914421</t>
  </si>
  <si>
    <t>DOPRAVNÍ ZNAČKY 100X150CM OCELOVÉ FÓLIE TŘ 1 - DODÁVKA A MONTÁŽ</t>
  </si>
  <si>
    <t>1162023498</t>
  </si>
  <si>
    <t>2 "ZÚ - 2x IS11a"</t>
  </si>
  <si>
    <t>5 "K-01; K-07; K-12; K-14; K-16 - IS11a"</t>
  </si>
  <si>
    <t>2 "K-08 - IS11a, IP22"</t>
  </si>
  <si>
    <t>1 "K-09 - IP22"</t>
  </si>
  <si>
    <t>914423</t>
  </si>
  <si>
    <t>DOPRAVNÍ ZNAČKY 100X150CM OCELOVÉ FÓLIE TŘ 1 - DEMONTÁŽ</t>
  </si>
  <si>
    <t>619551493</t>
  </si>
  <si>
    <t>914922</t>
  </si>
  <si>
    <t>SLOUPKY A STOJKY DZ Z OCEL TRUBEK DO PATKY MONTÁŽ S PŘESUNEM</t>
  </si>
  <si>
    <t>719477655</t>
  </si>
  <si>
    <t>Poznámka k souboru cen:
položka zahrnuje: - dopravu demontovaného zařízení z dočasné skládky - osazení a montáž zařízení na místě určeném projektem - nutnou opravu poškozených částí nezahrnuje dodávku sloupku, stojky a upevňovacího zařízení</t>
  </si>
  <si>
    <t>5 + 4 "ZÚ"</t>
  </si>
  <si>
    <t>11 + 8 "KÚ"</t>
  </si>
  <si>
    <t>12 "K-01; K-02; K-03; K-04; K-05; K-06 - po 2ks"</t>
  </si>
  <si>
    <t>4 "K-07"</t>
  </si>
  <si>
    <t>4 "K-08"</t>
  </si>
  <si>
    <t>3 "K-09"</t>
  </si>
  <si>
    <t>6 "K-10; K-11; K-12 - po 2ks"</t>
  </si>
  <si>
    <t>3 "K-13"</t>
  </si>
  <si>
    <t>2 "K-14"</t>
  </si>
  <si>
    <t>2 "K-15; K-16 - po 1ks"</t>
  </si>
  <si>
    <t>914923</t>
  </si>
  <si>
    <t>SLOUPKY A STOJKY DZ Z OCEL TRUBEK DO PATKY DEMONTÁŽ</t>
  </si>
  <si>
    <t>-986336542</t>
  </si>
  <si>
    <t>64</t>
  </si>
  <si>
    <t>914929</t>
  </si>
  <si>
    <t>SLOUPKY A STOJKY DZ Z OCEL TRUBEK DO PATKY NÁJEMNÉ</t>
  </si>
  <si>
    <t>1762328285</t>
  </si>
  <si>
    <t>Poznámka k souboru cen:
položka zahrnuje sazbu za pronájem dopravních značek a zařízení. Počet měrných jednotek se určí jako součin počtu sloupků a počtu dní použití</t>
  </si>
  <si>
    <t>64 * 120 "Předpokládaná doba uzavírky 120 dní"</t>
  </si>
  <si>
    <t>916112</t>
  </si>
  <si>
    <t>DOPRAV SVĚTLO VÝSTRAŽ SAMOSTATNÉ - MONTÁŽ S PŘESUNEM</t>
  </si>
  <si>
    <t>76893169</t>
  </si>
  <si>
    <t>Poznámka k souboru cen:
položka zahrnuje: - přemístění zařízení z dočasné skládky a jeho osazení a montáž na místě určeném projektem - údržbu po celou dobu trvání funkce, náhradu zničených nebo ztracených kusů, nutnou opravu poškozených částí - napájení z baterie včetně záložní baterie</t>
  </si>
  <si>
    <t>2 "KÚ"</t>
  </si>
  <si>
    <t>916113</t>
  </si>
  <si>
    <t>DOPRAV SVĚTLO VÝSTRAŽ SAMOSTATNÉ - DEMONTÁŽ</t>
  </si>
  <si>
    <t>-1370964331</t>
  </si>
  <si>
    <t>Poznámka k souboru cen:
Položka zahrnuje odstranění, demontáž a odklizení zařízení s odvozem na předepsané místo</t>
  </si>
  <si>
    <t>916119</t>
  </si>
  <si>
    <t>DOPRAV SVĚTLO VÝSTRAŽ SAMOSTATNÉ - NÁJEMNÉ</t>
  </si>
  <si>
    <t>1927396633</t>
  </si>
  <si>
    <t>Poznámka k souboru cen:
položka zahrnuje sazbu za pronájem zařízení. Počet měrných jednotek se určí jako součin počtu zařízení a počtu dní použití.</t>
  </si>
  <si>
    <t>2 * 120 "Předpokládaná doba uzavírky 120 dní"</t>
  </si>
  <si>
    <t>916132</t>
  </si>
  <si>
    <t>DOPRAV SVĚTLO VÝSTRAŽ SOUPRAVA 5KS - MONTÁŽ S PŘESUNEM</t>
  </si>
  <si>
    <t>-60507176</t>
  </si>
  <si>
    <t>2 "ZÚ"</t>
  </si>
  <si>
    <t>4 "KÚ"</t>
  </si>
  <si>
    <t>916133</t>
  </si>
  <si>
    <t>DOPRAV SVĚTLO VÝSTRAŽ SOUPRAVA 5KS - DEMONTÁŽ</t>
  </si>
  <si>
    <t>379666467</t>
  </si>
  <si>
    <t>916139</t>
  </si>
  <si>
    <t>DOPRAVNÍ SVĚTLO VÝSTRAŽNÉ SOUPRAVA 5 KUSŮ - NÁJEMNÉ</t>
  </si>
  <si>
    <t>-1902766627</t>
  </si>
  <si>
    <t>6 * 120 "Předpokládaná doba uzavírky 120 dní"</t>
  </si>
  <si>
    <t>916312</t>
  </si>
  <si>
    <t>DOPRAVNÍ ZÁBRANY Z2 S FÓLIÍ TŘ 1 - MONTÁŽ S PŘESUNEM</t>
  </si>
  <si>
    <t>-1437163343</t>
  </si>
  <si>
    <t>Poznámka k souboru cen:
položka zahrnuje: - přemístění zařízení z dočasné skládky a jeho osazení a montáž na místě určeném projektem - údržbu po celou dobu trvání funkce, náhradu zničených nebo ztracených kusů, nutnou opravu poškozených částí</t>
  </si>
  <si>
    <t>916313</t>
  </si>
  <si>
    <t>DOPRAVNÍ ZÁBRANY Z2 S FÓLIÍ TŘ 1 - DEMONTÁŽ</t>
  </si>
  <si>
    <t>41607033</t>
  </si>
  <si>
    <t>916319</t>
  </si>
  <si>
    <t>DOPRAVNÍ ZÁBRANY Z2 - NÁJEMNÉ</t>
  </si>
  <si>
    <t>-1788234797</t>
  </si>
  <si>
    <t>916712</t>
  </si>
  <si>
    <t>UPEVŇOVACÍ KONSTR - PODKLADNÍ DESKA POD 28KG - MONTÁŽ S PŘESUNEM</t>
  </si>
  <si>
    <t>1578032884</t>
  </si>
  <si>
    <t>916713</t>
  </si>
  <si>
    <t>UPEVŇOVACÍ KONSTR - PODKLADNÍ DESKA POD 28KG - DEMONTÁŽ</t>
  </si>
  <si>
    <t>794141942</t>
  </si>
  <si>
    <t>916719</t>
  </si>
  <si>
    <t>UPEVŇOVACÍ KONSTR - PODKLAD DESKA POD 28KG - NÁJEMNÉ</t>
  </si>
  <si>
    <t>2058162544</t>
  </si>
  <si>
    <t>02720</t>
  </si>
  <si>
    <t>POMOC PRÁCE ZŘÍZ NEBO ZAJIŠŤ REGULACI A OCHRANU DOPRAVY</t>
  </si>
  <si>
    <t>1101284805</t>
  </si>
  <si>
    <t>Poznámka k souboru cen:
zahrnuje veškeré náklady spojené s objednatelem požadovanými zařízeními</t>
  </si>
  <si>
    <t>Poznámka k položce:
Náklady spojené se zajištěním uzavírek a stanovení místní úpravy na PK včetně související inženýrské činnosti dle PD a požadavků objednatele během výstavby - vyjma značení viz položky výše.</t>
  </si>
  <si>
    <t>SO101.1 - Sjezdy a křížení</t>
  </si>
  <si>
    <t>-1046769015</t>
  </si>
  <si>
    <t>229,31 * 0,1 "Frézování křížení a sjezdy tl. 100mm (stavbou vyvolaný výdaj) - plocha programem"</t>
  </si>
  <si>
    <t>969709633</t>
  </si>
  <si>
    <t>"úprava sjezdů (stavbou vyvolaný výdaj)"</t>
  </si>
  <si>
    <t>9,24 "sj. km 1,10630"</t>
  </si>
  <si>
    <t>3,43 "sj. km 1,17450"</t>
  </si>
  <si>
    <t>3,20 "sj. km 1,30550"</t>
  </si>
  <si>
    <t>9,28 "sj. km 1,36230"</t>
  </si>
  <si>
    <t>6,68 "sj. km 2,24100"</t>
  </si>
  <si>
    <t>-1972914737</t>
  </si>
  <si>
    <t>258,32 "dle položky 574E66"</t>
  </si>
  <si>
    <t>430082361</t>
  </si>
  <si>
    <t>258,32 "dle položky 574A34"</t>
  </si>
  <si>
    <t>258,32"dle položky 574E66"</t>
  </si>
  <si>
    <t>574A34</t>
  </si>
  <si>
    <t>ASFALTOVÝ BETON PRO OBRUSNÉ VRSTVY ACO 11+, 11S TL. 40MM</t>
  </si>
  <si>
    <t>356463378</t>
  </si>
  <si>
    <t>"úprava sjezdů (stavbou vyvolaný výdaj) - plochy programem"</t>
  </si>
  <si>
    <t>95,08 "sj. km 0,11200 a km 0,12700"</t>
  </si>
  <si>
    <t>37,42 "křiž. km 0,17750"</t>
  </si>
  <si>
    <t>13,35 "křiž. km 0,22550"</t>
  </si>
  <si>
    <t>6,00 "sj. km 0,29650"</t>
  </si>
  <si>
    <t>11,91 "křiž. km 0,31350"</t>
  </si>
  <si>
    <t>40,83 "křiž. km 0,35550"</t>
  </si>
  <si>
    <t>19,55 "sj. km 0,38900"</t>
  </si>
  <si>
    <t>34,18 "křiž. km 0,49500"</t>
  </si>
  <si>
    <t>-822678328</t>
  </si>
  <si>
    <t>1478023065</t>
  </si>
  <si>
    <t>53,97 "spáry v místě sjezdů a křižovatek (stavbou vyvolané výdaje) - délky programem"</t>
  </si>
  <si>
    <t>-823624478</t>
  </si>
  <si>
    <t>Část 2 - Nezpůsobilé výdaje</t>
  </si>
  <si>
    <t>000N - Ostatní a vedlejší náklady</t>
  </si>
  <si>
    <t>03100</t>
  </si>
  <si>
    <t>ZAŘÍZENÍ STAVENIŠTĚ - ZŘÍZENÍ, PROVOZ, DEMONTÁŽ</t>
  </si>
  <si>
    <t>496009889</t>
  </si>
  <si>
    <t>Poznámka k souboru cen:
zahrnuje objednatelem povolené náklady na pořízení (event. pronájem), provozování, udržování a likvidaci zhotovitelova zařízení</t>
  </si>
  <si>
    <t>Poznámka k položce:
Zahrnuje zejména náklady na veškerý materiál a práce nutné ke zřízení, provozu, odstranění a vyklizení staveniště včetně zajištění ploch pro případné deponování stavebního materiálu, zajištění prostor pro konání kontrolních dnů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</si>
</sst>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3" fillId="4" borderId="21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7" t="s">
        <v>5</v>
      </c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8" t="s">
        <v>14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R5" s="20"/>
      <c r="BE5" s="255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9" t="s">
        <v>17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R6" s="20"/>
      <c r="BE6" s="256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56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56"/>
      <c r="BS8" s="17" t="s">
        <v>6</v>
      </c>
    </row>
    <row r="9" spans="2:71" s="1" customFormat="1" ht="14.45" customHeight="1">
      <c r="B9" s="20"/>
      <c r="AR9" s="20"/>
      <c r="BE9" s="256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56"/>
      <c r="BS10" s="17" t="s">
        <v>6</v>
      </c>
    </row>
    <row r="11" spans="2:71" s="1" customFormat="1" ht="18.4" customHeight="1">
      <c r="B11" s="20"/>
      <c r="E11" s="25" t="s">
        <v>26</v>
      </c>
      <c r="AK11" s="27" t="s">
        <v>27</v>
      </c>
      <c r="AN11" s="25" t="s">
        <v>1</v>
      </c>
      <c r="AR11" s="20"/>
      <c r="BE11" s="256"/>
      <c r="BS11" s="17" t="s">
        <v>6</v>
      </c>
    </row>
    <row r="12" spans="2:71" s="1" customFormat="1" ht="6.95" customHeight="1">
      <c r="B12" s="20"/>
      <c r="AR12" s="20"/>
      <c r="BE12" s="256"/>
      <c r="BS12" s="17" t="s">
        <v>6</v>
      </c>
    </row>
    <row r="13" spans="2:71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56"/>
      <c r="BS13" s="17" t="s">
        <v>6</v>
      </c>
    </row>
    <row r="14" spans="2:71" ht="12.75">
      <c r="B14" s="20"/>
      <c r="E14" s="250" t="s">
        <v>29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7" t="s">
        <v>27</v>
      </c>
      <c r="AN14" s="29" t="s">
        <v>29</v>
      </c>
      <c r="AR14" s="20"/>
      <c r="BE14" s="256"/>
      <c r="BS14" s="17" t="s">
        <v>6</v>
      </c>
    </row>
    <row r="15" spans="2:71" s="1" customFormat="1" ht="6.95" customHeight="1">
      <c r="B15" s="20"/>
      <c r="AR15" s="20"/>
      <c r="BE15" s="256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56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27</v>
      </c>
      <c r="AN17" s="25" t="s">
        <v>1</v>
      </c>
      <c r="AR17" s="20"/>
      <c r="BE17" s="256"/>
      <c r="BS17" s="17" t="s">
        <v>32</v>
      </c>
    </row>
    <row r="18" spans="2:71" s="1" customFormat="1" ht="6.95" customHeight="1">
      <c r="B18" s="20"/>
      <c r="AR18" s="20"/>
      <c r="BE18" s="256"/>
      <c r="BS18" s="17" t="s">
        <v>6</v>
      </c>
    </row>
    <row r="19" spans="2:71" s="1" customFormat="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56"/>
      <c r="BS19" s="17" t="s">
        <v>6</v>
      </c>
    </row>
    <row r="20" spans="2:71" s="1" customFormat="1" ht="18.4" customHeight="1">
      <c r="B20" s="20"/>
      <c r="E20" s="25" t="s">
        <v>31</v>
      </c>
      <c r="AK20" s="27" t="s">
        <v>27</v>
      </c>
      <c r="AN20" s="25" t="s">
        <v>1</v>
      </c>
      <c r="AR20" s="20"/>
      <c r="BE20" s="256"/>
      <c r="BS20" s="17" t="s">
        <v>32</v>
      </c>
    </row>
    <row r="21" spans="2:57" s="1" customFormat="1" ht="6.95" customHeight="1">
      <c r="B21" s="20"/>
      <c r="AR21" s="20"/>
      <c r="BE21" s="256"/>
    </row>
    <row r="22" spans="2:57" s="1" customFormat="1" ht="12" customHeight="1">
      <c r="B22" s="20"/>
      <c r="D22" s="27" t="s">
        <v>34</v>
      </c>
      <c r="AR22" s="20"/>
      <c r="BE22" s="256"/>
    </row>
    <row r="23" spans="2:57" s="1" customFormat="1" ht="16.5" customHeight="1">
      <c r="B23" s="20"/>
      <c r="E23" s="252" t="s">
        <v>1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R23" s="20"/>
      <c r="BE23" s="256"/>
    </row>
    <row r="24" spans="2:57" s="1" customFormat="1" ht="6.95" customHeight="1">
      <c r="B24" s="20"/>
      <c r="AR24" s="20"/>
      <c r="BE24" s="256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56"/>
    </row>
    <row r="26" spans="1:57" s="2" customFormat="1" ht="25.9" customHeight="1">
      <c r="A26" s="32"/>
      <c r="B26" s="33"/>
      <c r="C26" s="32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8">
        <f>ROUND(AG94,2)</f>
        <v>0</v>
      </c>
      <c r="AL26" s="259"/>
      <c r="AM26" s="259"/>
      <c r="AN26" s="259"/>
      <c r="AO26" s="259"/>
      <c r="AP26" s="32"/>
      <c r="AQ26" s="32"/>
      <c r="AR26" s="33"/>
      <c r="BE26" s="256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56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3" t="s">
        <v>36</v>
      </c>
      <c r="M28" s="253"/>
      <c r="N28" s="253"/>
      <c r="O28" s="253"/>
      <c r="P28" s="253"/>
      <c r="Q28" s="32"/>
      <c r="R28" s="32"/>
      <c r="S28" s="32"/>
      <c r="T28" s="32"/>
      <c r="U28" s="32"/>
      <c r="V28" s="32"/>
      <c r="W28" s="253" t="s">
        <v>37</v>
      </c>
      <c r="X28" s="253"/>
      <c r="Y28" s="253"/>
      <c r="Z28" s="253"/>
      <c r="AA28" s="253"/>
      <c r="AB28" s="253"/>
      <c r="AC28" s="253"/>
      <c r="AD28" s="253"/>
      <c r="AE28" s="253"/>
      <c r="AF28" s="32"/>
      <c r="AG28" s="32"/>
      <c r="AH28" s="32"/>
      <c r="AI28" s="32"/>
      <c r="AJ28" s="32"/>
      <c r="AK28" s="253" t="s">
        <v>38</v>
      </c>
      <c r="AL28" s="253"/>
      <c r="AM28" s="253"/>
      <c r="AN28" s="253"/>
      <c r="AO28" s="253"/>
      <c r="AP28" s="32"/>
      <c r="AQ28" s="32"/>
      <c r="AR28" s="33"/>
      <c r="BE28" s="256"/>
    </row>
    <row r="29" spans="2:57" s="3" customFormat="1" ht="14.45" customHeight="1">
      <c r="B29" s="37"/>
      <c r="D29" s="27" t="s">
        <v>39</v>
      </c>
      <c r="F29" s="27" t="s">
        <v>40</v>
      </c>
      <c r="L29" s="229">
        <v>0.21</v>
      </c>
      <c r="M29" s="230"/>
      <c r="N29" s="230"/>
      <c r="O29" s="230"/>
      <c r="P29" s="230"/>
      <c r="W29" s="254">
        <f>ROUND(AZ94,2)</f>
        <v>0</v>
      </c>
      <c r="X29" s="230"/>
      <c r="Y29" s="230"/>
      <c r="Z29" s="230"/>
      <c r="AA29" s="230"/>
      <c r="AB29" s="230"/>
      <c r="AC29" s="230"/>
      <c r="AD29" s="230"/>
      <c r="AE29" s="230"/>
      <c r="AK29" s="254">
        <f>ROUND(AV94,2)</f>
        <v>0</v>
      </c>
      <c r="AL29" s="230"/>
      <c r="AM29" s="230"/>
      <c r="AN29" s="230"/>
      <c r="AO29" s="230"/>
      <c r="AR29" s="37"/>
      <c r="BE29" s="257"/>
    </row>
    <row r="30" spans="2:57" s="3" customFormat="1" ht="14.45" customHeight="1">
      <c r="B30" s="37"/>
      <c r="F30" s="27" t="s">
        <v>41</v>
      </c>
      <c r="L30" s="229">
        <v>0.15</v>
      </c>
      <c r="M30" s="230"/>
      <c r="N30" s="230"/>
      <c r="O30" s="230"/>
      <c r="P30" s="230"/>
      <c r="W30" s="254">
        <f>ROUND(BA94,2)</f>
        <v>0</v>
      </c>
      <c r="X30" s="230"/>
      <c r="Y30" s="230"/>
      <c r="Z30" s="230"/>
      <c r="AA30" s="230"/>
      <c r="AB30" s="230"/>
      <c r="AC30" s="230"/>
      <c r="AD30" s="230"/>
      <c r="AE30" s="230"/>
      <c r="AK30" s="254">
        <f>ROUND(AW94,2)</f>
        <v>0</v>
      </c>
      <c r="AL30" s="230"/>
      <c r="AM30" s="230"/>
      <c r="AN30" s="230"/>
      <c r="AO30" s="230"/>
      <c r="AR30" s="37"/>
      <c r="BE30" s="257"/>
    </row>
    <row r="31" spans="2:57" s="3" customFormat="1" ht="14.45" customHeight="1" hidden="1">
      <c r="B31" s="37"/>
      <c r="F31" s="27" t="s">
        <v>42</v>
      </c>
      <c r="L31" s="229">
        <v>0.21</v>
      </c>
      <c r="M31" s="230"/>
      <c r="N31" s="230"/>
      <c r="O31" s="230"/>
      <c r="P31" s="230"/>
      <c r="W31" s="254">
        <f>ROUND(BB94,2)</f>
        <v>0</v>
      </c>
      <c r="X31" s="230"/>
      <c r="Y31" s="230"/>
      <c r="Z31" s="230"/>
      <c r="AA31" s="230"/>
      <c r="AB31" s="230"/>
      <c r="AC31" s="230"/>
      <c r="AD31" s="230"/>
      <c r="AE31" s="230"/>
      <c r="AK31" s="254">
        <v>0</v>
      </c>
      <c r="AL31" s="230"/>
      <c r="AM31" s="230"/>
      <c r="AN31" s="230"/>
      <c r="AO31" s="230"/>
      <c r="AR31" s="37"/>
      <c r="BE31" s="257"/>
    </row>
    <row r="32" spans="2:57" s="3" customFormat="1" ht="14.45" customHeight="1" hidden="1">
      <c r="B32" s="37"/>
      <c r="F32" s="27" t="s">
        <v>43</v>
      </c>
      <c r="L32" s="229">
        <v>0.15</v>
      </c>
      <c r="M32" s="230"/>
      <c r="N32" s="230"/>
      <c r="O32" s="230"/>
      <c r="P32" s="230"/>
      <c r="W32" s="254">
        <f>ROUND(BC94,2)</f>
        <v>0</v>
      </c>
      <c r="X32" s="230"/>
      <c r="Y32" s="230"/>
      <c r="Z32" s="230"/>
      <c r="AA32" s="230"/>
      <c r="AB32" s="230"/>
      <c r="AC32" s="230"/>
      <c r="AD32" s="230"/>
      <c r="AE32" s="230"/>
      <c r="AK32" s="254">
        <v>0</v>
      </c>
      <c r="AL32" s="230"/>
      <c r="AM32" s="230"/>
      <c r="AN32" s="230"/>
      <c r="AO32" s="230"/>
      <c r="AR32" s="37"/>
      <c r="BE32" s="257"/>
    </row>
    <row r="33" spans="2:57" s="3" customFormat="1" ht="14.45" customHeight="1" hidden="1">
      <c r="B33" s="37"/>
      <c r="F33" s="27" t="s">
        <v>44</v>
      </c>
      <c r="L33" s="229">
        <v>0</v>
      </c>
      <c r="M33" s="230"/>
      <c r="N33" s="230"/>
      <c r="O33" s="230"/>
      <c r="P33" s="230"/>
      <c r="W33" s="254">
        <f>ROUND(BD94,2)</f>
        <v>0</v>
      </c>
      <c r="X33" s="230"/>
      <c r="Y33" s="230"/>
      <c r="Z33" s="230"/>
      <c r="AA33" s="230"/>
      <c r="AB33" s="230"/>
      <c r="AC33" s="230"/>
      <c r="AD33" s="230"/>
      <c r="AE33" s="230"/>
      <c r="AK33" s="254">
        <v>0</v>
      </c>
      <c r="AL33" s="230"/>
      <c r="AM33" s="230"/>
      <c r="AN33" s="230"/>
      <c r="AO33" s="230"/>
      <c r="AR33" s="37"/>
      <c r="BE33" s="25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56"/>
    </row>
    <row r="35" spans="1:57" s="2" customFormat="1" ht="25.9" customHeight="1">
      <c r="A35" s="32"/>
      <c r="B35" s="33"/>
      <c r="C35" s="38"/>
      <c r="D35" s="39" t="s">
        <v>45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46</v>
      </c>
      <c r="U35" s="40"/>
      <c r="V35" s="40"/>
      <c r="W35" s="40"/>
      <c r="X35" s="233" t="s">
        <v>47</v>
      </c>
      <c r="Y35" s="234"/>
      <c r="Z35" s="234"/>
      <c r="AA35" s="234"/>
      <c r="AB35" s="234"/>
      <c r="AC35" s="40"/>
      <c r="AD35" s="40"/>
      <c r="AE35" s="40"/>
      <c r="AF35" s="40"/>
      <c r="AG35" s="40"/>
      <c r="AH35" s="40"/>
      <c r="AI35" s="40"/>
      <c r="AJ35" s="40"/>
      <c r="AK35" s="235">
        <f>SUM(AK26:AK33)</f>
        <v>0</v>
      </c>
      <c r="AL35" s="234"/>
      <c r="AM35" s="234"/>
      <c r="AN35" s="234"/>
      <c r="AO35" s="236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48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49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50</v>
      </c>
      <c r="AI60" s="35"/>
      <c r="AJ60" s="35"/>
      <c r="AK60" s="35"/>
      <c r="AL60" s="35"/>
      <c r="AM60" s="45" t="s">
        <v>51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52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53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50</v>
      </c>
      <c r="AI75" s="35"/>
      <c r="AJ75" s="35"/>
      <c r="AK75" s="35"/>
      <c r="AL75" s="35"/>
      <c r="AM75" s="45" t="s">
        <v>51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54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16061</v>
      </c>
      <c r="AR84" s="51"/>
    </row>
    <row r="85" spans="2:44" s="5" customFormat="1" ht="36.95" customHeight="1">
      <c r="B85" s="52"/>
      <c r="C85" s="53" t="s">
        <v>16</v>
      </c>
      <c r="L85" s="245" t="str">
        <f>K6</f>
        <v>Modernizace silnice II/368 Moravská Třebová - průtah km 0,06000 - 0,53000</v>
      </c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Moravská Třebová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7" t="str">
        <f>IF(AN8="","",AN8)</f>
        <v>5. 11. 2018</v>
      </c>
      <c r="AN87" s="247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Pardubický kraj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43" t="str">
        <f>IF(E17="","",E17)</f>
        <v>Laboro atelier s.r.o.</v>
      </c>
      <c r="AN89" s="244"/>
      <c r="AO89" s="244"/>
      <c r="AP89" s="244"/>
      <c r="AQ89" s="32"/>
      <c r="AR89" s="33"/>
      <c r="AS89" s="239" t="s">
        <v>55</v>
      </c>
      <c r="AT89" s="24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43" t="str">
        <f>IF(E20="","",E20)</f>
        <v>Laboro atelier s.r.o.</v>
      </c>
      <c r="AN90" s="244"/>
      <c r="AO90" s="244"/>
      <c r="AP90" s="244"/>
      <c r="AQ90" s="32"/>
      <c r="AR90" s="33"/>
      <c r="AS90" s="241"/>
      <c r="AT90" s="24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1"/>
      <c r="AT91" s="24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21" t="s">
        <v>56</v>
      </c>
      <c r="D92" s="222"/>
      <c r="E92" s="222"/>
      <c r="F92" s="222"/>
      <c r="G92" s="222"/>
      <c r="H92" s="60"/>
      <c r="I92" s="223" t="s">
        <v>57</v>
      </c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32" t="s">
        <v>58</v>
      </c>
      <c r="AH92" s="222"/>
      <c r="AI92" s="222"/>
      <c r="AJ92" s="222"/>
      <c r="AK92" s="222"/>
      <c r="AL92" s="222"/>
      <c r="AM92" s="222"/>
      <c r="AN92" s="223" t="s">
        <v>59</v>
      </c>
      <c r="AO92" s="222"/>
      <c r="AP92" s="231"/>
      <c r="AQ92" s="61" t="s">
        <v>60</v>
      </c>
      <c r="AR92" s="33"/>
      <c r="AS92" s="62" t="s">
        <v>61</v>
      </c>
      <c r="AT92" s="63" t="s">
        <v>62</v>
      </c>
      <c r="AU92" s="63" t="s">
        <v>63</v>
      </c>
      <c r="AV92" s="63" t="s">
        <v>64</v>
      </c>
      <c r="AW92" s="63" t="s">
        <v>65</v>
      </c>
      <c r="AX92" s="63" t="s">
        <v>66</v>
      </c>
      <c r="AY92" s="63" t="s">
        <v>67</v>
      </c>
      <c r="AZ92" s="63" t="s">
        <v>68</v>
      </c>
      <c r="BA92" s="63" t="s">
        <v>69</v>
      </c>
      <c r="BB92" s="63" t="s">
        <v>70</v>
      </c>
      <c r="BC92" s="63" t="s">
        <v>71</v>
      </c>
      <c r="BD92" s="64" t="s">
        <v>72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73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9">
        <f>ROUND(AG95+AG97+AG101,2)</f>
        <v>0</v>
      </c>
      <c r="AH94" s="219"/>
      <c r="AI94" s="219"/>
      <c r="AJ94" s="219"/>
      <c r="AK94" s="219"/>
      <c r="AL94" s="219"/>
      <c r="AM94" s="219"/>
      <c r="AN94" s="220">
        <f aca="true" t="shared" si="0" ref="AN94:AN102">SUM(AG94,AT94)</f>
        <v>0</v>
      </c>
      <c r="AO94" s="220"/>
      <c r="AP94" s="220"/>
      <c r="AQ94" s="72" t="s">
        <v>1</v>
      </c>
      <c r="AR94" s="68"/>
      <c r="AS94" s="73">
        <f>ROUND(AS95+AS97+AS101,2)</f>
        <v>0</v>
      </c>
      <c r="AT94" s="74">
        <f aca="true" t="shared" si="1" ref="AT94:AT102">ROUND(SUM(AV94:AW94),2)</f>
        <v>0</v>
      </c>
      <c r="AU94" s="75">
        <f>ROUND(AU95+AU97+AU101,5)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ROUND(AZ95+AZ97+AZ101,2)</f>
        <v>0</v>
      </c>
      <c r="BA94" s="74">
        <f>ROUND(BA95+BA97+BA101,2)</f>
        <v>0</v>
      </c>
      <c r="BB94" s="74">
        <f>ROUND(BB95+BB97+BB101,2)</f>
        <v>0</v>
      </c>
      <c r="BC94" s="74">
        <f>ROUND(BC95+BC97+BC101,2)</f>
        <v>0</v>
      </c>
      <c r="BD94" s="76">
        <f>ROUND(BD95+BD97+BD101,2)</f>
        <v>0</v>
      </c>
      <c r="BS94" s="77" t="s">
        <v>74</v>
      </c>
      <c r="BT94" s="77" t="s">
        <v>75</v>
      </c>
      <c r="BU94" s="78" t="s">
        <v>76</v>
      </c>
      <c r="BV94" s="77" t="s">
        <v>77</v>
      </c>
      <c r="BW94" s="77" t="s">
        <v>4</v>
      </c>
      <c r="BX94" s="77" t="s">
        <v>78</v>
      </c>
      <c r="CL94" s="77" t="s">
        <v>1</v>
      </c>
    </row>
    <row r="95" spans="2:91" s="7" customFormat="1" ht="27" customHeight="1">
      <c r="B95" s="79"/>
      <c r="C95" s="80"/>
      <c r="D95" s="224" t="s">
        <v>79</v>
      </c>
      <c r="E95" s="224"/>
      <c r="F95" s="224"/>
      <c r="G95" s="224"/>
      <c r="H95" s="224"/>
      <c r="I95" s="81"/>
      <c r="J95" s="224" t="s">
        <v>80</v>
      </c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8">
        <f>ROUND(AG96,2)</f>
        <v>0</v>
      </c>
      <c r="AH95" s="227"/>
      <c r="AI95" s="227"/>
      <c r="AJ95" s="227"/>
      <c r="AK95" s="227"/>
      <c r="AL95" s="227"/>
      <c r="AM95" s="227"/>
      <c r="AN95" s="226">
        <f t="shared" si="0"/>
        <v>0</v>
      </c>
      <c r="AO95" s="227"/>
      <c r="AP95" s="227"/>
      <c r="AQ95" s="82" t="s">
        <v>81</v>
      </c>
      <c r="AR95" s="79"/>
      <c r="AS95" s="83">
        <f>ROUND(AS96,2)</f>
        <v>0</v>
      </c>
      <c r="AT95" s="84">
        <f t="shared" si="1"/>
        <v>0</v>
      </c>
      <c r="AU95" s="85">
        <f>ROUND(AU96,5)</f>
        <v>0</v>
      </c>
      <c r="AV95" s="84">
        <f>ROUND(AZ95*L29,2)</f>
        <v>0</v>
      </c>
      <c r="AW95" s="84">
        <f>ROUND(BA95*L30,2)</f>
        <v>0</v>
      </c>
      <c r="AX95" s="84">
        <f>ROUND(BB95*L29,2)</f>
        <v>0</v>
      </c>
      <c r="AY95" s="84">
        <f>ROUND(BC95*L30,2)</f>
        <v>0</v>
      </c>
      <c r="AZ95" s="84">
        <f>ROUND(AZ96,2)</f>
        <v>0</v>
      </c>
      <c r="BA95" s="84">
        <f>ROUND(BA96,2)</f>
        <v>0</v>
      </c>
      <c r="BB95" s="84">
        <f>ROUND(BB96,2)</f>
        <v>0</v>
      </c>
      <c r="BC95" s="84">
        <f>ROUND(BC96,2)</f>
        <v>0</v>
      </c>
      <c r="BD95" s="86">
        <f>ROUND(BD96,2)</f>
        <v>0</v>
      </c>
      <c r="BS95" s="87" t="s">
        <v>74</v>
      </c>
      <c r="BT95" s="87" t="s">
        <v>82</v>
      </c>
      <c r="BU95" s="87" t="s">
        <v>76</v>
      </c>
      <c r="BV95" s="87" t="s">
        <v>77</v>
      </c>
      <c r="BW95" s="87" t="s">
        <v>83</v>
      </c>
      <c r="BX95" s="87" t="s">
        <v>4</v>
      </c>
      <c r="CL95" s="87" t="s">
        <v>1</v>
      </c>
      <c r="CM95" s="87" t="s">
        <v>84</v>
      </c>
    </row>
    <row r="96" spans="1:90" s="4" customFormat="1" ht="16.5" customHeight="1">
      <c r="A96" s="88" t="s">
        <v>85</v>
      </c>
      <c r="B96" s="51"/>
      <c r="C96" s="10"/>
      <c r="D96" s="10"/>
      <c r="E96" s="225" t="s">
        <v>86</v>
      </c>
      <c r="F96" s="225"/>
      <c r="G96" s="225"/>
      <c r="H96" s="225"/>
      <c r="I96" s="225"/>
      <c r="J96" s="10"/>
      <c r="K96" s="225" t="s">
        <v>87</v>
      </c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17">
        <f>'SO101 - Silnice II-368 km...'!J32</f>
        <v>0</v>
      </c>
      <c r="AH96" s="218"/>
      <c r="AI96" s="218"/>
      <c r="AJ96" s="218"/>
      <c r="AK96" s="218"/>
      <c r="AL96" s="218"/>
      <c r="AM96" s="218"/>
      <c r="AN96" s="217">
        <f t="shared" si="0"/>
        <v>0</v>
      </c>
      <c r="AO96" s="218"/>
      <c r="AP96" s="218"/>
      <c r="AQ96" s="89" t="s">
        <v>88</v>
      </c>
      <c r="AR96" s="51"/>
      <c r="AS96" s="90">
        <v>0</v>
      </c>
      <c r="AT96" s="91">
        <f t="shared" si="1"/>
        <v>0</v>
      </c>
      <c r="AU96" s="92">
        <f>'SO101 - Silnice II-368 km...'!P128</f>
        <v>0</v>
      </c>
      <c r="AV96" s="91">
        <f>'SO101 - Silnice II-368 km...'!J35</f>
        <v>0</v>
      </c>
      <c r="AW96" s="91">
        <f>'SO101 - Silnice II-368 km...'!J36</f>
        <v>0</v>
      </c>
      <c r="AX96" s="91">
        <f>'SO101 - Silnice II-368 km...'!J37</f>
        <v>0</v>
      </c>
      <c r="AY96" s="91">
        <f>'SO101 - Silnice II-368 km...'!J38</f>
        <v>0</v>
      </c>
      <c r="AZ96" s="91">
        <f>'SO101 - Silnice II-368 km...'!F35</f>
        <v>0</v>
      </c>
      <c r="BA96" s="91">
        <f>'SO101 - Silnice II-368 km...'!F36</f>
        <v>0</v>
      </c>
      <c r="BB96" s="91">
        <f>'SO101 - Silnice II-368 km...'!F37</f>
        <v>0</v>
      </c>
      <c r="BC96" s="91">
        <f>'SO101 - Silnice II-368 km...'!F38</f>
        <v>0</v>
      </c>
      <c r="BD96" s="93">
        <f>'SO101 - Silnice II-368 km...'!F39</f>
        <v>0</v>
      </c>
      <c r="BT96" s="25" t="s">
        <v>84</v>
      </c>
      <c r="BV96" s="25" t="s">
        <v>77</v>
      </c>
      <c r="BW96" s="25" t="s">
        <v>89</v>
      </c>
      <c r="BX96" s="25" t="s">
        <v>83</v>
      </c>
      <c r="CL96" s="25" t="s">
        <v>1</v>
      </c>
    </row>
    <row r="97" spans="2:91" s="7" customFormat="1" ht="27" customHeight="1">
      <c r="B97" s="79"/>
      <c r="C97" s="80"/>
      <c r="D97" s="224" t="s">
        <v>90</v>
      </c>
      <c r="E97" s="224"/>
      <c r="F97" s="224"/>
      <c r="G97" s="224"/>
      <c r="H97" s="224"/>
      <c r="I97" s="81"/>
      <c r="J97" s="224" t="s">
        <v>91</v>
      </c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8">
        <f>ROUND(SUM(AG98:AG100),2)</f>
        <v>0</v>
      </c>
      <c r="AH97" s="227"/>
      <c r="AI97" s="227"/>
      <c r="AJ97" s="227"/>
      <c r="AK97" s="227"/>
      <c r="AL97" s="227"/>
      <c r="AM97" s="227"/>
      <c r="AN97" s="226">
        <f t="shared" si="0"/>
        <v>0</v>
      </c>
      <c r="AO97" s="227"/>
      <c r="AP97" s="227"/>
      <c r="AQ97" s="82" t="s">
        <v>81</v>
      </c>
      <c r="AR97" s="79"/>
      <c r="AS97" s="83">
        <f>ROUND(SUM(AS98:AS100),2)</f>
        <v>0</v>
      </c>
      <c r="AT97" s="84">
        <f t="shared" si="1"/>
        <v>0</v>
      </c>
      <c r="AU97" s="85">
        <f>ROUND(SUM(AU98:AU100),5)</f>
        <v>0</v>
      </c>
      <c r="AV97" s="84">
        <f>ROUND(AZ97*L29,2)</f>
        <v>0</v>
      </c>
      <c r="AW97" s="84">
        <f>ROUND(BA97*L30,2)</f>
        <v>0</v>
      </c>
      <c r="AX97" s="84">
        <f>ROUND(BB97*L29,2)</f>
        <v>0</v>
      </c>
      <c r="AY97" s="84">
        <f>ROUND(BC97*L30,2)</f>
        <v>0</v>
      </c>
      <c r="AZ97" s="84">
        <f>ROUND(SUM(AZ98:AZ100),2)</f>
        <v>0</v>
      </c>
      <c r="BA97" s="84">
        <f>ROUND(SUM(BA98:BA100),2)</f>
        <v>0</v>
      </c>
      <c r="BB97" s="84">
        <f>ROUND(SUM(BB98:BB100),2)</f>
        <v>0</v>
      </c>
      <c r="BC97" s="84">
        <f>ROUND(SUM(BC98:BC100),2)</f>
        <v>0</v>
      </c>
      <c r="BD97" s="86">
        <f>ROUND(SUM(BD98:BD100),2)</f>
        <v>0</v>
      </c>
      <c r="BS97" s="87" t="s">
        <v>74</v>
      </c>
      <c r="BT97" s="87" t="s">
        <v>82</v>
      </c>
      <c r="BU97" s="87" t="s">
        <v>76</v>
      </c>
      <c r="BV97" s="87" t="s">
        <v>77</v>
      </c>
      <c r="BW97" s="87" t="s">
        <v>92</v>
      </c>
      <c r="BX97" s="87" t="s">
        <v>4</v>
      </c>
      <c r="CL97" s="87" t="s">
        <v>1</v>
      </c>
      <c r="CM97" s="87" t="s">
        <v>84</v>
      </c>
    </row>
    <row r="98" spans="1:90" s="4" customFormat="1" ht="16.5" customHeight="1">
      <c r="A98" s="88" t="s">
        <v>85</v>
      </c>
      <c r="B98" s="51"/>
      <c r="C98" s="10"/>
      <c r="D98" s="10"/>
      <c r="E98" s="225" t="s">
        <v>93</v>
      </c>
      <c r="F98" s="225"/>
      <c r="G98" s="225"/>
      <c r="H98" s="225"/>
      <c r="I98" s="225"/>
      <c r="J98" s="10"/>
      <c r="K98" s="225" t="s">
        <v>94</v>
      </c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17">
        <f>'000 - Ostatní a vedlejší ...'!J32</f>
        <v>0</v>
      </c>
      <c r="AH98" s="218"/>
      <c r="AI98" s="218"/>
      <c r="AJ98" s="218"/>
      <c r="AK98" s="218"/>
      <c r="AL98" s="218"/>
      <c r="AM98" s="218"/>
      <c r="AN98" s="217">
        <f t="shared" si="0"/>
        <v>0</v>
      </c>
      <c r="AO98" s="218"/>
      <c r="AP98" s="218"/>
      <c r="AQ98" s="89" t="s">
        <v>88</v>
      </c>
      <c r="AR98" s="51"/>
      <c r="AS98" s="90">
        <v>0</v>
      </c>
      <c r="AT98" s="91">
        <f t="shared" si="1"/>
        <v>0</v>
      </c>
      <c r="AU98" s="92">
        <f>'000 - Ostatní a vedlejší ...'!P121</f>
        <v>0</v>
      </c>
      <c r="AV98" s="91">
        <f>'000 - Ostatní a vedlejší ...'!J35</f>
        <v>0</v>
      </c>
      <c r="AW98" s="91">
        <f>'000 - Ostatní a vedlejší ...'!J36</f>
        <v>0</v>
      </c>
      <c r="AX98" s="91">
        <f>'000 - Ostatní a vedlejší ...'!J37</f>
        <v>0</v>
      </c>
      <c r="AY98" s="91">
        <f>'000 - Ostatní a vedlejší ...'!J38</f>
        <v>0</v>
      </c>
      <c r="AZ98" s="91">
        <f>'000 - Ostatní a vedlejší ...'!F35</f>
        <v>0</v>
      </c>
      <c r="BA98" s="91">
        <f>'000 - Ostatní a vedlejší ...'!F36</f>
        <v>0</v>
      </c>
      <c r="BB98" s="91">
        <f>'000 - Ostatní a vedlejší ...'!F37</f>
        <v>0</v>
      </c>
      <c r="BC98" s="91">
        <f>'000 - Ostatní a vedlejší ...'!F38</f>
        <v>0</v>
      </c>
      <c r="BD98" s="93">
        <f>'000 - Ostatní a vedlejší ...'!F39</f>
        <v>0</v>
      </c>
      <c r="BT98" s="25" t="s">
        <v>84</v>
      </c>
      <c r="BV98" s="25" t="s">
        <v>77</v>
      </c>
      <c r="BW98" s="25" t="s">
        <v>95</v>
      </c>
      <c r="BX98" s="25" t="s">
        <v>92</v>
      </c>
      <c r="CL98" s="25" t="s">
        <v>1</v>
      </c>
    </row>
    <row r="99" spans="1:90" s="4" customFormat="1" ht="16.5" customHeight="1">
      <c r="A99" s="88" t="s">
        <v>85</v>
      </c>
      <c r="B99" s="51"/>
      <c r="C99" s="10"/>
      <c r="D99" s="10"/>
      <c r="E99" s="225" t="s">
        <v>96</v>
      </c>
      <c r="F99" s="225"/>
      <c r="G99" s="225"/>
      <c r="H99" s="225"/>
      <c r="I99" s="225"/>
      <c r="J99" s="10"/>
      <c r="K99" s="225" t="s">
        <v>97</v>
      </c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17">
        <f>'SO001 - Příprava staveniště'!J32</f>
        <v>0</v>
      </c>
      <c r="AH99" s="218"/>
      <c r="AI99" s="218"/>
      <c r="AJ99" s="218"/>
      <c r="AK99" s="218"/>
      <c r="AL99" s="218"/>
      <c r="AM99" s="218"/>
      <c r="AN99" s="217">
        <f t="shared" si="0"/>
        <v>0</v>
      </c>
      <c r="AO99" s="218"/>
      <c r="AP99" s="218"/>
      <c r="AQ99" s="89" t="s">
        <v>88</v>
      </c>
      <c r="AR99" s="51"/>
      <c r="AS99" s="90">
        <v>0</v>
      </c>
      <c r="AT99" s="91">
        <f t="shared" si="1"/>
        <v>0</v>
      </c>
      <c r="AU99" s="92">
        <f>'SO001 - Příprava staveniště'!P123</f>
        <v>0</v>
      </c>
      <c r="AV99" s="91">
        <f>'SO001 - Příprava staveniště'!J35</f>
        <v>0</v>
      </c>
      <c r="AW99" s="91">
        <f>'SO001 - Příprava staveniště'!J36</f>
        <v>0</v>
      </c>
      <c r="AX99" s="91">
        <f>'SO001 - Příprava staveniště'!J37</f>
        <v>0</v>
      </c>
      <c r="AY99" s="91">
        <f>'SO001 - Příprava staveniště'!J38</f>
        <v>0</v>
      </c>
      <c r="AZ99" s="91">
        <f>'SO001 - Příprava staveniště'!F35</f>
        <v>0</v>
      </c>
      <c r="BA99" s="91">
        <f>'SO001 - Příprava staveniště'!F36</f>
        <v>0</v>
      </c>
      <c r="BB99" s="91">
        <f>'SO001 - Příprava staveniště'!F37</f>
        <v>0</v>
      </c>
      <c r="BC99" s="91">
        <f>'SO001 - Příprava staveniště'!F38</f>
        <v>0</v>
      </c>
      <c r="BD99" s="93">
        <f>'SO001 - Příprava staveniště'!F39</f>
        <v>0</v>
      </c>
      <c r="BT99" s="25" t="s">
        <v>84</v>
      </c>
      <c r="BV99" s="25" t="s">
        <v>77</v>
      </c>
      <c r="BW99" s="25" t="s">
        <v>98</v>
      </c>
      <c r="BX99" s="25" t="s">
        <v>92</v>
      </c>
      <c r="CL99" s="25" t="s">
        <v>1</v>
      </c>
    </row>
    <row r="100" spans="1:90" s="4" customFormat="1" ht="16.5" customHeight="1">
      <c r="A100" s="88" t="s">
        <v>85</v>
      </c>
      <c r="B100" s="51"/>
      <c r="C100" s="10"/>
      <c r="D100" s="10"/>
      <c r="E100" s="225" t="s">
        <v>99</v>
      </c>
      <c r="F100" s="225"/>
      <c r="G100" s="225"/>
      <c r="H100" s="225"/>
      <c r="I100" s="225"/>
      <c r="J100" s="10"/>
      <c r="K100" s="225" t="s">
        <v>100</v>
      </c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17">
        <f>'SO101.1 - Sjezdy a křížení'!J32</f>
        <v>0</v>
      </c>
      <c r="AH100" s="218"/>
      <c r="AI100" s="218"/>
      <c r="AJ100" s="218"/>
      <c r="AK100" s="218"/>
      <c r="AL100" s="218"/>
      <c r="AM100" s="218"/>
      <c r="AN100" s="217">
        <f t="shared" si="0"/>
        <v>0</v>
      </c>
      <c r="AO100" s="218"/>
      <c r="AP100" s="218"/>
      <c r="AQ100" s="89" t="s">
        <v>88</v>
      </c>
      <c r="AR100" s="51"/>
      <c r="AS100" s="90">
        <v>0</v>
      </c>
      <c r="AT100" s="91">
        <f t="shared" si="1"/>
        <v>0</v>
      </c>
      <c r="AU100" s="92">
        <f>'SO101.1 - Sjezdy a křížení'!P124</f>
        <v>0</v>
      </c>
      <c r="AV100" s="91">
        <f>'SO101.1 - Sjezdy a křížení'!J35</f>
        <v>0</v>
      </c>
      <c r="AW100" s="91">
        <f>'SO101.1 - Sjezdy a křížení'!J36</f>
        <v>0</v>
      </c>
      <c r="AX100" s="91">
        <f>'SO101.1 - Sjezdy a křížení'!J37</f>
        <v>0</v>
      </c>
      <c r="AY100" s="91">
        <f>'SO101.1 - Sjezdy a křížení'!J38</f>
        <v>0</v>
      </c>
      <c r="AZ100" s="91">
        <f>'SO101.1 - Sjezdy a křížení'!F35</f>
        <v>0</v>
      </c>
      <c r="BA100" s="91">
        <f>'SO101.1 - Sjezdy a křížení'!F36</f>
        <v>0</v>
      </c>
      <c r="BB100" s="91">
        <f>'SO101.1 - Sjezdy a křížení'!F37</f>
        <v>0</v>
      </c>
      <c r="BC100" s="91">
        <f>'SO101.1 - Sjezdy a křížení'!F38</f>
        <v>0</v>
      </c>
      <c r="BD100" s="93">
        <f>'SO101.1 - Sjezdy a křížení'!F39</f>
        <v>0</v>
      </c>
      <c r="BT100" s="25" t="s">
        <v>84</v>
      </c>
      <c r="BV100" s="25" t="s">
        <v>77</v>
      </c>
      <c r="BW100" s="25" t="s">
        <v>101</v>
      </c>
      <c r="BX100" s="25" t="s">
        <v>92</v>
      </c>
      <c r="CL100" s="25" t="s">
        <v>1</v>
      </c>
    </row>
    <row r="101" spans="2:91" s="7" customFormat="1" ht="16.5" customHeight="1">
      <c r="B101" s="79"/>
      <c r="C101" s="80"/>
      <c r="D101" s="224" t="s">
        <v>102</v>
      </c>
      <c r="E101" s="224"/>
      <c r="F101" s="224"/>
      <c r="G101" s="224"/>
      <c r="H101" s="224"/>
      <c r="I101" s="81"/>
      <c r="J101" s="224" t="s">
        <v>103</v>
      </c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8">
        <f>ROUND(AG102,2)</f>
        <v>0</v>
      </c>
      <c r="AH101" s="227"/>
      <c r="AI101" s="227"/>
      <c r="AJ101" s="227"/>
      <c r="AK101" s="227"/>
      <c r="AL101" s="227"/>
      <c r="AM101" s="227"/>
      <c r="AN101" s="226">
        <f t="shared" si="0"/>
        <v>0</v>
      </c>
      <c r="AO101" s="227"/>
      <c r="AP101" s="227"/>
      <c r="AQ101" s="82" t="s">
        <v>81</v>
      </c>
      <c r="AR101" s="79"/>
      <c r="AS101" s="83">
        <f>ROUND(AS102,2)</f>
        <v>0</v>
      </c>
      <c r="AT101" s="84">
        <f t="shared" si="1"/>
        <v>0</v>
      </c>
      <c r="AU101" s="85">
        <f>ROUND(AU102,5)</f>
        <v>0</v>
      </c>
      <c r="AV101" s="84">
        <f>ROUND(AZ101*L29,2)</f>
        <v>0</v>
      </c>
      <c r="AW101" s="84">
        <f>ROUND(BA101*L30,2)</f>
        <v>0</v>
      </c>
      <c r="AX101" s="84">
        <f>ROUND(BB101*L29,2)</f>
        <v>0</v>
      </c>
      <c r="AY101" s="84">
        <f>ROUND(BC101*L30,2)</f>
        <v>0</v>
      </c>
      <c r="AZ101" s="84">
        <f>ROUND(AZ102,2)</f>
        <v>0</v>
      </c>
      <c r="BA101" s="84">
        <f>ROUND(BA102,2)</f>
        <v>0</v>
      </c>
      <c r="BB101" s="84">
        <f>ROUND(BB102,2)</f>
        <v>0</v>
      </c>
      <c r="BC101" s="84">
        <f>ROUND(BC102,2)</f>
        <v>0</v>
      </c>
      <c r="BD101" s="86">
        <f>ROUND(BD102,2)</f>
        <v>0</v>
      </c>
      <c r="BS101" s="87" t="s">
        <v>74</v>
      </c>
      <c r="BT101" s="87" t="s">
        <v>82</v>
      </c>
      <c r="BU101" s="87" t="s">
        <v>76</v>
      </c>
      <c r="BV101" s="87" t="s">
        <v>77</v>
      </c>
      <c r="BW101" s="87" t="s">
        <v>104</v>
      </c>
      <c r="BX101" s="87" t="s">
        <v>4</v>
      </c>
      <c r="CL101" s="87" t="s">
        <v>1</v>
      </c>
      <c r="CM101" s="87" t="s">
        <v>84</v>
      </c>
    </row>
    <row r="102" spans="1:90" s="4" customFormat="1" ht="16.5" customHeight="1">
      <c r="A102" s="88" t="s">
        <v>85</v>
      </c>
      <c r="B102" s="51"/>
      <c r="C102" s="10"/>
      <c r="D102" s="10"/>
      <c r="E102" s="225" t="s">
        <v>105</v>
      </c>
      <c r="F102" s="225"/>
      <c r="G102" s="225"/>
      <c r="H102" s="225"/>
      <c r="I102" s="225"/>
      <c r="J102" s="10"/>
      <c r="K102" s="225" t="s">
        <v>94</v>
      </c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17">
        <f>'000N - Ostatní a vedlejší...'!J32</f>
        <v>0</v>
      </c>
      <c r="AH102" s="218"/>
      <c r="AI102" s="218"/>
      <c r="AJ102" s="218"/>
      <c r="AK102" s="218"/>
      <c r="AL102" s="218"/>
      <c r="AM102" s="218"/>
      <c r="AN102" s="217">
        <f t="shared" si="0"/>
        <v>0</v>
      </c>
      <c r="AO102" s="218"/>
      <c r="AP102" s="218"/>
      <c r="AQ102" s="89" t="s">
        <v>88</v>
      </c>
      <c r="AR102" s="51"/>
      <c r="AS102" s="94">
        <v>0</v>
      </c>
      <c r="AT102" s="95">
        <f t="shared" si="1"/>
        <v>0</v>
      </c>
      <c r="AU102" s="96">
        <f>'000N - Ostatní a vedlejší...'!P121</f>
        <v>0</v>
      </c>
      <c r="AV102" s="95">
        <f>'000N - Ostatní a vedlejší...'!J35</f>
        <v>0</v>
      </c>
      <c r="AW102" s="95">
        <f>'000N - Ostatní a vedlejší...'!J36</f>
        <v>0</v>
      </c>
      <c r="AX102" s="95">
        <f>'000N - Ostatní a vedlejší...'!J37</f>
        <v>0</v>
      </c>
      <c r="AY102" s="95">
        <f>'000N - Ostatní a vedlejší...'!J38</f>
        <v>0</v>
      </c>
      <c r="AZ102" s="95">
        <f>'000N - Ostatní a vedlejší...'!F35</f>
        <v>0</v>
      </c>
      <c r="BA102" s="95">
        <f>'000N - Ostatní a vedlejší...'!F36</f>
        <v>0</v>
      </c>
      <c r="BB102" s="95">
        <f>'000N - Ostatní a vedlejší...'!F37</f>
        <v>0</v>
      </c>
      <c r="BC102" s="95">
        <f>'000N - Ostatní a vedlejší...'!F38</f>
        <v>0</v>
      </c>
      <c r="BD102" s="97">
        <f>'000N - Ostatní a vedlejší...'!F39</f>
        <v>0</v>
      </c>
      <c r="BT102" s="25" t="s">
        <v>84</v>
      </c>
      <c r="BV102" s="25" t="s">
        <v>77</v>
      </c>
      <c r="BW102" s="25" t="s">
        <v>106</v>
      </c>
      <c r="BX102" s="25" t="s">
        <v>104</v>
      </c>
      <c r="CL102" s="25" t="s">
        <v>1</v>
      </c>
    </row>
    <row r="103" spans="1:57" s="2" customFormat="1" ht="30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3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  <row r="104" spans="1:57" s="2" customFormat="1" ht="6.95" customHeight="1">
      <c r="A104" s="32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33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</row>
  </sheetData>
  <mergeCells count="70">
    <mergeCell ref="W32:AE32"/>
    <mergeCell ref="AK32:AO32"/>
    <mergeCell ref="W33:AE33"/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92:AP92"/>
    <mergeCell ref="AG92:AM92"/>
    <mergeCell ref="AG99:AM99"/>
    <mergeCell ref="AG100:AM100"/>
    <mergeCell ref="AG101:AM101"/>
    <mergeCell ref="X35:AB35"/>
    <mergeCell ref="AK35:AO35"/>
    <mergeCell ref="AK31:AO31"/>
    <mergeCell ref="D101:H101"/>
    <mergeCell ref="AN95:AP95"/>
    <mergeCell ref="AG95:AM95"/>
    <mergeCell ref="AN96:AP96"/>
    <mergeCell ref="AG96:AM96"/>
    <mergeCell ref="AN97:AP97"/>
    <mergeCell ref="AG97:AM97"/>
    <mergeCell ref="AG98:AM98"/>
    <mergeCell ref="E96:I96"/>
    <mergeCell ref="D97:H97"/>
    <mergeCell ref="E98:I98"/>
    <mergeCell ref="E99:I99"/>
    <mergeCell ref="E100:I100"/>
    <mergeCell ref="AG102:AM102"/>
    <mergeCell ref="AG94:AM94"/>
    <mergeCell ref="AN94:AP94"/>
    <mergeCell ref="C92:G92"/>
    <mergeCell ref="I92:AF92"/>
    <mergeCell ref="J95:AF95"/>
    <mergeCell ref="K96:AF96"/>
    <mergeCell ref="J97:AF97"/>
    <mergeCell ref="K98:AF98"/>
    <mergeCell ref="K99:AF99"/>
    <mergeCell ref="K100:AF100"/>
    <mergeCell ref="J101:AF101"/>
    <mergeCell ref="K102:AF102"/>
    <mergeCell ref="AN102:AP102"/>
    <mergeCell ref="E102:I102"/>
    <mergeCell ref="D95:H95"/>
  </mergeCells>
  <hyperlinks>
    <hyperlink ref="A96" location="'SO101 - Silnice II-368 km...'!C2" display="/"/>
    <hyperlink ref="A98" location="'000 - Ostatní a vedlejší ...'!C2" display="/"/>
    <hyperlink ref="A99" location="'SO001 - Příprava staveniště'!C2" display="/"/>
    <hyperlink ref="A100" location="'SO101.1 - Sjezdy a křížení'!C2" display="/"/>
    <hyperlink ref="A102" location="'000N - Ostatní a vedlejší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37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89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107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61" t="str">
        <f>'Rekapitulace stavby'!K6</f>
        <v>Modernizace silnice II/368 Moravská Třebová - průtah km 0,06000 - 0,53000</v>
      </c>
      <c r="F7" s="262"/>
      <c r="G7" s="262"/>
      <c r="H7" s="262"/>
      <c r="I7" s="98"/>
      <c r="L7" s="20"/>
    </row>
    <row r="8" spans="2:12" s="1" customFormat="1" ht="12" customHeight="1">
      <c r="B8" s="20"/>
      <c r="D8" s="27" t="s">
        <v>108</v>
      </c>
      <c r="I8" s="98"/>
      <c r="L8" s="20"/>
    </row>
    <row r="9" spans="1:31" s="2" customFormat="1" ht="16.5" customHeight="1">
      <c r="A9" s="32"/>
      <c r="B9" s="33"/>
      <c r="C9" s="32"/>
      <c r="D9" s="32"/>
      <c r="E9" s="261" t="s">
        <v>109</v>
      </c>
      <c r="F9" s="260"/>
      <c r="G9" s="260"/>
      <c r="H9" s="260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110</v>
      </c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45" t="s">
        <v>111</v>
      </c>
      <c r="F11" s="260"/>
      <c r="G11" s="260"/>
      <c r="H11" s="260"/>
      <c r="I11" s="101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101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102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102" t="s">
        <v>22</v>
      </c>
      <c r="J14" s="55" t="str">
        <f>'Rekapitulace stavby'!AN8</f>
        <v>5. 11. 2018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101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102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102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101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102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3" t="str">
        <f>'Rekapitulace stavby'!E14</f>
        <v>Vyplň údaj</v>
      </c>
      <c r="F20" s="248"/>
      <c r="G20" s="248"/>
      <c r="H20" s="248"/>
      <c r="I20" s="102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101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102" t="s">
        <v>25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102" t="s">
        <v>27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101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102" t="s">
        <v>25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31</v>
      </c>
      <c r="F26" s="32"/>
      <c r="G26" s="32"/>
      <c r="H26" s="32"/>
      <c r="I26" s="102" t="s">
        <v>27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101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2" t="s">
        <v>1</v>
      </c>
      <c r="F29" s="252"/>
      <c r="G29" s="252"/>
      <c r="H29" s="252"/>
      <c r="I29" s="105"/>
      <c r="J29" s="103"/>
      <c r="K29" s="103"/>
      <c r="L29" s="106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101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8" t="s">
        <v>35</v>
      </c>
      <c r="E32" s="32"/>
      <c r="F32" s="32"/>
      <c r="G32" s="32"/>
      <c r="H32" s="32"/>
      <c r="I32" s="101"/>
      <c r="J32" s="71">
        <f>ROUND(J128,2)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107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37</v>
      </c>
      <c r="G34" s="32"/>
      <c r="H34" s="32"/>
      <c r="I34" s="109" t="s">
        <v>36</v>
      </c>
      <c r="J34" s="36" t="s">
        <v>38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10" t="s">
        <v>39</v>
      </c>
      <c r="E35" s="27" t="s">
        <v>40</v>
      </c>
      <c r="F35" s="111">
        <f>ROUND((SUM(BE128:BE359)),2)</f>
        <v>0</v>
      </c>
      <c r="G35" s="32"/>
      <c r="H35" s="32"/>
      <c r="I35" s="112">
        <v>0.21</v>
      </c>
      <c r="J35" s="111">
        <f>ROUND(((SUM(BE128:BE359))*I35),2)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41</v>
      </c>
      <c r="F36" s="111">
        <f>ROUND((SUM(BF128:BF359)),2)</f>
        <v>0</v>
      </c>
      <c r="G36" s="32"/>
      <c r="H36" s="32"/>
      <c r="I36" s="112">
        <v>0.15</v>
      </c>
      <c r="J36" s="111">
        <f>ROUND(((SUM(BF128:BF359))*I36),2)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111">
        <f>ROUND((SUM(BG128:BG359)),2)</f>
        <v>0</v>
      </c>
      <c r="G37" s="32"/>
      <c r="H37" s="32"/>
      <c r="I37" s="112">
        <v>0.21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43</v>
      </c>
      <c r="F38" s="111">
        <f>ROUND((SUM(BH128:BH359)),2)</f>
        <v>0</v>
      </c>
      <c r="G38" s="32"/>
      <c r="H38" s="32"/>
      <c r="I38" s="112">
        <v>0.15</v>
      </c>
      <c r="J38" s="111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44</v>
      </c>
      <c r="F39" s="111">
        <f>ROUND((SUM(BI128:BI359)),2)</f>
        <v>0</v>
      </c>
      <c r="G39" s="32"/>
      <c r="H39" s="32"/>
      <c r="I39" s="112">
        <v>0</v>
      </c>
      <c r="J39" s="111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45</v>
      </c>
      <c r="E41" s="60"/>
      <c r="F41" s="60"/>
      <c r="G41" s="115" t="s">
        <v>46</v>
      </c>
      <c r="H41" s="116" t="s">
        <v>47</v>
      </c>
      <c r="I41" s="117"/>
      <c r="J41" s="118">
        <f>SUM(J32:J39)</f>
        <v>0</v>
      </c>
      <c r="K41" s="119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101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120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21" t="s">
        <v>51</v>
      </c>
      <c r="G61" s="45" t="s">
        <v>50</v>
      </c>
      <c r="H61" s="35"/>
      <c r="I61" s="122"/>
      <c r="J61" s="123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21" t="s">
        <v>51</v>
      </c>
      <c r="G76" s="45" t="s">
        <v>50</v>
      </c>
      <c r="H76" s="35"/>
      <c r="I76" s="122"/>
      <c r="J76" s="123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112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1" t="str">
        <f>E7</f>
        <v>Modernizace silnice II/368 Moravská Třebová - průtah km 0,06000 - 0,53000</v>
      </c>
      <c r="F85" s="262"/>
      <c r="G85" s="262"/>
      <c r="H85" s="262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108</v>
      </c>
      <c r="I86" s="98"/>
      <c r="L86" s="20"/>
    </row>
    <row r="87" spans="1:31" s="2" customFormat="1" ht="16.5" customHeight="1">
      <c r="A87" s="32"/>
      <c r="B87" s="33"/>
      <c r="C87" s="32"/>
      <c r="D87" s="32"/>
      <c r="E87" s="261" t="s">
        <v>109</v>
      </c>
      <c r="F87" s="260"/>
      <c r="G87" s="260"/>
      <c r="H87" s="260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110</v>
      </c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5" t="str">
        <f>E11</f>
        <v>SO101 - Silnice II/368 km 0,060 00 - 0,530 00</v>
      </c>
      <c r="F89" s="260"/>
      <c r="G89" s="260"/>
      <c r="H89" s="260"/>
      <c r="I89" s="101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Moravská Třebová</v>
      </c>
      <c r="G91" s="32"/>
      <c r="H91" s="32"/>
      <c r="I91" s="102" t="s">
        <v>22</v>
      </c>
      <c r="J91" s="55" t="str">
        <f>IF(J14="","",J14)</f>
        <v>5. 11. 2018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101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Pardubický kraj</v>
      </c>
      <c r="G93" s="32"/>
      <c r="H93" s="32"/>
      <c r="I93" s="102" t="s">
        <v>30</v>
      </c>
      <c r="J93" s="30" t="str">
        <f>E23</f>
        <v>Laboro atelier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102" t="s">
        <v>33</v>
      </c>
      <c r="J94" s="30" t="str">
        <f>E26</f>
        <v>Laboro atelier s.r.o.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27" t="s">
        <v>113</v>
      </c>
      <c r="D96" s="113"/>
      <c r="E96" s="113"/>
      <c r="F96" s="113"/>
      <c r="G96" s="113"/>
      <c r="H96" s="113"/>
      <c r="I96" s="128"/>
      <c r="J96" s="129" t="s">
        <v>114</v>
      </c>
      <c r="K96" s="113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101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30" t="s">
        <v>115</v>
      </c>
      <c r="D98" s="32"/>
      <c r="E98" s="32"/>
      <c r="F98" s="32"/>
      <c r="G98" s="32"/>
      <c r="H98" s="32"/>
      <c r="I98" s="101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116</v>
      </c>
    </row>
    <row r="99" spans="2:12" s="9" customFormat="1" ht="24.95" customHeight="1">
      <c r="B99" s="131"/>
      <c r="D99" s="132" t="s">
        <v>117</v>
      </c>
      <c r="E99" s="133"/>
      <c r="F99" s="133"/>
      <c r="G99" s="133"/>
      <c r="H99" s="133"/>
      <c r="I99" s="134"/>
      <c r="J99" s="135">
        <f>J129</f>
        <v>0</v>
      </c>
      <c r="L99" s="131"/>
    </row>
    <row r="100" spans="2:12" s="10" customFormat="1" ht="19.9" customHeight="1">
      <c r="B100" s="136"/>
      <c r="D100" s="137" t="s">
        <v>118</v>
      </c>
      <c r="E100" s="138"/>
      <c r="F100" s="138"/>
      <c r="G100" s="138"/>
      <c r="H100" s="138"/>
      <c r="I100" s="139"/>
      <c r="J100" s="140">
        <f>J130</f>
        <v>0</v>
      </c>
      <c r="L100" s="136"/>
    </row>
    <row r="101" spans="2:12" s="10" customFormat="1" ht="19.9" customHeight="1">
      <c r="B101" s="136"/>
      <c r="D101" s="137" t="s">
        <v>119</v>
      </c>
      <c r="E101" s="138"/>
      <c r="F101" s="138"/>
      <c r="G101" s="138"/>
      <c r="H101" s="138"/>
      <c r="I101" s="139"/>
      <c r="J101" s="140">
        <f>J205</f>
        <v>0</v>
      </c>
      <c r="L101" s="136"/>
    </row>
    <row r="102" spans="2:12" s="10" customFormat="1" ht="19.9" customHeight="1">
      <c r="B102" s="136"/>
      <c r="D102" s="137" t="s">
        <v>120</v>
      </c>
      <c r="E102" s="138"/>
      <c r="F102" s="138"/>
      <c r="G102" s="138"/>
      <c r="H102" s="138"/>
      <c r="I102" s="139"/>
      <c r="J102" s="140">
        <f>J216</f>
        <v>0</v>
      </c>
      <c r="L102" s="136"/>
    </row>
    <row r="103" spans="2:12" s="10" customFormat="1" ht="19.9" customHeight="1">
      <c r="B103" s="136"/>
      <c r="D103" s="137" t="s">
        <v>121</v>
      </c>
      <c r="E103" s="138"/>
      <c r="F103" s="138"/>
      <c r="G103" s="138"/>
      <c r="H103" s="138"/>
      <c r="I103" s="139"/>
      <c r="J103" s="140">
        <f>J225</f>
        <v>0</v>
      </c>
      <c r="L103" s="136"/>
    </row>
    <row r="104" spans="2:12" s="10" customFormat="1" ht="19.9" customHeight="1">
      <c r="B104" s="136"/>
      <c r="D104" s="137" t="s">
        <v>122</v>
      </c>
      <c r="E104" s="138"/>
      <c r="F104" s="138"/>
      <c r="G104" s="138"/>
      <c r="H104" s="138"/>
      <c r="I104" s="139"/>
      <c r="J104" s="140">
        <f>J265</f>
        <v>0</v>
      </c>
      <c r="L104" s="136"/>
    </row>
    <row r="105" spans="2:12" s="10" customFormat="1" ht="19.9" customHeight="1">
      <c r="B105" s="136"/>
      <c r="D105" s="137" t="s">
        <v>123</v>
      </c>
      <c r="E105" s="138"/>
      <c r="F105" s="138"/>
      <c r="G105" s="138"/>
      <c r="H105" s="138"/>
      <c r="I105" s="139"/>
      <c r="J105" s="140">
        <f>J289</f>
        <v>0</v>
      </c>
      <c r="L105" s="136"/>
    </row>
    <row r="106" spans="2:12" s="9" customFormat="1" ht="24.95" customHeight="1">
      <c r="B106" s="131"/>
      <c r="D106" s="132" t="s">
        <v>124</v>
      </c>
      <c r="E106" s="133"/>
      <c r="F106" s="133"/>
      <c r="G106" s="133"/>
      <c r="H106" s="133"/>
      <c r="I106" s="134"/>
      <c r="J106" s="135">
        <f>J353</f>
        <v>0</v>
      </c>
      <c r="L106" s="131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101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125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126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125</v>
      </c>
      <c r="D113" s="32"/>
      <c r="E113" s="32"/>
      <c r="F113" s="32"/>
      <c r="G113" s="32"/>
      <c r="H113" s="32"/>
      <c r="I113" s="101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101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2"/>
      <c r="E115" s="32"/>
      <c r="F115" s="32"/>
      <c r="G115" s="32"/>
      <c r="H115" s="32"/>
      <c r="I115" s="101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61" t="str">
        <f>E7</f>
        <v>Modernizace silnice II/368 Moravská Třebová - průtah km 0,06000 - 0,53000</v>
      </c>
      <c r="F116" s="262"/>
      <c r="G116" s="262"/>
      <c r="H116" s="262"/>
      <c r="I116" s="101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2:12" s="1" customFormat="1" ht="12" customHeight="1">
      <c r="B117" s="20"/>
      <c r="C117" s="27" t="s">
        <v>108</v>
      </c>
      <c r="I117" s="98"/>
      <c r="L117" s="20"/>
    </row>
    <row r="118" spans="1:31" s="2" customFormat="1" ht="16.5" customHeight="1">
      <c r="A118" s="32"/>
      <c r="B118" s="33"/>
      <c r="C118" s="32"/>
      <c r="D118" s="32"/>
      <c r="E118" s="261" t="s">
        <v>109</v>
      </c>
      <c r="F118" s="260"/>
      <c r="G118" s="260"/>
      <c r="H118" s="260"/>
      <c r="I118" s="101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110</v>
      </c>
      <c r="D119" s="32"/>
      <c r="E119" s="32"/>
      <c r="F119" s="32"/>
      <c r="G119" s="32"/>
      <c r="H119" s="32"/>
      <c r="I119" s="101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45" t="str">
        <f>E11</f>
        <v>SO101 - Silnice II/368 km 0,060 00 - 0,530 00</v>
      </c>
      <c r="F120" s="260"/>
      <c r="G120" s="260"/>
      <c r="H120" s="260"/>
      <c r="I120" s="101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101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20</v>
      </c>
      <c r="D122" s="32"/>
      <c r="E122" s="32"/>
      <c r="F122" s="25" t="str">
        <f>F14</f>
        <v>Moravská Třebová</v>
      </c>
      <c r="G122" s="32"/>
      <c r="H122" s="32"/>
      <c r="I122" s="102" t="s">
        <v>22</v>
      </c>
      <c r="J122" s="55" t="str">
        <f>IF(J14="","",J14)</f>
        <v>5. 11. 2018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101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24</v>
      </c>
      <c r="D124" s="32"/>
      <c r="E124" s="32"/>
      <c r="F124" s="25" t="str">
        <f>E17</f>
        <v>Pardubický kraj</v>
      </c>
      <c r="G124" s="32"/>
      <c r="H124" s="32"/>
      <c r="I124" s="102" t="s">
        <v>30</v>
      </c>
      <c r="J124" s="30" t="str">
        <f>E23</f>
        <v>Laboro atelier s.r.o.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2" customHeight="1">
      <c r="A125" s="32"/>
      <c r="B125" s="33"/>
      <c r="C125" s="27" t="s">
        <v>28</v>
      </c>
      <c r="D125" s="32"/>
      <c r="E125" s="32"/>
      <c r="F125" s="25" t="str">
        <f>IF(E20="","",E20)</f>
        <v>Vyplň údaj</v>
      </c>
      <c r="G125" s="32"/>
      <c r="H125" s="32"/>
      <c r="I125" s="102" t="s">
        <v>33</v>
      </c>
      <c r="J125" s="30" t="str">
        <f>E26</f>
        <v>Laboro atelier s.r.o.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101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11" customFormat="1" ht="29.25" customHeight="1">
      <c r="A127" s="141"/>
      <c r="B127" s="142"/>
      <c r="C127" s="143" t="s">
        <v>126</v>
      </c>
      <c r="D127" s="144" t="s">
        <v>60</v>
      </c>
      <c r="E127" s="144" t="s">
        <v>56</v>
      </c>
      <c r="F127" s="144" t="s">
        <v>57</v>
      </c>
      <c r="G127" s="144" t="s">
        <v>127</v>
      </c>
      <c r="H127" s="144" t="s">
        <v>128</v>
      </c>
      <c r="I127" s="145" t="s">
        <v>129</v>
      </c>
      <c r="J127" s="144" t="s">
        <v>114</v>
      </c>
      <c r="K127" s="146" t="s">
        <v>130</v>
      </c>
      <c r="L127" s="147"/>
      <c r="M127" s="62" t="s">
        <v>1</v>
      </c>
      <c r="N127" s="63" t="s">
        <v>39</v>
      </c>
      <c r="O127" s="63" t="s">
        <v>131</v>
      </c>
      <c r="P127" s="63" t="s">
        <v>132</v>
      </c>
      <c r="Q127" s="63" t="s">
        <v>133</v>
      </c>
      <c r="R127" s="63" t="s">
        <v>134</v>
      </c>
      <c r="S127" s="63" t="s">
        <v>135</v>
      </c>
      <c r="T127" s="64" t="s">
        <v>136</v>
      </c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</row>
    <row r="128" spans="1:63" s="2" customFormat="1" ht="22.9" customHeight="1">
      <c r="A128" s="32"/>
      <c r="B128" s="33"/>
      <c r="C128" s="69" t="s">
        <v>137</v>
      </c>
      <c r="D128" s="32"/>
      <c r="E128" s="32"/>
      <c r="F128" s="32"/>
      <c r="G128" s="32"/>
      <c r="H128" s="32"/>
      <c r="I128" s="101"/>
      <c r="J128" s="148">
        <f>BK128</f>
        <v>0</v>
      </c>
      <c r="K128" s="32"/>
      <c r="L128" s="33"/>
      <c r="M128" s="65"/>
      <c r="N128" s="56"/>
      <c r="O128" s="66"/>
      <c r="P128" s="149">
        <f>P129+P353</f>
        <v>0</v>
      </c>
      <c r="Q128" s="66"/>
      <c r="R128" s="149">
        <f>R129+R353</f>
        <v>0</v>
      </c>
      <c r="S128" s="66"/>
      <c r="T128" s="150">
        <f>T129+T353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74</v>
      </c>
      <c r="AU128" s="17" t="s">
        <v>116</v>
      </c>
      <c r="BK128" s="151">
        <f>BK129+BK353</f>
        <v>0</v>
      </c>
    </row>
    <row r="129" spans="2:63" s="12" customFormat="1" ht="25.9" customHeight="1">
      <c r="B129" s="152"/>
      <c r="D129" s="153" t="s">
        <v>74</v>
      </c>
      <c r="E129" s="154" t="s">
        <v>138</v>
      </c>
      <c r="F129" s="154" t="s">
        <v>139</v>
      </c>
      <c r="I129" s="155"/>
      <c r="J129" s="156">
        <f>BK129</f>
        <v>0</v>
      </c>
      <c r="L129" s="152"/>
      <c r="M129" s="157"/>
      <c r="N129" s="158"/>
      <c r="O129" s="158"/>
      <c r="P129" s="159">
        <f>P130+P205+P216+P225+P265+P289</f>
        <v>0</v>
      </c>
      <c r="Q129" s="158"/>
      <c r="R129" s="159">
        <f>R130+R205+R216+R225+R265+R289</f>
        <v>0</v>
      </c>
      <c r="S129" s="158"/>
      <c r="T129" s="160">
        <f>T130+T205+T216+T225+T265+T289</f>
        <v>0</v>
      </c>
      <c r="AR129" s="153" t="s">
        <v>82</v>
      </c>
      <c r="AT129" s="161" t="s">
        <v>74</v>
      </c>
      <c r="AU129" s="161" t="s">
        <v>75</v>
      </c>
      <c r="AY129" s="153" t="s">
        <v>140</v>
      </c>
      <c r="BK129" s="162">
        <f>BK130+BK205+BK216+BK225+BK265+BK289</f>
        <v>0</v>
      </c>
    </row>
    <row r="130" spans="2:63" s="12" customFormat="1" ht="22.9" customHeight="1">
      <c r="B130" s="152"/>
      <c r="D130" s="153" t="s">
        <v>74</v>
      </c>
      <c r="E130" s="163" t="s">
        <v>82</v>
      </c>
      <c r="F130" s="163" t="s">
        <v>141</v>
      </c>
      <c r="I130" s="155"/>
      <c r="J130" s="164">
        <f>BK130</f>
        <v>0</v>
      </c>
      <c r="L130" s="152"/>
      <c r="M130" s="157"/>
      <c r="N130" s="158"/>
      <c r="O130" s="158"/>
      <c r="P130" s="159">
        <f>SUM(P131:P204)</f>
        <v>0</v>
      </c>
      <c r="Q130" s="158"/>
      <c r="R130" s="159">
        <f>SUM(R131:R204)</f>
        <v>0</v>
      </c>
      <c r="S130" s="158"/>
      <c r="T130" s="160">
        <f>SUM(T131:T204)</f>
        <v>0</v>
      </c>
      <c r="AR130" s="153" t="s">
        <v>82</v>
      </c>
      <c r="AT130" s="161" t="s">
        <v>74</v>
      </c>
      <c r="AU130" s="161" t="s">
        <v>82</v>
      </c>
      <c r="AY130" s="153" t="s">
        <v>140</v>
      </c>
      <c r="BK130" s="162">
        <f>SUM(BK131:BK204)</f>
        <v>0</v>
      </c>
    </row>
    <row r="131" spans="1:65" s="2" customFormat="1" ht="16.5" customHeight="1">
      <c r="A131" s="32"/>
      <c r="B131" s="165"/>
      <c r="C131" s="166" t="s">
        <v>82</v>
      </c>
      <c r="D131" s="166" t="s">
        <v>142</v>
      </c>
      <c r="E131" s="167" t="s">
        <v>143</v>
      </c>
      <c r="F131" s="168" t="s">
        <v>144</v>
      </c>
      <c r="G131" s="169" t="s">
        <v>145</v>
      </c>
      <c r="H131" s="170">
        <v>2.195</v>
      </c>
      <c r="I131" s="171"/>
      <c r="J131" s="172">
        <f>ROUND(I131*H131,2)</f>
        <v>0</v>
      </c>
      <c r="K131" s="168" t="s">
        <v>146</v>
      </c>
      <c r="L131" s="33"/>
      <c r="M131" s="173" t="s">
        <v>1</v>
      </c>
      <c r="N131" s="174" t="s">
        <v>40</v>
      </c>
      <c r="O131" s="58"/>
      <c r="P131" s="175">
        <f>O131*H131</f>
        <v>0</v>
      </c>
      <c r="Q131" s="175">
        <v>0</v>
      </c>
      <c r="R131" s="175">
        <f>Q131*H131</f>
        <v>0</v>
      </c>
      <c r="S131" s="175">
        <v>0</v>
      </c>
      <c r="T131" s="176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7" t="s">
        <v>147</v>
      </c>
      <c r="AT131" s="177" t="s">
        <v>142</v>
      </c>
      <c r="AU131" s="177" t="s">
        <v>84</v>
      </c>
      <c r="AY131" s="17" t="s">
        <v>140</v>
      </c>
      <c r="BE131" s="178">
        <f>IF(N131="základní",J131,0)</f>
        <v>0</v>
      </c>
      <c r="BF131" s="178">
        <f>IF(N131="snížená",J131,0)</f>
        <v>0</v>
      </c>
      <c r="BG131" s="178">
        <f>IF(N131="zákl. přenesená",J131,0)</f>
        <v>0</v>
      </c>
      <c r="BH131" s="178">
        <f>IF(N131="sníž. přenesená",J131,0)</f>
        <v>0</v>
      </c>
      <c r="BI131" s="178">
        <f>IF(N131="nulová",J131,0)</f>
        <v>0</v>
      </c>
      <c r="BJ131" s="17" t="s">
        <v>82</v>
      </c>
      <c r="BK131" s="178">
        <f>ROUND(I131*H131,2)</f>
        <v>0</v>
      </c>
      <c r="BL131" s="17" t="s">
        <v>147</v>
      </c>
      <c r="BM131" s="177" t="s">
        <v>148</v>
      </c>
    </row>
    <row r="132" spans="1:47" s="2" customFormat="1" ht="12">
      <c r="A132" s="32"/>
      <c r="B132" s="33"/>
      <c r="C132" s="32"/>
      <c r="D132" s="179" t="s">
        <v>149</v>
      </c>
      <c r="E132" s="32"/>
      <c r="F132" s="180" t="s">
        <v>144</v>
      </c>
      <c r="G132" s="32"/>
      <c r="H132" s="32"/>
      <c r="I132" s="101"/>
      <c r="J132" s="32"/>
      <c r="K132" s="32"/>
      <c r="L132" s="33"/>
      <c r="M132" s="181"/>
      <c r="N132" s="182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149</v>
      </c>
      <c r="AU132" s="17" t="s">
        <v>84</v>
      </c>
    </row>
    <row r="133" spans="1:47" s="2" customFormat="1" ht="39">
      <c r="A133" s="32"/>
      <c r="B133" s="33"/>
      <c r="C133" s="32"/>
      <c r="D133" s="179" t="s">
        <v>150</v>
      </c>
      <c r="E133" s="32"/>
      <c r="F133" s="183" t="s">
        <v>151</v>
      </c>
      <c r="G133" s="32"/>
      <c r="H133" s="32"/>
      <c r="I133" s="101"/>
      <c r="J133" s="32"/>
      <c r="K133" s="32"/>
      <c r="L133" s="33"/>
      <c r="M133" s="181"/>
      <c r="N133" s="182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150</v>
      </c>
      <c r="AU133" s="17" t="s">
        <v>84</v>
      </c>
    </row>
    <row r="134" spans="2:51" s="13" customFormat="1" ht="12">
      <c r="B134" s="184"/>
      <c r="D134" s="179" t="s">
        <v>152</v>
      </c>
      <c r="E134" s="185" t="s">
        <v>1</v>
      </c>
      <c r="F134" s="186" t="s">
        <v>153</v>
      </c>
      <c r="H134" s="187">
        <v>2.195</v>
      </c>
      <c r="I134" s="188"/>
      <c r="L134" s="184"/>
      <c r="M134" s="189"/>
      <c r="N134" s="190"/>
      <c r="O134" s="190"/>
      <c r="P134" s="190"/>
      <c r="Q134" s="190"/>
      <c r="R134" s="190"/>
      <c r="S134" s="190"/>
      <c r="T134" s="191"/>
      <c r="AT134" s="185" t="s">
        <v>152</v>
      </c>
      <c r="AU134" s="185" t="s">
        <v>84</v>
      </c>
      <c r="AV134" s="13" t="s">
        <v>84</v>
      </c>
      <c r="AW134" s="13" t="s">
        <v>32</v>
      </c>
      <c r="AX134" s="13" t="s">
        <v>82</v>
      </c>
      <c r="AY134" s="185" t="s">
        <v>140</v>
      </c>
    </row>
    <row r="135" spans="1:65" s="2" customFormat="1" ht="16.5" customHeight="1">
      <c r="A135" s="32"/>
      <c r="B135" s="165"/>
      <c r="C135" s="166" t="s">
        <v>84</v>
      </c>
      <c r="D135" s="166" t="s">
        <v>142</v>
      </c>
      <c r="E135" s="167" t="s">
        <v>154</v>
      </c>
      <c r="F135" s="168" t="s">
        <v>155</v>
      </c>
      <c r="G135" s="169" t="s">
        <v>145</v>
      </c>
      <c r="H135" s="170">
        <v>0.963</v>
      </c>
      <c r="I135" s="171"/>
      <c r="J135" s="172">
        <f>ROUND(I135*H135,2)</f>
        <v>0</v>
      </c>
      <c r="K135" s="168" t="s">
        <v>146</v>
      </c>
      <c r="L135" s="33"/>
      <c r="M135" s="173" t="s">
        <v>1</v>
      </c>
      <c r="N135" s="174" t="s">
        <v>40</v>
      </c>
      <c r="O135" s="58"/>
      <c r="P135" s="175">
        <f>O135*H135</f>
        <v>0</v>
      </c>
      <c r="Q135" s="175">
        <v>0</v>
      </c>
      <c r="R135" s="175">
        <f>Q135*H135</f>
        <v>0</v>
      </c>
      <c r="S135" s="175">
        <v>0</v>
      </c>
      <c r="T135" s="176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7" t="s">
        <v>147</v>
      </c>
      <c r="AT135" s="177" t="s">
        <v>142</v>
      </c>
      <c r="AU135" s="177" t="s">
        <v>84</v>
      </c>
      <c r="AY135" s="17" t="s">
        <v>140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17" t="s">
        <v>82</v>
      </c>
      <c r="BK135" s="178">
        <f>ROUND(I135*H135,2)</f>
        <v>0</v>
      </c>
      <c r="BL135" s="17" t="s">
        <v>147</v>
      </c>
      <c r="BM135" s="177" t="s">
        <v>156</v>
      </c>
    </row>
    <row r="136" spans="1:47" s="2" customFormat="1" ht="12">
      <c r="A136" s="32"/>
      <c r="B136" s="33"/>
      <c r="C136" s="32"/>
      <c r="D136" s="179" t="s">
        <v>149</v>
      </c>
      <c r="E136" s="32"/>
      <c r="F136" s="180" t="s">
        <v>155</v>
      </c>
      <c r="G136" s="32"/>
      <c r="H136" s="32"/>
      <c r="I136" s="101"/>
      <c r="J136" s="32"/>
      <c r="K136" s="32"/>
      <c r="L136" s="33"/>
      <c r="M136" s="181"/>
      <c r="N136" s="182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149</v>
      </c>
      <c r="AU136" s="17" t="s">
        <v>84</v>
      </c>
    </row>
    <row r="137" spans="1:47" s="2" customFormat="1" ht="39">
      <c r="A137" s="32"/>
      <c r="B137" s="33"/>
      <c r="C137" s="32"/>
      <c r="D137" s="179" t="s">
        <v>150</v>
      </c>
      <c r="E137" s="32"/>
      <c r="F137" s="183" t="s">
        <v>151</v>
      </c>
      <c r="G137" s="32"/>
      <c r="H137" s="32"/>
      <c r="I137" s="101"/>
      <c r="J137" s="32"/>
      <c r="K137" s="32"/>
      <c r="L137" s="33"/>
      <c r="M137" s="181"/>
      <c r="N137" s="182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150</v>
      </c>
      <c r="AU137" s="17" t="s">
        <v>84</v>
      </c>
    </row>
    <row r="138" spans="1:47" s="2" customFormat="1" ht="19.5">
      <c r="A138" s="32"/>
      <c r="B138" s="33"/>
      <c r="C138" s="32"/>
      <c r="D138" s="179" t="s">
        <v>157</v>
      </c>
      <c r="E138" s="32"/>
      <c r="F138" s="183" t="s">
        <v>158</v>
      </c>
      <c r="G138" s="32"/>
      <c r="H138" s="32"/>
      <c r="I138" s="101"/>
      <c r="J138" s="32"/>
      <c r="K138" s="32"/>
      <c r="L138" s="33"/>
      <c r="M138" s="181"/>
      <c r="N138" s="182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157</v>
      </c>
      <c r="AU138" s="17" t="s">
        <v>84</v>
      </c>
    </row>
    <row r="139" spans="2:51" s="13" customFormat="1" ht="12">
      <c r="B139" s="184"/>
      <c r="D139" s="179" t="s">
        <v>152</v>
      </c>
      <c r="E139" s="185" t="s">
        <v>1</v>
      </c>
      <c r="F139" s="186" t="s">
        <v>159</v>
      </c>
      <c r="H139" s="187">
        <v>0.963</v>
      </c>
      <c r="I139" s="188"/>
      <c r="L139" s="184"/>
      <c r="M139" s="189"/>
      <c r="N139" s="190"/>
      <c r="O139" s="190"/>
      <c r="P139" s="190"/>
      <c r="Q139" s="190"/>
      <c r="R139" s="190"/>
      <c r="S139" s="190"/>
      <c r="T139" s="191"/>
      <c r="AT139" s="185" t="s">
        <v>152</v>
      </c>
      <c r="AU139" s="185" t="s">
        <v>84</v>
      </c>
      <c r="AV139" s="13" t="s">
        <v>84</v>
      </c>
      <c r="AW139" s="13" t="s">
        <v>32</v>
      </c>
      <c r="AX139" s="13" t="s">
        <v>82</v>
      </c>
      <c r="AY139" s="185" t="s">
        <v>140</v>
      </c>
    </row>
    <row r="140" spans="1:65" s="2" customFormat="1" ht="16.5" customHeight="1">
      <c r="A140" s="32"/>
      <c r="B140" s="165"/>
      <c r="C140" s="166" t="s">
        <v>160</v>
      </c>
      <c r="D140" s="166" t="s">
        <v>142</v>
      </c>
      <c r="E140" s="167" t="s">
        <v>161</v>
      </c>
      <c r="F140" s="168" t="s">
        <v>162</v>
      </c>
      <c r="G140" s="169" t="s">
        <v>163</v>
      </c>
      <c r="H140" s="170">
        <v>83.7</v>
      </c>
      <c r="I140" s="171"/>
      <c r="J140" s="172">
        <f>ROUND(I140*H140,2)</f>
        <v>0</v>
      </c>
      <c r="K140" s="168" t="s">
        <v>146</v>
      </c>
      <c r="L140" s="33"/>
      <c r="M140" s="173" t="s">
        <v>1</v>
      </c>
      <c r="N140" s="174" t="s">
        <v>40</v>
      </c>
      <c r="O140" s="58"/>
      <c r="P140" s="175">
        <f>O140*H140</f>
        <v>0</v>
      </c>
      <c r="Q140" s="175">
        <v>0</v>
      </c>
      <c r="R140" s="175">
        <f>Q140*H140</f>
        <v>0</v>
      </c>
      <c r="S140" s="175">
        <v>0</v>
      </c>
      <c r="T140" s="176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7" t="s">
        <v>147</v>
      </c>
      <c r="AT140" s="177" t="s">
        <v>142</v>
      </c>
      <c r="AU140" s="177" t="s">
        <v>84</v>
      </c>
      <c r="AY140" s="17" t="s">
        <v>140</v>
      </c>
      <c r="BE140" s="178">
        <f>IF(N140="základní",J140,0)</f>
        <v>0</v>
      </c>
      <c r="BF140" s="178">
        <f>IF(N140="snížená",J140,0)</f>
        <v>0</v>
      </c>
      <c r="BG140" s="178">
        <f>IF(N140="zákl. přenesená",J140,0)</f>
        <v>0</v>
      </c>
      <c r="BH140" s="178">
        <f>IF(N140="sníž. přenesená",J140,0)</f>
        <v>0</v>
      </c>
      <c r="BI140" s="178">
        <f>IF(N140="nulová",J140,0)</f>
        <v>0</v>
      </c>
      <c r="BJ140" s="17" t="s">
        <v>82</v>
      </c>
      <c r="BK140" s="178">
        <f>ROUND(I140*H140,2)</f>
        <v>0</v>
      </c>
      <c r="BL140" s="17" t="s">
        <v>147</v>
      </c>
      <c r="BM140" s="177" t="s">
        <v>164</v>
      </c>
    </row>
    <row r="141" spans="1:47" s="2" customFormat="1" ht="12">
      <c r="A141" s="32"/>
      <c r="B141" s="33"/>
      <c r="C141" s="32"/>
      <c r="D141" s="179" t="s">
        <v>149</v>
      </c>
      <c r="E141" s="32"/>
      <c r="F141" s="180" t="s">
        <v>162</v>
      </c>
      <c r="G141" s="32"/>
      <c r="H141" s="32"/>
      <c r="I141" s="101"/>
      <c r="J141" s="32"/>
      <c r="K141" s="32"/>
      <c r="L141" s="33"/>
      <c r="M141" s="181"/>
      <c r="N141" s="182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149</v>
      </c>
      <c r="AU141" s="17" t="s">
        <v>84</v>
      </c>
    </row>
    <row r="142" spans="1:47" s="2" customFormat="1" ht="39">
      <c r="A142" s="32"/>
      <c r="B142" s="33"/>
      <c r="C142" s="32"/>
      <c r="D142" s="179" t="s">
        <v>150</v>
      </c>
      <c r="E142" s="32"/>
      <c r="F142" s="183" t="s">
        <v>151</v>
      </c>
      <c r="G142" s="32"/>
      <c r="H142" s="32"/>
      <c r="I142" s="101"/>
      <c r="J142" s="32"/>
      <c r="K142" s="32"/>
      <c r="L142" s="33"/>
      <c r="M142" s="181"/>
      <c r="N142" s="182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150</v>
      </c>
      <c r="AU142" s="17" t="s">
        <v>84</v>
      </c>
    </row>
    <row r="143" spans="1:47" s="2" customFormat="1" ht="19.5">
      <c r="A143" s="32"/>
      <c r="B143" s="33"/>
      <c r="C143" s="32"/>
      <c r="D143" s="179" t="s">
        <v>157</v>
      </c>
      <c r="E143" s="32"/>
      <c r="F143" s="183" t="s">
        <v>158</v>
      </c>
      <c r="G143" s="32"/>
      <c r="H143" s="32"/>
      <c r="I143" s="101"/>
      <c r="J143" s="32"/>
      <c r="K143" s="32"/>
      <c r="L143" s="33"/>
      <c r="M143" s="181"/>
      <c r="N143" s="182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157</v>
      </c>
      <c r="AU143" s="17" t="s">
        <v>84</v>
      </c>
    </row>
    <row r="144" spans="2:51" s="13" customFormat="1" ht="12">
      <c r="B144" s="184"/>
      <c r="D144" s="179" t="s">
        <v>152</v>
      </c>
      <c r="E144" s="185" t="s">
        <v>1</v>
      </c>
      <c r="F144" s="186" t="s">
        <v>165</v>
      </c>
      <c r="H144" s="187">
        <v>6</v>
      </c>
      <c r="I144" s="188"/>
      <c r="L144" s="184"/>
      <c r="M144" s="189"/>
      <c r="N144" s="190"/>
      <c r="O144" s="190"/>
      <c r="P144" s="190"/>
      <c r="Q144" s="190"/>
      <c r="R144" s="190"/>
      <c r="S144" s="190"/>
      <c r="T144" s="191"/>
      <c r="AT144" s="185" t="s">
        <v>152</v>
      </c>
      <c r="AU144" s="185" t="s">
        <v>84</v>
      </c>
      <c r="AV144" s="13" t="s">
        <v>84</v>
      </c>
      <c r="AW144" s="13" t="s">
        <v>32</v>
      </c>
      <c r="AX144" s="13" t="s">
        <v>75</v>
      </c>
      <c r="AY144" s="185" t="s">
        <v>140</v>
      </c>
    </row>
    <row r="145" spans="2:51" s="13" customFormat="1" ht="12">
      <c r="B145" s="184"/>
      <c r="D145" s="179" t="s">
        <v>152</v>
      </c>
      <c r="E145" s="185" t="s">
        <v>1</v>
      </c>
      <c r="F145" s="186" t="s">
        <v>166</v>
      </c>
      <c r="H145" s="187">
        <v>12</v>
      </c>
      <c r="I145" s="188"/>
      <c r="L145" s="184"/>
      <c r="M145" s="189"/>
      <c r="N145" s="190"/>
      <c r="O145" s="190"/>
      <c r="P145" s="190"/>
      <c r="Q145" s="190"/>
      <c r="R145" s="190"/>
      <c r="S145" s="190"/>
      <c r="T145" s="191"/>
      <c r="AT145" s="185" t="s">
        <v>152</v>
      </c>
      <c r="AU145" s="185" t="s">
        <v>84</v>
      </c>
      <c r="AV145" s="13" t="s">
        <v>84</v>
      </c>
      <c r="AW145" s="13" t="s">
        <v>32</v>
      </c>
      <c r="AX145" s="13" t="s">
        <v>75</v>
      </c>
      <c r="AY145" s="185" t="s">
        <v>140</v>
      </c>
    </row>
    <row r="146" spans="2:51" s="13" customFormat="1" ht="12">
      <c r="B146" s="184"/>
      <c r="D146" s="179" t="s">
        <v>152</v>
      </c>
      <c r="E146" s="185" t="s">
        <v>1</v>
      </c>
      <c r="F146" s="186" t="s">
        <v>167</v>
      </c>
      <c r="H146" s="187">
        <v>8.5</v>
      </c>
      <c r="I146" s="188"/>
      <c r="L146" s="184"/>
      <c r="M146" s="189"/>
      <c r="N146" s="190"/>
      <c r="O146" s="190"/>
      <c r="P146" s="190"/>
      <c r="Q146" s="190"/>
      <c r="R146" s="190"/>
      <c r="S146" s="190"/>
      <c r="T146" s="191"/>
      <c r="AT146" s="185" t="s">
        <v>152</v>
      </c>
      <c r="AU146" s="185" t="s">
        <v>84</v>
      </c>
      <c r="AV146" s="13" t="s">
        <v>84</v>
      </c>
      <c r="AW146" s="13" t="s">
        <v>32</v>
      </c>
      <c r="AX146" s="13" t="s">
        <v>75</v>
      </c>
      <c r="AY146" s="185" t="s">
        <v>140</v>
      </c>
    </row>
    <row r="147" spans="2:51" s="13" customFormat="1" ht="12">
      <c r="B147" s="184"/>
      <c r="D147" s="179" t="s">
        <v>152</v>
      </c>
      <c r="E147" s="185" t="s">
        <v>1</v>
      </c>
      <c r="F147" s="186" t="s">
        <v>168</v>
      </c>
      <c r="H147" s="187">
        <v>4</v>
      </c>
      <c r="I147" s="188"/>
      <c r="L147" s="184"/>
      <c r="M147" s="189"/>
      <c r="N147" s="190"/>
      <c r="O147" s="190"/>
      <c r="P147" s="190"/>
      <c r="Q147" s="190"/>
      <c r="R147" s="190"/>
      <c r="S147" s="190"/>
      <c r="T147" s="191"/>
      <c r="AT147" s="185" t="s">
        <v>152</v>
      </c>
      <c r="AU147" s="185" t="s">
        <v>84</v>
      </c>
      <c r="AV147" s="13" t="s">
        <v>84</v>
      </c>
      <c r="AW147" s="13" t="s">
        <v>32</v>
      </c>
      <c r="AX147" s="13" t="s">
        <v>75</v>
      </c>
      <c r="AY147" s="185" t="s">
        <v>140</v>
      </c>
    </row>
    <row r="148" spans="2:51" s="13" customFormat="1" ht="12">
      <c r="B148" s="184"/>
      <c r="D148" s="179" t="s">
        <v>152</v>
      </c>
      <c r="E148" s="185" t="s">
        <v>1</v>
      </c>
      <c r="F148" s="186" t="s">
        <v>169</v>
      </c>
      <c r="H148" s="187">
        <v>4.2</v>
      </c>
      <c r="I148" s="188"/>
      <c r="L148" s="184"/>
      <c r="M148" s="189"/>
      <c r="N148" s="190"/>
      <c r="O148" s="190"/>
      <c r="P148" s="190"/>
      <c r="Q148" s="190"/>
      <c r="R148" s="190"/>
      <c r="S148" s="190"/>
      <c r="T148" s="191"/>
      <c r="AT148" s="185" t="s">
        <v>152</v>
      </c>
      <c r="AU148" s="185" t="s">
        <v>84</v>
      </c>
      <c r="AV148" s="13" t="s">
        <v>84</v>
      </c>
      <c r="AW148" s="13" t="s">
        <v>32</v>
      </c>
      <c r="AX148" s="13" t="s">
        <v>75</v>
      </c>
      <c r="AY148" s="185" t="s">
        <v>140</v>
      </c>
    </row>
    <row r="149" spans="2:51" s="13" customFormat="1" ht="12">
      <c r="B149" s="184"/>
      <c r="D149" s="179" t="s">
        <v>152</v>
      </c>
      <c r="E149" s="185" t="s">
        <v>1</v>
      </c>
      <c r="F149" s="186" t="s">
        <v>170</v>
      </c>
      <c r="H149" s="187">
        <v>6</v>
      </c>
      <c r="I149" s="188"/>
      <c r="L149" s="184"/>
      <c r="M149" s="189"/>
      <c r="N149" s="190"/>
      <c r="O149" s="190"/>
      <c r="P149" s="190"/>
      <c r="Q149" s="190"/>
      <c r="R149" s="190"/>
      <c r="S149" s="190"/>
      <c r="T149" s="191"/>
      <c r="AT149" s="185" t="s">
        <v>152</v>
      </c>
      <c r="AU149" s="185" t="s">
        <v>84</v>
      </c>
      <c r="AV149" s="13" t="s">
        <v>84</v>
      </c>
      <c r="AW149" s="13" t="s">
        <v>32</v>
      </c>
      <c r="AX149" s="13" t="s">
        <v>75</v>
      </c>
      <c r="AY149" s="185" t="s">
        <v>140</v>
      </c>
    </row>
    <row r="150" spans="2:51" s="13" customFormat="1" ht="12">
      <c r="B150" s="184"/>
      <c r="D150" s="179" t="s">
        <v>152</v>
      </c>
      <c r="E150" s="185" t="s">
        <v>1</v>
      </c>
      <c r="F150" s="186" t="s">
        <v>171</v>
      </c>
      <c r="H150" s="187">
        <v>6</v>
      </c>
      <c r="I150" s="188"/>
      <c r="L150" s="184"/>
      <c r="M150" s="189"/>
      <c r="N150" s="190"/>
      <c r="O150" s="190"/>
      <c r="P150" s="190"/>
      <c r="Q150" s="190"/>
      <c r="R150" s="190"/>
      <c r="S150" s="190"/>
      <c r="T150" s="191"/>
      <c r="AT150" s="185" t="s">
        <v>152</v>
      </c>
      <c r="AU150" s="185" t="s">
        <v>84</v>
      </c>
      <c r="AV150" s="13" t="s">
        <v>84</v>
      </c>
      <c r="AW150" s="13" t="s">
        <v>32</v>
      </c>
      <c r="AX150" s="13" t="s">
        <v>75</v>
      </c>
      <c r="AY150" s="185" t="s">
        <v>140</v>
      </c>
    </row>
    <row r="151" spans="2:51" s="13" customFormat="1" ht="12">
      <c r="B151" s="184"/>
      <c r="D151" s="179" t="s">
        <v>152</v>
      </c>
      <c r="E151" s="185" t="s">
        <v>1</v>
      </c>
      <c r="F151" s="186" t="s">
        <v>172</v>
      </c>
      <c r="H151" s="187">
        <v>26.5</v>
      </c>
      <c r="I151" s="188"/>
      <c r="L151" s="184"/>
      <c r="M151" s="189"/>
      <c r="N151" s="190"/>
      <c r="O151" s="190"/>
      <c r="P151" s="190"/>
      <c r="Q151" s="190"/>
      <c r="R151" s="190"/>
      <c r="S151" s="190"/>
      <c r="T151" s="191"/>
      <c r="AT151" s="185" t="s">
        <v>152</v>
      </c>
      <c r="AU151" s="185" t="s">
        <v>84</v>
      </c>
      <c r="AV151" s="13" t="s">
        <v>84</v>
      </c>
      <c r="AW151" s="13" t="s">
        <v>32</v>
      </c>
      <c r="AX151" s="13" t="s">
        <v>75</v>
      </c>
      <c r="AY151" s="185" t="s">
        <v>140</v>
      </c>
    </row>
    <row r="152" spans="2:51" s="13" customFormat="1" ht="12">
      <c r="B152" s="184"/>
      <c r="D152" s="179" t="s">
        <v>152</v>
      </c>
      <c r="E152" s="185" t="s">
        <v>1</v>
      </c>
      <c r="F152" s="186" t="s">
        <v>173</v>
      </c>
      <c r="H152" s="187">
        <v>10.5</v>
      </c>
      <c r="I152" s="188"/>
      <c r="L152" s="184"/>
      <c r="M152" s="189"/>
      <c r="N152" s="190"/>
      <c r="O152" s="190"/>
      <c r="P152" s="190"/>
      <c r="Q152" s="190"/>
      <c r="R152" s="190"/>
      <c r="S152" s="190"/>
      <c r="T152" s="191"/>
      <c r="AT152" s="185" t="s">
        <v>152</v>
      </c>
      <c r="AU152" s="185" t="s">
        <v>84</v>
      </c>
      <c r="AV152" s="13" t="s">
        <v>84</v>
      </c>
      <c r="AW152" s="13" t="s">
        <v>32</v>
      </c>
      <c r="AX152" s="13" t="s">
        <v>75</v>
      </c>
      <c r="AY152" s="185" t="s">
        <v>140</v>
      </c>
    </row>
    <row r="153" spans="2:51" s="14" customFormat="1" ht="12">
      <c r="B153" s="192"/>
      <c r="D153" s="179" t="s">
        <v>152</v>
      </c>
      <c r="E153" s="193" t="s">
        <v>1</v>
      </c>
      <c r="F153" s="194" t="s">
        <v>174</v>
      </c>
      <c r="H153" s="195">
        <v>83.7</v>
      </c>
      <c r="I153" s="196"/>
      <c r="L153" s="192"/>
      <c r="M153" s="197"/>
      <c r="N153" s="198"/>
      <c r="O153" s="198"/>
      <c r="P153" s="198"/>
      <c r="Q153" s="198"/>
      <c r="R153" s="198"/>
      <c r="S153" s="198"/>
      <c r="T153" s="199"/>
      <c r="AT153" s="193" t="s">
        <v>152</v>
      </c>
      <c r="AU153" s="193" t="s">
        <v>84</v>
      </c>
      <c r="AV153" s="14" t="s">
        <v>147</v>
      </c>
      <c r="AW153" s="14" t="s">
        <v>32</v>
      </c>
      <c r="AX153" s="14" t="s">
        <v>82</v>
      </c>
      <c r="AY153" s="193" t="s">
        <v>140</v>
      </c>
    </row>
    <row r="154" spans="1:65" s="2" customFormat="1" ht="16.5" customHeight="1">
      <c r="A154" s="32"/>
      <c r="B154" s="165"/>
      <c r="C154" s="166" t="s">
        <v>147</v>
      </c>
      <c r="D154" s="166" t="s">
        <v>142</v>
      </c>
      <c r="E154" s="167" t="s">
        <v>175</v>
      </c>
      <c r="F154" s="168" t="s">
        <v>176</v>
      </c>
      <c r="G154" s="169" t="s">
        <v>145</v>
      </c>
      <c r="H154" s="170">
        <v>392.418</v>
      </c>
      <c r="I154" s="171"/>
      <c r="J154" s="172">
        <f>ROUND(I154*H154,2)</f>
        <v>0</v>
      </c>
      <c r="K154" s="168" t="s">
        <v>146</v>
      </c>
      <c r="L154" s="33"/>
      <c r="M154" s="173" t="s">
        <v>1</v>
      </c>
      <c r="N154" s="174" t="s">
        <v>40</v>
      </c>
      <c r="O154" s="58"/>
      <c r="P154" s="175">
        <f>O154*H154</f>
        <v>0</v>
      </c>
      <c r="Q154" s="175">
        <v>0</v>
      </c>
      <c r="R154" s="175">
        <f>Q154*H154</f>
        <v>0</v>
      </c>
      <c r="S154" s="175">
        <v>0</v>
      </c>
      <c r="T154" s="176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7" t="s">
        <v>147</v>
      </c>
      <c r="AT154" s="177" t="s">
        <v>142</v>
      </c>
      <c r="AU154" s="177" t="s">
        <v>84</v>
      </c>
      <c r="AY154" s="17" t="s">
        <v>140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17" t="s">
        <v>82</v>
      </c>
      <c r="BK154" s="178">
        <f>ROUND(I154*H154,2)</f>
        <v>0</v>
      </c>
      <c r="BL154" s="17" t="s">
        <v>147</v>
      </c>
      <c r="BM154" s="177" t="s">
        <v>177</v>
      </c>
    </row>
    <row r="155" spans="1:47" s="2" customFormat="1" ht="12">
      <c r="A155" s="32"/>
      <c r="B155" s="33"/>
      <c r="C155" s="32"/>
      <c r="D155" s="179" t="s">
        <v>149</v>
      </c>
      <c r="E155" s="32"/>
      <c r="F155" s="180" t="s">
        <v>176</v>
      </c>
      <c r="G155" s="32"/>
      <c r="H155" s="32"/>
      <c r="I155" s="101"/>
      <c r="J155" s="32"/>
      <c r="K155" s="32"/>
      <c r="L155" s="33"/>
      <c r="M155" s="181"/>
      <c r="N155" s="182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149</v>
      </c>
      <c r="AU155" s="17" t="s">
        <v>84</v>
      </c>
    </row>
    <row r="156" spans="1:47" s="2" customFormat="1" ht="39">
      <c r="A156" s="32"/>
      <c r="B156" s="33"/>
      <c r="C156" s="32"/>
      <c r="D156" s="179" t="s">
        <v>150</v>
      </c>
      <c r="E156" s="32"/>
      <c r="F156" s="183" t="s">
        <v>151</v>
      </c>
      <c r="G156" s="32"/>
      <c r="H156" s="32"/>
      <c r="I156" s="101"/>
      <c r="J156" s="32"/>
      <c r="K156" s="32"/>
      <c r="L156" s="33"/>
      <c r="M156" s="181"/>
      <c r="N156" s="182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150</v>
      </c>
      <c r="AU156" s="17" t="s">
        <v>84</v>
      </c>
    </row>
    <row r="157" spans="1:47" s="2" customFormat="1" ht="19.5">
      <c r="A157" s="32"/>
      <c r="B157" s="33"/>
      <c r="C157" s="32"/>
      <c r="D157" s="179" t="s">
        <v>157</v>
      </c>
      <c r="E157" s="32"/>
      <c r="F157" s="183" t="s">
        <v>178</v>
      </c>
      <c r="G157" s="32"/>
      <c r="H157" s="32"/>
      <c r="I157" s="101"/>
      <c r="J157" s="32"/>
      <c r="K157" s="32"/>
      <c r="L157" s="33"/>
      <c r="M157" s="181"/>
      <c r="N157" s="182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157</v>
      </c>
      <c r="AU157" s="17" t="s">
        <v>84</v>
      </c>
    </row>
    <row r="158" spans="2:51" s="13" customFormat="1" ht="12">
      <c r="B158" s="184"/>
      <c r="D158" s="179" t="s">
        <v>152</v>
      </c>
      <c r="E158" s="185" t="s">
        <v>1</v>
      </c>
      <c r="F158" s="186" t="s">
        <v>179</v>
      </c>
      <c r="H158" s="187">
        <v>392.418</v>
      </c>
      <c r="I158" s="188"/>
      <c r="L158" s="184"/>
      <c r="M158" s="189"/>
      <c r="N158" s="190"/>
      <c r="O158" s="190"/>
      <c r="P158" s="190"/>
      <c r="Q158" s="190"/>
      <c r="R158" s="190"/>
      <c r="S158" s="190"/>
      <c r="T158" s="191"/>
      <c r="AT158" s="185" t="s">
        <v>152</v>
      </c>
      <c r="AU158" s="185" t="s">
        <v>84</v>
      </c>
      <c r="AV158" s="13" t="s">
        <v>84</v>
      </c>
      <c r="AW158" s="13" t="s">
        <v>32</v>
      </c>
      <c r="AX158" s="13" t="s">
        <v>82</v>
      </c>
      <c r="AY158" s="185" t="s">
        <v>140</v>
      </c>
    </row>
    <row r="159" spans="1:65" s="2" customFormat="1" ht="16.5" customHeight="1">
      <c r="A159" s="32"/>
      <c r="B159" s="165"/>
      <c r="C159" s="166" t="s">
        <v>180</v>
      </c>
      <c r="D159" s="166" t="s">
        <v>142</v>
      </c>
      <c r="E159" s="167" t="s">
        <v>181</v>
      </c>
      <c r="F159" s="168" t="s">
        <v>182</v>
      </c>
      <c r="G159" s="169" t="s">
        <v>145</v>
      </c>
      <c r="H159" s="170">
        <v>1263.38</v>
      </c>
      <c r="I159" s="171"/>
      <c r="J159" s="172">
        <f>ROUND(I159*H159,2)</f>
        <v>0</v>
      </c>
      <c r="K159" s="168" t="s">
        <v>146</v>
      </c>
      <c r="L159" s="33"/>
      <c r="M159" s="173" t="s">
        <v>1</v>
      </c>
      <c r="N159" s="174" t="s">
        <v>40</v>
      </c>
      <c r="O159" s="58"/>
      <c r="P159" s="175">
        <f>O159*H159</f>
        <v>0</v>
      </c>
      <c r="Q159" s="175">
        <v>0</v>
      </c>
      <c r="R159" s="175">
        <f>Q159*H159</f>
        <v>0</v>
      </c>
      <c r="S159" s="175">
        <v>0</v>
      </c>
      <c r="T159" s="176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7" t="s">
        <v>147</v>
      </c>
      <c r="AT159" s="177" t="s">
        <v>142</v>
      </c>
      <c r="AU159" s="177" t="s">
        <v>84</v>
      </c>
      <c r="AY159" s="17" t="s">
        <v>140</v>
      </c>
      <c r="BE159" s="178">
        <f>IF(N159="základní",J159,0)</f>
        <v>0</v>
      </c>
      <c r="BF159" s="178">
        <f>IF(N159="snížená",J159,0)</f>
        <v>0</v>
      </c>
      <c r="BG159" s="178">
        <f>IF(N159="zákl. přenesená",J159,0)</f>
        <v>0</v>
      </c>
      <c r="BH159" s="178">
        <f>IF(N159="sníž. přenesená",J159,0)</f>
        <v>0</v>
      </c>
      <c r="BI159" s="178">
        <f>IF(N159="nulová",J159,0)</f>
        <v>0</v>
      </c>
      <c r="BJ159" s="17" t="s">
        <v>82</v>
      </c>
      <c r="BK159" s="178">
        <f>ROUND(I159*H159,2)</f>
        <v>0</v>
      </c>
      <c r="BL159" s="17" t="s">
        <v>147</v>
      </c>
      <c r="BM159" s="177" t="s">
        <v>183</v>
      </c>
    </row>
    <row r="160" spans="1:47" s="2" customFormat="1" ht="12">
      <c r="A160" s="32"/>
      <c r="B160" s="33"/>
      <c r="C160" s="32"/>
      <c r="D160" s="179" t="s">
        <v>149</v>
      </c>
      <c r="E160" s="32"/>
      <c r="F160" s="180" t="s">
        <v>182</v>
      </c>
      <c r="G160" s="32"/>
      <c r="H160" s="32"/>
      <c r="I160" s="101"/>
      <c r="J160" s="32"/>
      <c r="K160" s="32"/>
      <c r="L160" s="33"/>
      <c r="M160" s="181"/>
      <c r="N160" s="182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149</v>
      </c>
      <c r="AU160" s="17" t="s">
        <v>84</v>
      </c>
    </row>
    <row r="161" spans="1:47" s="2" customFormat="1" ht="126.75">
      <c r="A161" s="32"/>
      <c r="B161" s="33"/>
      <c r="C161" s="32"/>
      <c r="D161" s="179" t="s">
        <v>150</v>
      </c>
      <c r="E161" s="32"/>
      <c r="F161" s="183" t="s">
        <v>184</v>
      </c>
      <c r="G161" s="32"/>
      <c r="H161" s="32"/>
      <c r="I161" s="101"/>
      <c r="J161" s="32"/>
      <c r="K161" s="32"/>
      <c r="L161" s="33"/>
      <c r="M161" s="181"/>
      <c r="N161" s="182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150</v>
      </c>
      <c r="AU161" s="17" t="s">
        <v>84</v>
      </c>
    </row>
    <row r="162" spans="2:51" s="13" customFormat="1" ht="12">
      <c r="B162" s="184"/>
      <c r="D162" s="179" t="s">
        <v>152</v>
      </c>
      <c r="E162" s="185" t="s">
        <v>1</v>
      </c>
      <c r="F162" s="186" t="s">
        <v>185</v>
      </c>
      <c r="H162" s="187">
        <v>1263.38</v>
      </c>
      <c r="I162" s="188"/>
      <c r="L162" s="184"/>
      <c r="M162" s="189"/>
      <c r="N162" s="190"/>
      <c r="O162" s="190"/>
      <c r="P162" s="190"/>
      <c r="Q162" s="190"/>
      <c r="R162" s="190"/>
      <c r="S162" s="190"/>
      <c r="T162" s="191"/>
      <c r="AT162" s="185" t="s">
        <v>152</v>
      </c>
      <c r="AU162" s="185" t="s">
        <v>84</v>
      </c>
      <c r="AV162" s="13" t="s">
        <v>84</v>
      </c>
      <c r="AW162" s="13" t="s">
        <v>32</v>
      </c>
      <c r="AX162" s="13" t="s">
        <v>82</v>
      </c>
      <c r="AY162" s="185" t="s">
        <v>140</v>
      </c>
    </row>
    <row r="163" spans="1:65" s="2" customFormat="1" ht="16.5" customHeight="1">
      <c r="A163" s="32"/>
      <c r="B163" s="165"/>
      <c r="C163" s="166" t="s">
        <v>186</v>
      </c>
      <c r="D163" s="166" t="s">
        <v>142</v>
      </c>
      <c r="E163" s="167" t="s">
        <v>187</v>
      </c>
      <c r="F163" s="168" t="s">
        <v>188</v>
      </c>
      <c r="G163" s="169" t="s">
        <v>189</v>
      </c>
      <c r="H163" s="170">
        <v>42954.92</v>
      </c>
      <c r="I163" s="171"/>
      <c r="J163" s="172">
        <f>ROUND(I163*H163,2)</f>
        <v>0</v>
      </c>
      <c r="K163" s="168" t="s">
        <v>146</v>
      </c>
      <c r="L163" s="33"/>
      <c r="M163" s="173" t="s">
        <v>1</v>
      </c>
      <c r="N163" s="174" t="s">
        <v>40</v>
      </c>
      <c r="O163" s="58"/>
      <c r="P163" s="175">
        <f>O163*H163</f>
        <v>0</v>
      </c>
      <c r="Q163" s="175">
        <v>0</v>
      </c>
      <c r="R163" s="175">
        <f>Q163*H163</f>
        <v>0</v>
      </c>
      <c r="S163" s="175">
        <v>0</v>
      </c>
      <c r="T163" s="17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7" t="s">
        <v>147</v>
      </c>
      <c r="AT163" s="177" t="s">
        <v>142</v>
      </c>
      <c r="AU163" s="177" t="s">
        <v>84</v>
      </c>
      <c r="AY163" s="17" t="s">
        <v>140</v>
      </c>
      <c r="BE163" s="178">
        <f>IF(N163="základní",J163,0)</f>
        <v>0</v>
      </c>
      <c r="BF163" s="178">
        <f>IF(N163="snížená",J163,0)</f>
        <v>0</v>
      </c>
      <c r="BG163" s="178">
        <f>IF(N163="zákl. přenesená",J163,0)</f>
        <v>0</v>
      </c>
      <c r="BH163" s="178">
        <f>IF(N163="sníž. přenesená",J163,0)</f>
        <v>0</v>
      </c>
      <c r="BI163" s="178">
        <f>IF(N163="nulová",J163,0)</f>
        <v>0</v>
      </c>
      <c r="BJ163" s="17" t="s">
        <v>82</v>
      </c>
      <c r="BK163" s="178">
        <f>ROUND(I163*H163,2)</f>
        <v>0</v>
      </c>
      <c r="BL163" s="17" t="s">
        <v>147</v>
      </c>
      <c r="BM163" s="177" t="s">
        <v>190</v>
      </c>
    </row>
    <row r="164" spans="1:47" s="2" customFormat="1" ht="12">
      <c r="A164" s="32"/>
      <c r="B164" s="33"/>
      <c r="C164" s="32"/>
      <c r="D164" s="179" t="s">
        <v>149</v>
      </c>
      <c r="E164" s="32"/>
      <c r="F164" s="180" t="s">
        <v>188</v>
      </c>
      <c r="G164" s="32"/>
      <c r="H164" s="32"/>
      <c r="I164" s="101"/>
      <c r="J164" s="32"/>
      <c r="K164" s="32"/>
      <c r="L164" s="33"/>
      <c r="M164" s="181"/>
      <c r="N164" s="182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149</v>
      </c>
      <c r="AU164" s="17" t="s">
        <v>84</v>
      </c>
    </row>
    <row r="165" spans="1:47" s="2" customFormat="1" ht="19.5">
      <c r="A165" s="32"/>
      <c r="B165" s="33"/>
      <c r="C165" s="32"/>
      <c r="D165" s="179" t="s">
        <v>150</v>
      </c>
      <c r="E165" s="32"/>
      <c r="F165" s="183" t="s">
        <v>191</v>
      </c>
      <c r="G165" s="32"/>
      <c r="H165" s="32"/>
      <c r="I165" s="101"/>
      <c r="J165" s="32"/>
      <c r="K165" s="32"/>
      <c r="L165" s="33"/>
      <c r="M165" s="181"/>
      <c r="N165" s="182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150</v>
      </c>
      <c r="AU165" s="17" t="s">
        <v>84</v>
      </c>
    </row>
    <row r="166" spans="2:51" s="13" customFormat="1" ht="12">
      <c r="B166" s="184"/>
      <c r="D166" s="179" t="s">
        <v>152</v>
      </c>
      <c r="E166" s="185" t="s">
        <v>1</v>
      </c>
      <c r="F166" s="186" t="s">
        <v>192</v>
      </c>
      <c r="H166" s="187">
        <v>42954.92</v>
      </c>
      <c r="I166" s="188"/>
      <c r="L166" s="184"/>
      <c r="M166" s="189"/>
      <c r="N166" s="190"/>
      <c r="O166" s="190"/>
      <c r="P166" s="190"/>
      <c r="Q166" s="190"/>
      <c r="R166" s="190"/>
      <c r="S166" s="190"/>
      <c r="T166" s="191"/>
      <c r="AT166" s="185" t="s">
        <v>152</v>
      </c>
      <c r="AU166" s="185" t="s">
        <v>84</v>
      </c>
      <c r="AV166" s="13" t="s">
        <v>84</v>
      </c>
      <c r="AW166" s="13" t="s">
        <v>32</v>
      </c>
      <c r="AX166" s="13" t="s">
        <v>82</v>
      </c>
      <c r="AY166" s="185" t="s">
        <v>140</v>
      </c>
    </row>
    <row r="167" spans="1:65" s="2" customFormat="1" ht="16.5" customHeight="1">
      <c r="A167" s="32"/>
      <c r="B167" s="165"/>
      <c r="C167" s="166" t="s">
        <v>193</v>
      </c>
      <c r="D167" s="166" t="s">
        <v>142</v>
      </c>
      <c r="E167" s="167" t="s">
        <v>194</v>
      </c>
      <c r="F167" s="168" t="s">
        <v>195</v>
      </c>
      <c r="G167" s="169" t="s">
        <v>145</v>
      </c>
      <c r="H167" s="170">
        <v>33.12</v>
      </c>
      <c r="I167" s="171"/>
      <c r="J167" s="172">
        <f>ROUND(I167*H167,2)</f>
        <v>0</v>
      </c>
      <c r="K167" s="168" t="s">
        <v>146</v>
      </c>
      <c r="L167" s="33"/>
      <c r="M167" s="173" t="s">
        <v>1</v>
      </c>
      <c r="N167" s="174" t="s">
        <v>40</v>
      </c>
      <c r="O167" s="58"/>
      <c r="P167" s="175">
        <f>O167*H167</f>
        <v>0</v>
      </c>
      <c r="Q167" s="175">
        <v>0</v>
      </c>
      <c r="R167" s="175">
        <f>Q167*H167</f>
        <v>0</v>
      </c>
      <c r="S167" s="175">
        <v>0</v>
      </c>
      <c r="T167" s="176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7" t="s">
        <v>147</v>
      </c>
      <c r="AT167" s="177" t="s">
        <v>142</v>
      </c>
      <c r="AU167" s="177" t="s">
        <v>84</v>
      </c>
      <c r="AY167" s="17" t="s">
        <v>140</v>
      </c>
      <c r="BE167" s="178">
        <f>IF(N167="základní",J167,0)</f>
        <v>0</v>
      </c>
      <c r="BF167" s="178">
        <f>IF(N167="snížená",J167,0)</f>
        <v>0</v>
      </c>
      <c r="BG167" s="178">
        <f>IF(N167="zákl. přenesená",J167,0)</f>
        <v>0</v>
      </c>
      <c r="BH167" s="178">
        <f>IF(N167="sníž. přenesená",J167,0)</f>
        <v>0</v>
      </c>
      <c r="BI167" s="178">
        <f>IF(N167="nulová",J167,0)</f>
        <v>0</v>
      </c>
      <c r="BJ167" s="17" t="s">
        <v>82</v>
      </c>
      <c r="BK167" s="178">
        <f>ROUND(I167*H167,2)</f>
        <v>0</v>
      </c>
      <c r="BL167" s="17" t="s">
        <v>147</v>
      </c>
      <c r="BM167" s="177" t="s">
        <v>196</v>
      </c>
    </row>
    <row r="168" spans="1:47" s="2" customFormat="1" ht="12">
      <c r="A168" s="32"/>
      <c r="B168" s="33"/>
      <c r="C168" s="32"/>
      <c r="D168" s="179" t="s">
        <v>149</v>
      </c>
      <c r="E168" s="32"/>
      <c r="F168" s="180" t="s">
        <v>195</v>
      </c>
      <c r="G168" s="32"/>
      <c r="H168" s="32"/>
      <c r="I168" s="101"/>
      <c r="J168" s="32"/>
      <c r="K168" s="32"/>
      <c r="L168" s="33"/>
      <c r="M168" s="181"/>
      <c r="N168" s="182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149</v>
      </c>
      <c r="AU168" s="17" t="s">
        <v>84</v>
      </c>
    </row>
    <row r="169" spans="1:47" s="2" customFormat="1" ht="117">
      <c r="A169" s="32"/>
      <c r="B169" s="33"/>
      <c r="C169" s="32"/>
      <c r="D169" s="179" t="s">
        <v>150</v>
      </c>
      <c r="E169" s="32"/>
      <c r="F169" s="183" t="s">
        <v>197</v>
      </c>
      <c r="G169" s="32"/>
      <c r="H169" s="32"/>
      <c r="I169" s="101"/>
      <c r="J169" s="32"/>
      <c r="K169" s="32"/>
      <c r="L169" s="33"/>
      <c r="M169" s="181"/>
      <c r="N169" s="182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150</v>
      </c>
      <c r="AU169" s="17" t="s">
        <v>84</v>
      </c>
    </row>
    <row r="170" spans="2:51" s="13" customFormat="1" ht="12">
      <c r="B170" s="184"/>
      <c r="D170" s="179" t="s">
        <v>152</v>
      </c>
      <c r="E170" s="185" t="s">
        <v>1</v>
      </c>
      <c r="F170" s="186" t="s">
        <v>198</v>
      </c>
      <c r="H170" s="187">
        <v>33.12</v>
      </c>
      <c r="I170" s="188"/>
      <c r="L170" s="184"/>
      <c r="M170" s="189"/>
      <c r="N170" s="190"/>
      <c r="O170" s="190"/>
      <c r="P170" s="190"/>
      <c r="Q170" s="190"/>
      <c r="R170" s="190"/>
      <c r="S170" s="190"/>
      <c r="T170" s="191"/>
      <c r="AT170" s="185" t="s">
        <v>152</v>
      </c>
      <c r="AU170" s="185" t="s">
        <v>84</v>
      </c>
      <c r="AV170" s="13" t="s">
        <v>84</v>
      </c>
      <c r="AW170" s="13" t="s">
        <v>32</v>
      </c>
      <c r="AX170" s="13" t="s">
        <v>82</v>
      </c>
      <c r="AY170" s="185" t="s">
        <v>140</v>
      </c>
    </row>
    <row r="171" spans="1:65" s="2" customFormat="1" ht="16.5" customHeight="1">
      <c r="A171" s="32"/>
      <c r="B171" s="165"/>
      <c r="C171" s="166" t="s">
        <v>199</v>
      </c>
      <c r="D171" s="166" t="s">
        <v>142</v>
      </c>
      <c r="E171" s="167" t="s">
        <v>200</v>
      </c>
      <c r="F171" s="168" t="s">
        <v>201</v>
      </c>
      <c r="G171" s="169" t="s">
        <v>189</v>
      </c>
      <c r="H171" s="170">
        <v>1126.08</v>
      </c>
      <c r="I171" s="171"/>
      <c r="J171" s="172">
        <f>ROUND(I171*H171,2)</f>
        <v>0</v>
      </c>
      <c r="K171" s="168" t="s">
        <v>146</v>
      </c>
      <c r="L171" s="33"/>
      <c r="M171" s="173" t="s">
        <v>1</v>
      </c>
      <c r="N171" s="174" t="s">
        <v>40</v>
      </c>
      <c r="O171" s="58"/>
      <c r="P171" s="175">
        <f>O171*H171</f>
        <v>0</v>
      </c>
      <c r="Q171" s="175">
        <v>0</v>
      </c>
      <c r="R171" s="175">
        <f>Q171*H171</f>
        <v>0</v>
      </c>
      <c r="S171" s="175">
        <v>0</v>
      </c>
      <c r="T171" s="176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7" t="s">
        <v>147</v>
      </c>
      <c r="AT171" s="177" t="s">
        <v>142</v>
      </c>
      <c r="AU171" s="177" t="s">
        <v>84</v>
      </c>
      <c r="AY171" s="17" t="s">
        <v>140</v>
      </c>
      <c r="BE171" s="178">
        <f>IF(N171="základní",J171,0)</f>
        <v>0</v>
      </c>
      <c r="BF171" s="178">
        <f>IF(N171="snížená",J171,0)</f>
        <v>0</v>
      </c>
      <c r="BG171" s="178">
        <f>IF(N171="zákl. přenesená",J171,0)</f>
        <v>0</v>
      </c>
      <c r="BH171" s="178">
        <f>IF(N171="sníž. přenesená",J171,0)</f>
        <v>0</v>
      </c>
      <c r="BI171" s="178">
        <f>IF(N171="nulová",J171,0)</f>
        <v>0</v>
      </c>
      <c r="BJ171" s="17" t="s">
        <v>82</v>
      </c>
      <c r="BK171" s="178">
        <f>ROUND(I171*H171,2)</f>
        <v>0</v>
      </c>
      <c r="BL171" s="17" t="s">
        <v>147</v>
      </c>
      <c r="BM171" s="177" t="s">
        <v>202</v>
      </c>
    </row>
    <row r="172" spans="1:47" s="2" customFormat="1" ht="12">
      <c r="A172" s="32"/>
      <c r="B172" s="33"/>
      <c r="C172" s="32"/>
      <c r="D172" s="179" t="s">
        <v>149</v>
      </c>
      <c r="E172" s="32"/>
      <c r="F172" s="180" t="s">
        <v>201</v>
      </c>
      <c r="G172" s="32"/>
      <c r="H172" s="32"/>
      <c r="I172" s="101"/>
      <c r="J172" s="32"/>
      <c r="K172" s="32"/>
      <c r="L172" s="33"/>
      <c r="M172" s="181"/>
      <c r="N172" s="182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149</v>
      </c>
      <c r="AU172" s="17" t="s">
        <v>84</v>
      </c>
    </row>
    <row r="173" spans="1:47" s="2" customFormat="1" ht="19.5">
      <c r="A173" s="32"/>
      <c r="B173" s="33"/>
      <c r="C173" s="32"/>
      <c r="D173" s="179" t="s">
        <v>150</v>
      </c>
      <c r="E173" s="32"/>
      <c r="F173" s="183" t="s">
        <v>191</v>
      </c>
      <c r="G173" s="32"/>
      <c r="H173" s="32"/>
      <c r="I173" s="101"/>
      <c r="J173" s="32"/>
      <c r="K173" s="32"/>
      <c r="L173" s="33"/>
      <c r="M173" s="181"/>
      <c r="N173" s="182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150</v>
      </c>
      <c r="AU173" s="17" t="s">
        <v>84</v>
      </c>
    </row>
    <row r="174" spans="2:51" s="13" customFormat="1" ht="12">
      <c r="B174" s="184"/>
      <c r="D174" s="179" t="s">
        <v>152</v>
      </c>
      <c r="E174" s="185" t="s">
        <v>1</v>
      </c>
      <c r="F174" s="186" t="s">
        <v>203</v>
      </c>
      <c r="H174" s="187">
        <v>1126.08</v>
      </c>
      <c r="I174" s="188"/>
      <c r="L174" s="184"/>
      <c r="M174" s="189"/>
      <c r="N174" s="190"/>
      <c r="O174" s="190"/>
      <c r="P174" s="190"/>
      <c r="Q174" s="190"/>
      <c r="R174" s="190"/>
      <c r="S174" s="190"/>
      <c r="T174" s="191"/>
      <c r="AT174" s="185" t="s">
        <v>152</v>
      </c>
      <c r="AU174" s="185" t="s">
        <v>84</v>
      </c>
      <c r="AV174" s="13" t="s">
        <v>84</v>
      </c>
      <c r="AW174" s="13" t="s">
        <v>32</v>
      </c>
      <c r="AX174" s="13" t="s">
        <v>82</v>
      </c>
      <c r="AY174" s="185" t="s">
        <v>140</v>
      </c>
    </row>
    <row r="175" spans="1:65" s="2" customFormat="1" ht="16.5" customHeight="1">
      <c r="A175" s="32"/>
      <c r="B175" s="165"/>
      <c r="C175" s="166" t="s">
        <v>204</v>
      </c>
      <c r="D175" s="166" t="s">
        <v>142</v>
      </c>
      <c r="E175" s="167" t="s">
        <v>205</v>
      </c>
      <c r="F175" s="168" t="s">
        <v>206</v>
      </c>
      <c r="G175" s="169" t="s">
        <v>145</v>
      </c>
      <c r="H175" s="170">
        <v>41.434</v>
      </c>
      <c r="I175" s="171"/>
      <c r="J175" s="172">
        <f>ROUND(I175*H175,2)</f>
        <v>0</v>
      </c>
      <c r="K175" s="168" t="s">
        <v>146</v>
      </c>
      <c r="L175" s="33"/>
      <c r="M175" s="173" t="s">
        <v>1</v>
      </c>
      <c r="N175" s="174" t="s">
        <v>40</v>
      </c>
      <c r="O175" s="58"/>
      <c r="P175" s="175">
        <f>O175*H175</f>
        <v>0</v>
      </c>
      <c r="Q175" s="175">
        <v>0</v>
      </c>
      <c r="R175" s="175">
        <f>Q175*H175</f>
        <v>0</v>
      </c>
      <c r="S175" s="175">
        <v>0</v>
      </c>
      <c r="T175" s="176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7" t="s">
        <v>147</v>
      </c>
      <c r="AT175" s="177" t="s">
        <v>142</v>
      </c>
      <c r="AU175" s="177" t="s">
        <v>84</v>
      </c>
      <c r="AY175" s="17" t="s">
        <v>140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17" t="s">
        <v>82</v>
      </c>
      <c r="BK175" s="178">
        <f>ROUND(I175*H175,2)</f>
        <v>0</v>
      </c>
      <c r="BL175" s="17" t="s">
        <v>147</v>
      </c>
      <c r="BM175" s="177" t="s">
        <v>207</v>
      </c>
    </row>
    <row r="176" spans="1:47" s="2" customFormat="1" ht="12">
      <c r="A176" s="32"/>
      <c r="B176" s="33"/>
      <c r="C176" s="32"/>
      <c r="D176" s="179" t="s">
        <v>149</v>
      </c>
      <c r="E176" s="32"/>
      <c r="F176" s="180" t="s">
        <v>206</v>
      </c>
      <c r="G176" s="32"/>
      <c r="H176" s="32"/>
      <c r="I176" s="101"/>
      <c r="J176" s="32"/>
      <c r="K176" s="32"/>
      <c r="L176" s="33"/>
      <c r="M176" s="181"/>
      <c r="N176" s="182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149</v>
      </c>
      <c r="AU176" s="17" t="s">
        <v>84</v>
      </c>
    </row>
    <row r="177" spans="1:47" s="2" customFormat="1" ht="117">
      <c r="A177" s="32"/>
      <c r="B177" s="33"/>
      <c r="C177" s="32"/>
      <c r="D177" s="179" t="s">
        <v>150</v>
      </c>
      <c r="E177" s="32"/>
      <c r="F177" s="183" t="s">
        <v>197</v>
      </c>
      <c r="G177" s="32"/>
      <c r="H177" s="32"/>
      <c r="I177" s="101"/>
      <c r="J177" s="32"/>
      <c r="K177" s="32"/>
      <c r="L177" s="33"/>
      <c r="M177" s="181"/>
      <c r="N177" s="182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150</v>
      </c>
      <c r="AU177" s="17" t="s">
        <v>84</v>
      </c>
    </row>
    <row r="178" spans="2:51" s="13" customFormat="1" ht="12">
      <c r="B178" s="184"/>
      <c r="D178" s="179" t="s">
        <v>152</v>
      </c>
      <c r="E178" s="185" t="s">
        <v>1</v>
      </c>
      <c r="F178" s="186" t="s">
        <v>208</v>
      </c>
      <c r="H178" s="187">
        <v>14.832</v>
      </c>
      <c r="I178" s="188"/>
      <c r="L178" s="184"/>
      <c r="M178" s="189"/>
      <c r="N178" s="190"/>
      <c r="O178" s="190"/>
      <c r="P178" s="190"/>
      <c r="Q178" s="190"/>
      <c r="R178" s="190"/>
      <c r="S178" s="190"/>
      <c r="T178" s="191"/>
      <c r="AT178" s="185" t="s">
        <v>152</v>
      </c>
      <c r="AU178" s="185" t="s">
        <v>84</v>
      </c>
      <c r="AV178" s="13" t="s">
        <v>84</v>
      </c>
      <c r="AW178" s="13" t="s">
        <v>32</v>
      </c>
      <c r="AX178" s="13" t="s">
        <v>75</v>
      </c>
      <c r="AY178" s="185" t="s">
        <v>140</v>
      </c>
    </row>
    <row r="179" spans="2:51" s="13" customFormat="1" ht="12">
      <c r="B179" s="184"/>
      <c r="D179" s="179" t="s">
        <v>152</v>
      </c>
      <c r="E179" s="185" t="s">
        <v>1</v>
      </c>
      <c r="F179" s="186" t="s">
        <v>209</v>
      </c>
      <c r="H179" s="187">
        <v>26.602</v>
      </c>
      <c r="I179" s="188"/>
      <c r="L179" s="184"/>
      <c r="M179" s="189"/>
      <c r="N179" s="190"/>
      <c r="O179" s="190"/>
      <c r="P179" s="190"/>
      <c r="Q179" s="190"/>
      <c r="R179" s="190"/>
      <c r="S179" s="190"/>
      <c r="T179" s="191"/>
      <c r="AT179" s="185" t="s">
        <v>152</v>
      </c>
      <c r="AU179" s="185" t="s">
        <v>84</v>
      </c>
      <c r="AV179" s="13" t="s">
        <v>84</v>
      </c>
      <c r="AW179" s="13" t="s">
        <v>32</v>
      </c>
      <c r="AX179" s="13" t="s">
        <v>75</v>
      </c>
      <c r="AY179" s="185" t="s">
        <v>140</v>
      </c>
    </row>
    <row r="180" spans="2:51" s="14" customFormat="1" ht="12">
      <c r="B180" s="192"/>
      <c r="D180" s="179" t="s">
        <v>152</v>
      </c>
      <c r="E180" s="193" t="s">
        <v>1</v>
      </c>
      <c r="F180" s="194" t="s">
        <v>174</v>
      </c>
      <c r="H180" s="195">
        <v>41.434</v>
      </c>
      <c r="I180" s="196"/>
      <c r="L180" s="192"/>
      <c r="M180" s="197"/>
      <c r="N180" s="198"/>
      <c r="O180" s="198"/>
      <c r="P180" s="198"/>
      <c r="Q180" s="198"/>
      <c r="R180" s="198"/>
      <c r="S180" s="198"/>
      <c r="T180" s="199"/>
      <c r="AT180" s="193" t="s">
        <v>152</v>
      </c>
      <c r="AU180" s="193" t="s">
        <v>84</v>
      </c>
      <c r="AV180" s="14" t="s">
        <v>147</v>
      </c>
      <c r="AW180" s="14" t="s">
        <v>32</v>
      </c>
      <c r="AX180" s="14" t="s">
        <v>82</v>
      </c>
      <c r="AY180" s="193" t="s">
        <v>140</v>
      </c>
    </row>
    <row r="181" spans="1:65" s="2" customFormat="1" ht="16.5" customHeight="1">
      <c r="A181" s="32"/>
      <c r="B181" s="165"/>
      <c r="C181" s="166" t="s">
        <v>210</v>
      </c>
      <c r="D181" s="166" t="s">
        <v>142</v>
      </c>
      <c r="E181" s="167" t="s">
        <v>211</v>
      </c>
      <c r="F181" s="168" t="s">
        <v>212</v>
      </c>
      <c r="G181" s="169" t="s">
        <v>189</v>
      </c>
      <c r="H181" s="170">
        <v>274.108</v>
      </c>
      <c r="I181" s="171"/>
      <c r="J181" s="172">
        <f>ROUND(I181*H181,2)</f>
        <v>0</v>
      </c>
      <c r="K181" s="168" t="s">
        <v>146</v>
      </c>
      <c r="L181" s="33"/>
      <c r="M181" s="173" t="s">
        <v>1</v>
      </c>
      <c r="N181" s="174" t="s">
        <v>40</v>
      </c>
      <c r="O181" s="58"/>
      <c r="P181" s="175">
        <f>O181*H181</f>
        <v>0</v>
      </c>
      <c r="Q181" s="175">
        <v>0</v>
      </c>
      <c r="R181" s="175">
        <f>Q181*H181</f>
        <v>0</v>
      </c>
      <c r="S181" s="175">
        <v>0</v>
      </c>
      <c r="T181" s="176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7" t="s">
        <v>147</v>
      </c>
      <c r="AT181" s="177" t="s">
        <v>142</v>
      </c>
      <c r="AU181" s="177" t="s">
        <v>84</v>
      </c>
      <c r="AY181" s="17" t="s">
        <v>140</v>
      </c>
      <c r="BE181" s="178">
        <f>IF(N181="základní",J181,0)</f>
        <v>0</v>
      </c>
      <c r="BF181" s="178">
        <f>IF(N181="snížená",J181,0)</f>
        <v>0</v>
      </c>
      <c r="BG181" s="178">
        <f>IF(N181="zákl. přenesená",J181,0)</f>
        <v>0</v>
      </c>
      <c r="BH181" s="178">
        <f>IF(N181="sníž. přenesená",J181,0)</f>
        <v>0</v>
      </c>
      <c r="BI181" s="178">
        <f>IF(N181="nulová",J181,0)</f>
        <v>0</v>
      </c>
      <c r="BJ181" s="17" t="s">
        <v>82</v>
      </c>
      <c r="BK181" s="178">
        <f>ROUND(I181*H181,2)</f>
        <v>0</v>
      </c>
      <c r="BL181" s="17" t="s">
        <v>147</v>
      </c>
      <c r="BM181" s="177" t="s">
        <v>213</v>
      </c>
    </row>
    <row r="182" spans="1:47" s="2" customFormat="1" ht="12">
      <c r="A182" s="32"/>
      <c r="B182" s="33"/>
      <c r="C182" s="32"/>
      <c r="D182" s="179" t="s">
        <v>149</v>
      </c>
      <c r="E182" s="32"/>
      <c r="F182" s="180" t="s">
        <v>212</v>
      </c>
      <c r="G182" s="32"/>
      <c r="H182" s="32"/>
      <c r="I182" s="101"/>
      <c r="J182" s="32"/>
      <c r="K182" s="32"/>
      <c r="L182" s="33"/>
      <c r="M182" s="181"/>
      <c r="N182" s="182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149</v>
      </c>
      <c r="AU182" s="17" t="s">
        <v>84</v>
      </c>
    </row>
    <row r="183" spans="1:47" s="2" customFormat="1" ht="19.5">
      <c r="A183" s="32"/>
      <c r="B183" s="33"/>
      <c r="C183" s="32"/>
      <c r="D183" s="179" t="s">
        <v>150</v>
      </c>
      <c r="E183" s="32"/>
      <c r="F183" s="183" t="s">
        <v>191</v>
      </c>
      <c r="G183" s="32"/>
      <c r="H183" s="32"/>
      <c r="I183" s="101"/>
      <c r="J183" s="32"/>
      <c r="K183" s="32"/>
      <c r="L183" s="33"/>
      <c r="M183" s="181"/>
      <c r="N183" s="182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150</v>
      </c>
      <c r="AU183" s="17" t="s">
        <v>84</v>
      </c>
    </row>
    <row r="184" spans="2:51" s="13" customFormat="1" ht="12">
      <c r="B184" s="184"/>
      <c r="D184" s="179" t="s">
        <v>152</v>
      </c>
      <c r="E184" s="185" t="s">
        <v>1</v>
      </c>
      <c r="F184" s="186" t="s">
        <v>214</v>
      </c>
      <c r="H184" s="187">
        <v>274.108</v>
      </c>
      <c r="I184" s="188"/>
      <c r="L184" s="184"/>
      <c r="M184" s="189"/>
      <c r="N184" s="190"/>
      <c r="O184" s="190"/>
      <c r="P184" s="190"/>
      <c r="Q184" s="190"/>
      <c r="R184" s="190"/>
      <c r="S184" s="190"/>
      <c r="T184" s="191"/>
      <c r="AT184" s="185" t="s">
        <v>152</v>
      </c>
      <c r="AU184" s="185" t="s">
        <v>84</v>
      </c>
      <c r="AV184" s="13" t="s">
        <v>84</v>
      </c>
      <c r="AW184" s="13" t="s">
        <v>32</v>
      </c>
      <c r="AX184" s="13" t="s">
        <v>82</v>
      </c>
      <c r="AY184" s="185" t="s">
        <v>140</v>
      </c>
    </row>
    <row r="185" spans="1:65" s="2" customFormat="1" ht="16.5" customHeight="1">
      <c r="A185" s="32"/>
      <c r="B185" s="165"/>
      <c r="C185" s="166" t="s">
        <v>215</v>
      </c>
      <c r="D185" s="166" t="s">
        <v>142</v>
      </c>
      <c r="E185" s="167" t="s">
        <v>216</v>
      </c>
      <c r="F185" s="168" t="s">
        <v>217</v>
      </c>
      <c r="G185" s="169" t="s">
        <v>145</v>
      </c>
      <c r="H185" s="170">
        <v>1304.562</v>
      </c>
      <c r="I185" s="171"/>
      <c r="J185" s="172">
        <f>ROUND(I185*H185,2)</f>
        <v>0</v>
      </c>
      <c r="K185" s="168" t="s">
        <v>146</v>
      </c>
      <c r="L185" s="33"/>
      <c r="M185" s="173" t="s">
        <v>1</v>
      </c>
      <c r="N185" s="174" t="s">
        <v>40</v>
      </c>
      <c r="O185" s="58"/>
      <c r="P185" s="175">
        <f>O185*H185</f>
        <v>0</v>
      </c>
      <c r="Q185" s="175">
        <v>0</v>
      </c>
      <c r="R185" s="175">
        <f>Q185*H185</f>
        <v>0</v>
      </c>
      <c r="S185" s="175">
        <v>0</v>
      </c>
      <c r="T185" s="176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7" t="s">
        <v>147</v>
      </c>
      <c r="AT185" s="177" t="s">
        <v>142</v>
      </c>
      <c r="AU185" s="177" t="s">
        <v>84</v>
      </c>
      <c r="AY185" s="17" t="s">
        <v>140</v>
      </c>
      <c r="BE185" s="178">
        <f>IF(N185="základní",J185,0)</f>
        <v>0</v>
      </c>
      <c r="BF185" s="178">
        <f>IF(N185="snížená",J185,0)</f>
        <v>0</v>
      </c>
      <c r="BG185" s="178">
        <f>IF(N185="zákl. přenesená",J185,0)</f>
        <v>0</v>
      </c>
      <c r="BH185" s="178">
        <f>IF(N185="sníž. přenesená",J185,0)</f>
        <v>0</v>
      </c>
      <c r="BI185" s="178">
        <f>IF(N185="nulová",J185,0)</f>
        <v>0</v>
      </c>
      <c r="BJ185" s="17" t="s">
        <v>82</v>
      </c>
      <c r="BK185" s="178">
        <f>ROUND(I185*H185,2)</f>
        <v>0</v>
      </c>
      <c r="BL185" s="17" t="s">
        <v>147</v>
      </c>
      <c r="BM185" s="177" t="s">
        <v>218</v>
      </c>
    </row>
    <row r="186" spans="1:47" s="2" customFormat="1" ht="12">
      <c r="A186" s="32"/>
      <c r="B186" s="33"/>
      <c r="C186" s="32"/>
      <c r="D186" s="179" t="s">
        <v>149</v>
      </c>
      <c r="E186" s="32"/>
      <c r="F186" s="180" t="s">
        <v>217</v>
      </c>
      <c r="G186" s="32"/>
      <c r="H186" s="32"/>
      <c r="I186" s="101"/>
      <c r="J186" s="32"/>
      <c r="K186" s="32"/>
      <c r="L186" s="33"/>
      <c r="M186" s="181"/>
      <c r="N186" s="182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149</v>
      </c>
      <c r="AU186" s="17" t="s">
        <v>84</v>
      </c>
    </row>
    <row r="187" spans="1:47" s="2" customFormat="1" ht="68.25">
      <c r="A187" s="32"/>
      <c r="B187" s="33"/>
      <c r="C187" s="32"/>
      <c r="D187" s="179" t="s">
        <v>150</v>
      </c>
      <c r="E187" s="32"/>
      <c r="F187" s="183" t="s">
        <v>219</v>
      </c>
      <c r="G187" s="32"/>
      <c r="H187" s="32"/>
      <c r="I187" s="101"/>
      <c r="J187" s="32"/>
      <c r="K187" s="32"/>
      <c r="L187" s="33"/>
      <c r="M187" s="181"/>
      <c r="N187" s="182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150</v>
      </c>
      <c r="AU187" s="17" t="s">
        <v>84</v>
      </c>
    </row>
    <row r="188" spans="2:51" s="15" customFormat="1" ht="12">
      <c r="B188" s="200"/>
      <c r="D188" s="179" t="s">
        <v>152</v>
      </c>
      <c r="E188" s="201" t="s">
        <v>1</v>
      </c>
      <c r="F188" s="202" t="s">
        <v>220</v>
      </c>
      <c r="H188" s="201" t="s">
        <v>1</v>
      </c>
      <c r="I188" s="203"/>
      <c r="L188" s="200"/>
      <c r="M188" s="204"/>
      <c r="N188" s="205"/>
      <c r="O188" s="205"/>
      <c r="P188" s="205"/>
      <c r="Q188" s="205"/>
      <c r="R188" s="205"/>
      <c r="S188" s="205"/>
      <c r="T188" s="206"/>
      <c r="AT188" s="201" t="s">
        <v>152</v>
      </c>
      <c r="AU188" s="201" t="s">
        <v>84</v>
      </c>
      <c r="AV188" s="15" t="s">
        <v>82</v>
      </c>
      <c r="AW188" s="15" t="s">
        <v>32</v>
      </c>
      <c r="AX188" s="15" t="s">
        <v>75</v>
      </c>
      <c r="AY188" s="201" t="s">
        <v>140</v>
      </c>
    </row>
    <row r="189" spans="2:51" s="13" customFormat="1" ht="12">
      <c r="B189" s="184"/>
      <c r="D189" s="179" t="s">
        <v>152</v>
      </c>
      <c r="E189" s="185" t="s">
        <v>1</v>
      </c>
      <c r="F189" s="186" t="s">
        <v>221</v>
      </c>
      <c r="H189" s="187">
        <v>1263.38</v>
      </c>
      <c r="I189" s="188"/>
      <c r="L189" s="184"/>
      <c r="M189" s="189"/>
      <c r="N189" s="190"/>
      <c r="O189" s="190"/>
      <c r="P189" s="190"/>
      <c r="Q189" s="190"/>
      <c r="R189" s="190"/>
      <c r="S189" s="190"/>
      <c r="T189" s="191"/>
      <c r="AT189" s="185" t="s">
        <v>152</v>
      </c>
      <c r="AU189" s="185" t="s">
        <v>84</v>
      </c>
      <c r="AV189" s="13" t="s">
        <v>84</v>
      </c>
      <c r="AW189" s="13" t="s">
        <v>32</v>
      </c>
      <c r="AX189" s="13" t="s">
        <v>75</v>
      </c>
      <c r="AY189" s="185" t="s">
        <v>140</v>
      </c>
    </row>
    <row r="190" spans="2:51" s="13" customFormat="1" ht="12">
      <c r="B190" s="184"/>
      <c r="D190" s="179" t="s">
        <v>152</v>
      </c>
      <c r="E190" s="185" t="s">
        <v>1</v>
      </c>
      <c r="F190" s="186" t="s">
        <v>222</v>
      </c>
      <c r="H190" s="187">
        <v>41.182</v>
      </c>
      <c r="I190" s="188"/>
      <c r="L190" s="184"/>
      <c r="M190" s="189"/>
      <c r="N190" s="190"/>
      <c r="O190" s="190"/>
      <c r="P190" s="190"/>
      <c r="Q190" s="190"/>
      <c r="R190" s="190"/>
      <c r="S190" s="190"/>
      <c r="T190" s="191"/>
      <c r="AT190" s="185" t="s">
        <v>152</v>
      </c>
      <c r="AU190" s="185" t="s">
        <v>84</v>
      </c>
      <c r="AV190" s="13" t="s">
        <v>84</v>
      </c>
      <c r="AW190" s="13" t="s">
        <v>32</v>
      </c>
      <c r="AX190" s="13" t="s">
        <v>75</v>
      </c>
      <c r="AY190" s="185" t="s">
        <v>140</v>
      </c>
    </row>
    <row r="191" spans="2:51" s="14" customFormat="1" ht="12">
      <c r="B191" s="192"/>
      <c r="D191" s="179" t="s">
        <v>152</v>
      </c>
      <c r="E191" s="193" t="s">
        <v>1</v>
      </c>
      <c r="F191" s="194" t="s">
        <v>174</v>
      </c>
      <c r="H191" s="195">
        <v>1304.562</v>
      </c>
      <c r="I191" s="196"/>
      <c r="L191" s="192"/>
      <c r="M191" s="197"/>
      <c r="N191" s="198"/>
      <c r="O191" s="198"/>
      <c r="P191" s="198"/>
      <c r="Q191" s="198"/>
      <c r="R191" s="198"/>
      <c r="S191" s="198"/>
      <c r="T191" s="199"/>
      <c r="AT191" s="193" t="s">
        <v>152</v>
      </c>
      <c r="AU191" s="193" t="s">
        <v>84</v>
      </c>
      <c r="AV191" s="14" t="s">
        <v>147</v>
      </c>
      <c r="AW191" s="14" t="s">
        <v>32</v>
      </c>
      <c r="AX191" s="14" t="s">
        <v>82</v>
      </c>
      <c r="AY191" s="193" t="s">
        <v>140</v>
      </c>
    </row>
    <row r="192" spans="1:65" s="2" customFormat="1" ht="16.5" customHeight="1">
      <c r="A192" s="32"/>
      <c r="B192" s="165"/>
      <c r="C192" s="166" t="s">
        <v>223</v>
      </c>
      <c r="D192" s="166" t="s">
        <v>142</v>
      </c>
      <c r="E192" s="167" t="s">
        <v>224</v>
      </c>
      <c r="F192" s="168" t="s">
        <v>225</v>
      </c>
      <c r="G192" s="169" t="s">
        <v>145</v>
      </c>
      <c r="H192" s="170">
        <v>33.37</v>
      </c>
      <c r="I192" s="171"/>
      <c r="J192" s="172">
        <f>ROUND(I192*H192,2)</f>
        <v>0</v>
      </c>
      <c r="K192" s="168" t="s">
        <v>146</v>
      </c>
      <c r="L192" s="33"/>
      <c r="M192" s="173" t="s">
        <v>1</v>
      </c>
      <c r="N192" s="174" t="s">
        <v>40</v>
      </c>
      <c r="O192" s="58"/>
      <c r="P192" s="175">
        <f>O192*H192</f>
        <v>0</v>
      </c>
      <c r="Q192" s="175">
        <v>0</v>
      </c>
      <c r="R192" s="175">
        <f>Q192*H192</f>
        <v>0</v>
      </c>
      <c r="S192" s="175">
        <v>0</v>
      </c>
      <c r="T192" s="176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7" t="s">
        <v>147</v>
      </c>
      <c r="AT192" s="177" t="s">
        <v>142</v>
      </c>
      <c r="AU192" s="177" t="s">
        <v>84</v>
      </c>
      <c r="AY192" s="17" t="s">
        <v>140</v>
      </c>
      <c r="BE192" s="178">
        <f>IF(N192="základní",J192,0)</f>
        <v>0</v>
      </c>
      <c r="BF192" s="178">
        <f>IF(N192="snížená",J192,0)</f>
        <v>0</v>
      </c>
      <c r="BG192" s="178">
        <f>IF(N192="zákl. přenesená",J192,0)</f>
        <v>0</v>
      </c>
      <c r="BH192" s="178">
        <f>IF(N192="sníž. přenesená",J192,0)</f>
        <v>0</v>
      </c>
      <c r="BI192" s="178">
        <f>IF(N192="nulová",J192,0)</f>
        <v>0</v>
      </c>
      <c r="BJ192" s="17" t="s">
        <v>82</v>
      </c>
      <c r="BK192" s="178">
        <f>ROUND(I192*H192,2)</f>
        <v>0</v>
      </c>
      <c r="BL192" s="17" t="s">
        <v>147</v>
      </c>
      <c r="BM192" s="177" t="s">
        <v>226</v>
      </c>
    </row>
    <row r="193" spans="1:47" s="2" customFormat="1" ht="12">
      <c r="A193" s="32"/>
      <c r="B193" s="33"/>
      <c r="C193" s="32"/>
      <c r="D193" s="179" t="s">
        <v>149</v>
      </c>
      <c r="E193" s="32"/>
      <c r="F193" s="180" t="s">
        <v>225</v>
      </c>
      <c r="G193" s="32"/>
      <c r="H193" s="32"/>
      <c r="I193" s="101"/>
      <c r="J193" s="32"/>
      <c r="K193" s="32"/>
      <c r="L193" s="33"/>
      <c r="M193" s="181"/>
      <c r="N193" s="182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149</v>
      </c>
      <c r="AU193" s="17" t="s">
        <v>84</v>
      </c>
    </row>
    <row r="194" spans="1:47" s="2" customFormat="1" ht="87.75">
      <c r="A194" s="32"/>
      <c r="B194" s="33"/>
      <c r="C194" s="32"/>
      <c r="D194" s="179" t="s">
        <v>150</v>
      </c>
      <c r="E194" s="32"/>
      <c r="F194" s="183" t="s">
        <v>227</v>
      </c>
      <c r="G194" s="32"/>
      <c r="H194" s="32"/>
      <c r="I194" s="101"/>
      <c r="J194" s="32"/>
      <c r="K194" s="32"/>
      <c r="L194" s="33"/>
      <c r="M194" s="181"/>
      <c r="N194" s="182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150</v>
      </c>
      <c r="AU194" s="17" t="s">
        <v>84</v>
      </c>
    </row>
    <row r="195" spans="2:51" s="13" customFormat="1" ht="12">
      <c r="B195" s="184"/>
      <c r="D195" s="179" t="s">
        <v>152</v>
      </c>
      <c r="E195" s="185" t="s">
        <v>1</v>
      </c>
      <c r="F195" s="186" t="s">
        <v>228</v>
      </c>
      <c r="H195" s="187">
        <v>9.2</v>
      </c>
      <c r="I195" s="188"/>
      <c r="L195" s="184"/>
      <c r="M195" s="189"/>
      <c r="N195" s="190"/>
      <c r="O195" s="190"/>
      <c r="P195" s="190"/>
      <c r="Q195" s="190"/>
      <c r="R195" s="190"/>
      <c r="S195" s="190"/>
      <c r="T195" s="191"/>
      <c r="AT195" s="185" t="s">
        <v>152</v>
      </c>
      <c r="AU195" s="185" t="s">
        <v>84</v>
      </c>
      <c r="AV195" s="13" t="s">
        <v>84</v>
      </c>
      <c r="AW195" s="13" t="s">
        <v>32</v>
      </c>
      <c r="AX195" s="13" t="s">
        <v>75</v>
      </c>
      <c r="AY195" s="185" t="s">
        <v>140</v>
      </c>
    </row>
    <row r="196" spans="2:51" s="13" customFormat="1" ht="12">
      <c r="B196" s="184"/>
      <c r="D196" s="179" t="s">
        <v>152</v>
      </c>
      <c r="E196" s="185" t="s">
        <v>1</v>
      </c>
      <c r="F196" s="186" t="s">
        <v>229</v>
      </c>
      <c r="H196" s="187">
        <v>8.652</v>
      </c>
      <c r="I196" s="188"/>
      <c r="L196" s="184"/>
      <c r="M196" s="189"/>
      <c r="N196" s="190"/>
      <c r="O196" s="190"/>
      <c r="P196" s="190"/>
      <c r="Q196" s="190"/>
      <c r="R196" s="190"/>
      <c r="S196" s="190"/>
      <c r="T196" s="191"/>
      <c r="AT196" s="185" t="s">
        <v>152</v>
      </c>
      <c r="AU196" s="185" t="s">
        <v>84</v>
      </c>
      <c r="AV196" s="13" t="s">
        <v>84</v>
      </c>
      <c r="AW196" s="13" t="s">
        <v>32</v>
      </c>
      <c r="AX196" s="13" t="s">
        <v>75</v>
      </c>
      <c r="AY196" s="185" t="s">
        <v>140</v>
      </c>
    </row>
    <row r="197" spans="2:51" s="13" customFormat="1" ht="12">
      <c r="B197" s="184"/>
      <c r="D197" s="179" t="s">
        <v>152</v>
      </c>
      <c r="E197" s="185" t="s">
        <v>1</v>
      </c>
      <c r="F197" s="186" t="s">
        <v>230</v>
      </c>
      <c r="H197" s="187">
        <v>15.518</v>
      </c>
      <c r="I197" s="188"/>
      <c r="L197" s="184"/>
      <c r="M197" s="189"/>
      <c r="N197" s="190"/>
      <c r="O197" s="190"/>
      <c r="P197" s="190"/>
      <c r="Q197" s="190"/>
      <c r="R197" s="190"/>
      <c r="S197" s="190"/>
      <c r="T197" s="191"/>
      <c r="AT197" s="185" t="s">
        <v>152</v>
      </c>
      <c r="AU197" s="185" t="s">
        <v>84</v>
      </c>
      <c r="AV197" s="13" t="s">
        <v>84</v>
      </c>
      <c r="AW197" s="13" t="s">
        <v>32</v>
      </c>
      <c r="AX197" s="13" t="s">
        <v>75</v>
      </c>
      <c r="AY197" s="185" t="s">
        <v>140</v>
      </c>
    </row>
    <row r="198" spans="2:51" s="14" customFormat="1" ht="12">
      <c r="B198" s="192"/>
      <c r="D198" s="179" t="s">
        <v>152</v>
      </c>
      <c r="E198" s="193" t="s">
        <v>1</v>
      </c>
      <c r="F198" s="194" t="s">
        <v>174</v>
      </c>
      <c r="H198" s="195">
        <v>33.37</v>
      </c>
      <c r="I198" s="196"/>
      <c r="L198" s="192"/>
      <c r="M198" s="197"/>
      <c r="N198" s="198"/>
      <c r="O198" s="198"/>
      <c r="P198" s="198"/>
      <c r="Q198" s="198"/>
      <c r="R198" s="198"/>
      <c r="S198" s="198"/>
      <c r="T198" s="199"/>
      <c r="AT198" s="193" t="s">
        <v>152</v>
      </c>
      <c r="AU198" s="193" t="s">
        <v>84</v>
      </c>
      <c r="AV198" s="14" t="s">
        <v>147</v>
      </c>
      <c r="AW198" s="14" t="s">
        <v>32</v>
      </c>
      <c r="AX198" s="14" t="s">
        <v>82</v>
      </c>
      <c r="AY198" s="193" t="s">
        <v>140</v>
      </c>
    </row>
    <row r="199" spans="1:65" s="2" customFormat="1" ht="16.5" customHeight="1">
      <c r="A199" s="32"/>
      <c r="B199" s="165"/>
      <c r="C199" s="166" t="s">
        <v>231</v>
      </c>
      <c r="D199" s="166" t="s">
        <v>142</v>
      </c>
      <c r="E199" s="167" t="s">
        <v>232</v>
      </c>
      <c r="F199" s="168" t="s">
        <v>233</v>
      </c>
      <c r="G199" s="169" t="s">
        <v>145</v>
      </c>
      <c r="H199" s="170">
        <v>17.3</v>
      </c>
      <c r="I199" s="171"/>
      <c r="J199" s="172">
        <f>ROUND(I199*H199,2)</f>
        <v>0</v>
      </c>
      <c r="K199" s="168" t="s">
        <v>146</v>
      </c>
      <c r="L199" s="33"/>
      <c r="M199" s="173" t="s">
        <v>1</v>
      </c>
      <c r="N199" s="174" t="s">
        <v>40</v>
      </c>
      <c r="O199" s="58"/>
      <c r="P199" s="175">
        <f>O199*H199</f>
        <v>0</v>
      </c>
      <c r="Q199" s="175">
        <v>0</v>
      </c>
      <c r="R199" s="175">
        <f>Q199*H199</f>
        <v>0</v>
      </c>
      <c r="S199" s="175">
        <v>0</v>
      </c>
      <c r="T199" s="176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7" t="s">
        <v>147</v>
      </c>
      <c r="AT199" s="177" t="s">
        <v>142</v>
      </c>
      <c r="AU199" s="177" t="s">
        <v>84</v>
      </c>
      <c r="AY199" s="17" t="s">
        <v>140</v>
      </c>
      <c r="BE199" s="178">
        <f>IF(N199="základní",J199,0)</f>
        <v>0</v>
      </c>
      <c r="BF199" s="178">
        <f>IF(N199="snížená",J199,0)</f>
        <v>0</v>
      </c>
      <c r="BG199" s="178">
        <f>IF(N199="zákl. přenesená",J199,0)</f>
        <v>0</v>
      </c>
      <c r="BH199" s="178">
        <f>IF(N199="sníž. přenesená",J199,0)</f>
        <v>0</v>
      </c>
      <c r="BI199" s="178">
        <f>IF(N199="nulová",J199,0)</f>
        <v>0</v>
      </c>
      <c r="BJ199" s="17" t="s">
        <v>82</v>
      </c>
      <c r="BK199" s="178">
        <f>ROUND(I199*H199,2)</f>
        <v>0</v>
      </c>
      <c r="BL199" s="17" t="s">
        <v>147</v>
      </c>
      <c r="BM199" s="177" t="s">
        <v>234</v>
      </c>
    </row>
    <row r="200" spans="1:47" s="2" customFormat="1" ht="12">
      <c r="A200" s="32"/>
      <c r="B200" s="33"/>
      <c r="C200" s="32"/>
      <c r="D200" s="179" t="s">
        <v>149</v>
      </c>
      <c r="E200" s="32"/>
      <c r="F200" s="180" t="s">
        <v>233</v>
      </c>
      <c r="G200" s="32"/>
      <c r="H200" s="32"/>
      <c r="I200" s="101"/>
      <c r="J200" s="32"/>
      <c r="K200" s="32"/>
      <c r="L200" s="33"/>
      <c r="M200" s="181"/>
      <c r="N200" s="182"/>
      <c r="O200" s="58"/>
      <c r="P200" s="58"/>
      <c r="Q200" s="58"/>
      <c r="R200" s="58"/>
      <c r="S200" s="58"/>
      <c r="T200" s="5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149</v>
      </c>
      <c r="AU200" s="17" t="s">
        <v>84</v>
      </c>
    </row>
    <row r="201" spans="1:47" s="2" customFormat="1" ht="97.5">
      <c r="A201" s="32"/>
      <c r="B201" s="33"/>
      <c r="C201" s="32"/>
      <c r="D201" s="179" t="s">
        <v>150</v>
      </c>
      <c r="E201" s="32"/>
      <c r="F201" s="183" t="s">
        <v>235</v>
      </c>
      <c r="G201" s="32"/>
      <c r="H201" s="32"/>
      <c r="I201" s="101"/>
      <c r="J201" s="32"/>
      <c r="K201" s="32"/>
      <c r="L201" s="33"/>
      <c r="M201" s="181"/>
      <c r="N201" s="182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150</v>
      </c>
      <c r="AU201" s="17" t="s">
        <v>84</v>
      </c>
    </row>
    <row r="202" spans="2:51" s="13" customFormat="1" ht="12">
      <c r="B202" s="184"/>
      <c r="D202" s="179" t="s">
        <v>152</v>
      </c>
      <c r="E202" s="185" t="s">
        <v>1</v>
      </c>
      <c r="F202" s="186" t="s">
        <v>236</v>
      </c>
      <c r="H202" s="187">
        <v>6.216</v>
      </c>
      <c r="I202" s="188"/>
      <c r="L202" s="184"/>
      <c r="M202" s="189"/>
      <c r="N202" s="190"/>
      <c r="O202" s="190"/>
      <c r="P202" s="190"/>
      <c r="Q202" s="190"/>
      <c r="R202" s="190"/>
      <c r="S202" s="190"/>
      <c r="T202" s="191"/>
      <c r="AT202" s="185" t="s">
        <v>152</v>
      </c>
      <c r="AU202" s="185" t="s">
        <v>84</v>
      </c>
      <c r="AV202" s="13" t="s">
        <v>84</v>
      </c>
      <c r="AW202" s="13" t="s">
        <v>32</v>
      </c>
      <c r="AX202" s="13" t="s">
        <v>75</v>
      </c>
      <c r="AY202" s="185" t="s">
        <v>140</v>
      </c>
    </row>
    <row r="203" spans="2:51" s="13" customFormat="1" ht="12">
      <c r="B203" s="184"/>
      <c r="D203" s="179" t="s">
        <v>152</v>
      </c>
      <c r="E203" s="185" t="s">
        <v>1</v>
      </c>
      <c r="F203" s="186" t="s">
        <v>237</v>
      </c>
      <c r="H203" s="187">
        <v>11.084</v>
      </c>
      <c r="I203" s="188"/>
      <c r="L203" s="184"/>
      <c r="M203" s="189"/>
      <c r="N203" s="190"/>
      <c r="O203" s="190"/>
      <c r="P203" s="190"/>
      <c r="Q203" s="190"/>
      <c r="R203" s="190"/>
      <c r="S203" s="190"/>
      <c r="T203" s="191"/>
      <c r="AT203" s="185" t="s">
        <v>152</v>
      </c>
      <c r="AU203" s="185" t="s">
        <v>84</v>
      </c>
      <c r="AV203" s="13" t="s">
        <v>84</v>
      </c>
      <c r="AW203" s="13" t="s">
        <v>32</v>
      </c>
      <c r="AX203" s="13" t="s">
        <v>75</v>
      </c>
      <c r="AY203" s="185" t="s">
        <v>140</v>
      </c>
    </row>
    <row r="204" spans="2:51" s="14" customFormat="1" ht="12">
      <c r="B204" s="192"/>
      <c r="D204" s="179" t="s">
        <v>152</v>
      </c>
      <c r="E204" s="193" t="s">
        <v>1</v>
      </c>
      <c r="F204" s="194" t="s">
        <v>174</v>
      </c>
      <c r="H204" s="195">
        <v>17.3</v>
      </c>
      <c r="I204" s="196"/>
      <c r="L204" s="192"/>
      <c r="M204" s="197"/>
      <c r="N204" s="198"/>
      <c r="O204" s="198"/>
      <c r="P204" s="198"/>
      <c r="Q204" s="198"/>
      <c r="R204" s="198"/>
      <c r="S204" s="198"/>
      <c r="T204" s="199"/>
      <c r="AT204" s="193" t="s">
        <v>152</v>
      </c>
      <c r="AU204" s="193" t="s">
        <v>84</v>
      </c>
      <c r="AV204" s="14" t="s">
        <v>147</v>
      </c>
      <c r="AW204" s="14" t="s">
        <v>32</v>
      </c>
      <c r="AX204" s="14" t="s">
        <v>82</v>
      </c>
      <c r="AY204" s="193" t="s">
        <v>140</v>
      </c>
    </row>
    <row r="205" spans="2:63" s="12" customFormat="1" ht="22.9" customHeight="1">
      <c r="B205" s="152"/>
      <c r="D205" s="153" t="s">
        <v>74</v>
      </c>
      <c r="E205" s="163" t="s">
        <v>84</v>
      </c>
      <c r="F205" s="163" t="s">
        <v>238</v>
      </c>
      <c r="I205" s="155"/>
      <c r="J205" s="164">
        <f>BK205</f>
        <v>0</v>
      </c>
      <c r="L205" s="152"/>
      <c r="M205" s="157"/>
      <c r="N205" s="158"/>
      <c r="O205" s="158"/>
      <c r="P205" s="159">
        <f>SUM(P206:P215)</f>
        <v>0</v>
      </c>
      <c r="Q205" s="158"/>
      <c r="R205" s="159">
        <f>SUM(R206:R215)</f>
        <v>0</v>
      </c>
      <c r="S205" s="158"/>
      <c r="T205" s="160">
        <f>SUM(T206:T215)</f>
        <v>0</v>
      </c>
      <c r="AR205" s="153" t="s">
        <v>82</v>
      </c>
      <c r="AT205" s="161" t="s">
        <v>74</v>
      </c>
      <c r="AU205" s="161" t="s">
        <v>82</v>
      </c>
      <c r="AY205" s="153" t="s">
        <v>140</v>
      </c>
      <c r="BK205" s="162">
        <f>SUM(BK206:BK215)</f>
        <v>0</v>
      </c>
    </row>
    <row r="206" spans="1:65" s="2" customFormat="1" ht="16.5" customHeight="1">
      <c r="A206" s="32"/>
      <c r="B206" s="165"/>
      <c r="C206" s="166" t="s">
        <v>239</v>
      </c>
      <c r="D206" s="166" t="s">
        <v>142</v>
      </c>
      <c r="E206" s="167" t="s">
        <v>240</v>
      </c>
      <c r="F206" s="168" t="s">
        <v>241</v>
      </c>
      <c r="G206" s="169" t="s">
        <v>163</v>
      </c>
      <c r="H206" s="170">
        <v>930.24</v>
      </c>
      <c r="I206" s="171"/>
      <c r="J206" s="172">
        <f>ROUND(I206*H206,2)</f>
        <v>0</v>
      </c>
      <c r="K206" s="168" t="s">
        <v>146</v>
      </c>
      <c r="L206" s="33"/>
      <c r="M206" s="173" t="s">
        <v>1</v>
      </c>
      <c r="N206" s="174" t="s">
        <v>40</v>
      </c>
      <c r="O206" s="58"/>
      <c r="P206" s="175">
        <f>O206*H206</f>
        <v>0</v>
      </c>
      <c r="Q206" s="175">
        <v>0</v>
      </c>
      <c r="R206" s="175">
        <f>Q206*H206</f>
        <v>0</v>
      </c>
      <c r="S206" s="175">
        <v>0</v>
      </c>
      <c r="T206" s="176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7" t="s">
        <v>147</v>
      </c>
      <c r="AT206" s="177" t="s">
        <v>142</v>
      </c>
      <c r="AU206" s="177" t="s">
        <v>84</v>
      </c>
      <c r="AY206" s="17" t="s">
        <v>140</v>
      </c>
      <c r="BE206" s="178">
        <f>IF(N206="základní",J206,0)</f>
        <v>0</v>
      </c>
      <c r="BF206" s="178">
        <f>IF(N206="snížená",J206,0)</f>
        <v>0</v>
      </c>
      <c r="BG206" s="178">
        <f>IF(N206="zákl. přenesená",J206,0)</f>
        <v>0</v>
      </c>
      <c r="BH206" s="178">
        <f>IF(N206="sníž. přenesená",J206,0)</f>
        <v>0</v>
      </c>
      <c r="BI206" s="178">
        <f>IF(N206="nulová",J206,0)</f>
        <v>0</v>
      </c>
      <c r="BJ206" s="17" t="s">
        <v>82</v>
      </c>
      <c r="BK206" s="178">
        <f>ROUND(I206*H206,2)</f>
        <v>0</v>
      </c>
      <c r="BL206" s="17" t="s">
        <v>147</v>
      </c>
      <c r="BM206" s="177" t="s">
        <v>242</v>
      </c>
    </row>
    <row r="207" spans="1:47" s="2" customFormat="1" ht="12">
      <c r="A207" s="32"/>
      <c r="B207" s="33"/>
      <c r="C207" s="32"/>
      <c r="D207" s="179" t="s">
        <v>149</v>
      </c>
      <c r="E207" s="32"/>
      <c r="F207" s="180" t="s">
        <v>241</v>
      </c>
      <c r="G207" s="32"/>
      <c r="H207" s="32"/>
      <c r="I207" s="101"/>
      <c r="J207" s="32"/>
      <c r="K207" s="32"/>
      <c r="L207" s="33"/>
      <c r="M207" s="181"/>
      <c r="N207" s="182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149</v>
      </c>
      <c r="AU207" s="17" t="s">
        <v>84</v>
      </c>
    </row>
    <row r="208" spans="1:47" s="2" customFormat="1" ht="68.25">
      <c r="A208" s="32"/>
      <c r="B208" s="33"/>
      <c r="C208" s="32"/>
      <c r="D208" s="179" t="s">
        <v>150</v>
      </c>
      <c r="E208" s="32"/>
      <c r="F208" s="183" t="s">
        <v>243</v>
      </c>
      <c r="G208" s="32"/>
      <c r="H208" s="32"/>
      <c r="I208" s="101"/>
      <c r="J208" s="32"/>
      <c r="K208" s="32"/>
      <c r="L208" s="33"/>
      <c r="M208" s="181"/>
      <c r="N208" s="182"/>
      <c r="O208" s="58"/>
      <c r="P208" s="58"/>
      <c r="Q208" s="58"/>
      <c r="R208" s="58"/>
      <c r="S208" s="58"/>
      <c r="T208" s="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150</v>
      </c>
      <c r="AU208" s="17" t="s">
        <v>84</v>
      </c>
    </row>
    <row r="209" spans="2:51" s="13" customFormat="1" ht="12">
      <c r="B209" s="184"/>
      <c r="D209" s="179" t="s">
        <v>152</v>
      </c>
      <c r="E209" s="185" t="s">
        <v>1</v>
      </c>
      <c r="F209" s="186" t="s">
        <v>244</v>
      </c>
      <c r="H209" s="187">
        <v>465.12</v>
      </c>
      <c r="I209" s="188"/>
      <c r="L209" s="184"/>
      <c r="M209" s="189"/>
      <c r="N209" s="190"/>
      <c r="O209" s="190"/>
      <c r="P209" s="190"/>
      <c r="Q209" s="190"/>
      <c r="R209" s="190"/>
      <c r="S209" s="190"/>
      <c r="T209" s="191"/>
      <c r="AT209" s="185" t="s">
        <v>152</v>
      </c>
      <c r="AU209" s="185" t="s">
        <v>84</v>
      </c>
      <c r="AV209" s="13" t="s">
        <v>84</v>
      </c>
      <c r="AW209" s="13" t="s">
        <v>32</v>
      </c>
      <c r="AX209" s="13" t="s">
        <v>75</v>
      </c>
      <c r="AY209" s="185" t="s">
        <v>140</v>
      </c>
    </row>
    <row r="210" spans="2:51" s="13" customFormat="1" ht="12">
      <c r="B210" s="184"/>
      <c r="D210" s="179" t="s">
        <v>152</v>
      </c>
      <c r="E210" s="185" t="s">
        <v>1</v>
      </c>
      <c r="F210" s="186" t="s">
        <v>245</v>
      </c>
      <c r="H210" s="187">
        <v>465.12</v>
      </c>
      <c r="I210" s="188"/>
      <c r="L210" s="184"/>
      <c r="M210" s="189"/>
      <c r="N210" s="190"/>
      <c r="O210" s="190"/>
      <c r="P210" s="190"/>
      <c r="Q210" s="190"/>
      <c r="R210" s="190"/>
      <c r="S210" s="190"/>
      <c r="T210" s="191"/>
      <c r="AT210" s="185" t="s">
        <v>152</v>
      </c>
      <c r="AU210" s="185" t="s">
        <v>84</v>
      </c>
      <c r="AV210" s="13" t="s">
        <v>84</v>
      </c>
      <c r="AW210" s="13" t="s">
        <v>32</v>
      </c>
      <c r="AX210" s="13" t="s">
        <v>75</v>
      </c>
      <c r="AY210" s="185" t="s">
        <v>140</v>
      </c>
    </row>
    <row r="211" spans="2:51" s="14" customFormat="1" ht="12">
      <c r="B211" s="192"/>
      <c r="D211" s="179" t="s">
        <v>152</v>
      </c>
      <c r="E211" s="193" t="s">
        <v>1</v>
      </c>
      <c r="F211" s="194" t="s">
        <v>174</v>
      </c>
      <c r="H211" s="195">
        <v>930.24</v>
      </c>
      <c r="I211" s="196"/>
      <c r="L211" s="192"/>
      <c r="M211" s="197"/>
      <c r="N211" s="198"/>
      <c r="O211" s="198"/>
      <c r="P211" s="198"/>
      <c r="Q211" s="198"/>
      <c r="R211" s="198"/>
      <c r="S211" s="198"/>
      <c r="T211" s="199"/>
      <c r="AT211" s="193" t="s">
        <v>152</v>
      </c>
      <c r="AU211" s="193" t="s">
        <v>84</v>
      </c>
      <c r="AV211" s="14" t="s">
        <v>147</v>
      </c>
      <c r="AW211" s="14" t="s">
        <v>32</v>
      </c>
      <c r="AX211" s="14" t="s">
        <v>82</v>
      </c>
      <c r="AY211" s="193" t="s">
        <v>140</v>
      </c>
    </row>
    <row r="212" spans="1:65" s="2" customFormat="1" ht="16.5" customHeight="1">
      <c r="A212" s="32"/>
      <c r="B212" s="165"/>
      <c r="C212" s="166" t="s">
        <v>8</v>
      </c>
      <c r="D212" s="166" t="s">
        <v>142</v>
      </c>
      <c r="E212" s="167" t="s">
        <v>246</v>
      </c>
      <c r="F212" s="168" t="s">
        <v>247</v>
      </c>
      <c r="G212" s="169" t="s">
        <v>248</v>
      </c>
      <c r="H212" s="170">
        <v>3212.28</v>
      </c>
      <c r="I212" s="171"/>
      <c r="J212" s="172">
        <f>ROUND(I212*H212,2)</f>
        <v>0</v>
      </c>
      <c r="K212" s="168" t="s">
        <v>146</v>
      </c>
      <c r="L212" s="33"/>
      <c r="M212" s="173" t="s">
        <v>1</v>
      </c>
      <c r="N212" s="174" t="s">
        <v>40</v>
      </c>
      <c r="O212" s="58"/>
      <c r="P212" s="175">
        <f>O212*H212</f>
        <v>0</v>
      </c>
      <c r="Q212" s="175">
        <v>0</v>
      </c>
      <c r="R212" s="175">
        <f>Q212*H212</f>
        <v>0</v>
      </c>
      <c r="S212" s="175">
        <v>0</v>
      </c>
      <c r="T212" s="176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7" t="s">
        <v>147</v>
      </c>
      <c r="AT212" s="177" t="s">
        <v>142</v>
      </c>
      <c r="AU212" s="177" t="s">
        <v>84</v>
      </c>
      <c r="AY212" s="17" t="s">
        <v>140</v>
      </c>
      <c r="BE212" s="178">
        <f>IF(N212="základní",J212,0)</f>
        <v>0</v>
      </c>
      <c r="BF212" s="178">
        <f>IF(N212="snížená",J212,0)</f>
        <v>0</v>
      </c>
      <c r="BG212" s="178">
        <f>IF(N212="zákl. přenesená",J212,0)</f>
        <v>0</v>
      </c>
      <c r="BH212" s="178">
        <f>IF(N212="sníž. přenesená",J212,0)</f>
        <v>0</v>
      </c>
      <c r="BI212" s="178">
        <f>IF(N212="nulová",J212,0)</f>
        <v>0</v>
      </c>
      <c r="BJ212" s="17" t="s">
        <v>82</v>
      </c>
      <c r="BK212" s="178">
        <f>ROUND(I212*H212,2)</f>
        <v>0</v>
      </c>
      <c r="BL212" s="17" t="s">
        <v>147</v>
      </c>
      <c r="BM212" s="177" t="s">
        <v>249</v>
      </c>
    </row>
    <row r="213" spans="1:47" s="2" customFormat="1" ht="12">
      <c r="A213" s="32"/>
      <c r="B213" s="33"/>
      <c r="C213" s="32"/>
      <c r="D213" s="179" t="s">
        <v>149</v>
      </c>
      <c r="E213" s="32"/>
      <c r="F213" s="180" t="s">
        <v>247</v>
      </c>
      <c r="G213" s="32"/>
      <c r="H213" s="32"/>
      <c r="I213" s="101"/>
      <c r="J213" s="32"/>
      <c r="K213" s="32"/>
      <c r="L213" s="33"/>
      <c r="M213" s="181"/>
      <c r="N213" s="182"/>
      <c r="O213" s="58"/>
      <c r="P213" s="58"/>
      <c r="Q213" s="58"/>
      <c r="R213" s="58"/>
      <c r="S213" s="58"/>
      <c r="T213" s="59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149</v>
      </c>
      <c r="AU213" s="17" t="s">
        <v>84</v>
      </c>
    </row>
    <row r="214" spans="1:47" s="2" customFormat="1" ht="29.25">
      <c r="A214" s="32"/>
      <c r="B214" s="33"/>
      <c r="C214" s="32"/>
      <c r="D214" s="179" t="s">
        <v>150</v>
      </c>
      <c r="E214" s="32"/>
      <c r="F214" s="183" t="s">
        <v>250</v>
      </c>
      <c r="G214" s="32"/>
      <c r="H214" s="32"/>
      <c r="I214" s="101"/>
      <c r="J214" s="32"/>
      <c r="K214" s="32"/>
      <c r="L214" s="33"/>
      <c r="M214" s="181"/>
      <c r="N214" s="182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150</v>
      </c>
      <c r="AU214" s="17" t="s">
        <v>84</v>
      </c>
    </row>
    <row r="215" spans="2:51" s="13" customFormat="1" ht="12">
      <c r="B215" s="184"/>
      <c r="D215" s="179" t="s">
        <v>152</v>
      </c>
      <c r="E215" s="185" t="s">
        <v>1</v>
      </c>
      <c r="F215" s="186" t="s">
        <v>251</v>
      </c>
      <c r="H215" s="187">
        <v>3212.28</v>
      </c>
      <c r="I215" s="188"/>
      <c r="L215" s="184"/>
      <c r="M215" s="189"/>
      <c r="N215" s="190"/>
      <c r="O215" s="190"/>
      <c r="P215" s="190"/>
      <c r="Q215" s="190"/>
      <c r="R215" s="190"/>
      <c r="S215" s="190"/>
      <c r="T215" s="191"/>
      <c r="AT215" s="185" t="s">
        <v>152</v>
      </c>
      <c r="AU215" s="185" t="s">
        <v>84</v>
      </c>
      <c r="AV215" s="13" t="s">
        <v>84</v>
      </c>
      <c r="AW215" s="13" t="s">
        <v>32</v>
      </c>
      <c r="AX215" s="13" t="s">
        <v>82</v>
      </c>
      <c r="AY215" s="185" t="s">
        <v>140</v>
      </c>
    </row>
    <row r="216" spans="2:63" s="12" customFormat="1" ht="22.9" customHeight="1">
      <c r="B216" s="152"/>
      <c r="D216" s="153" t="s">
        <v>74</v>
      </c>
      <c r="E216" s="163" t="s">
        <v>147</v>
      </c>
      <c r="F216" s="163" t="s">
        <v>252</v>
      </c>
      <c r="I216" s="155"/>
      <c r="J216" s="164">
        <f>BK216</f>
        <v>0</v>
      </c>
      <c r="L216" s="152"/>
      <c r="M216" s="157"/>
      <c r="N216" s="158"/>
      <c r="O216" s="158"/>
      <c r="P216" s="159">
        <f>SUM(P217:P224)</f>
        <v>0</v>
      </c>
      <c r="Q216" s="158"/>
      <c r="R216" s="159">
        <f>SUM(R217:R224)</f>
        <v>0</v>
      </c>
      <c r="S216" s="158"/>
      <c r="T216" s="160">
        <f>SUM(T217:T224)</f>
        <v>0</v>
      </c>
      <c r="AR216" s="153" t="s">
        <v>82</v>
      </c>
      <c r="AT216" s="161" t="s">
        <v>74</v>
      </c>
      <c r="AU216" s="161" t="s">
        <v>82</v>
      </c>
      <c r="AY216" s="153" t="s">
        <v>140</v>
      </c>
      <c r="BK216" s="162">
        <f>SUM(BK217:BK224)</f>
        <v>0</v>
      </c>
    </row>
    <row r="217" spans="1:65" s="2" customFormat="1" ht="16.5" customHeight="1">
      <c r="A217" s="32"/>
      <c r="B217" s="165"/>
      <c r="C217" s="166" t="s">
        <v>253</v>
      </c>
      <c r="D217" s="166" t="s">
        <v>142</v>
      </c>
      <c r="E217" s="167" t="s">
        <v>254</v>
      </c>
      <c r="F217" s="168" t="s">
        <v>255</v>
      </c>
      <c r="G217" s="169" t="s">
        <v>248</v>
      </c>
      <c r="H217" s="170">
        <v>7.349</v>
      </c>
      <c r="I217" s="171"/>
      <c r="J217" s="172">
        <f>ROUND(I217*H217,2)</f>
        <v>0</v>
      </c>
      <c r="K217" s="168" t="s">
        <v>146</v>
      </c>
      <c r="L217" s="33"/>
      <c r="M217" s="173" t="s">
        <v>1</v>
      </c>
      <c r="N217" s="174" t="s">
        <v>40</v>
      </c>
      <c r="O217" s="58"/>
      <c r="P217" s="175">
        <f>O217*H217</f>
        <v>0</v>
      </c>
      <c r="Q217" s="175">
        <v>0</v>
      </c>
      <c r="R217" s="175">
        <f>Q217*H217</f>
        <v>0</v>
      </c>
      <c r="S217" s="175">
        <v>0</v>
      </c>
      <c r="T217" s="176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7" t="s">
        <v>147</v>
      </c>
      <c r="AT217" s="177" t="s">
        <v>142</v>
      </c>
      <c r="AU217" s="177" t="s">
        <v>84</v>
      </c>
      <c r="AY217" s="17" t="s">
        <v>140</v>
      </c>
      <c r="BE217" s="178">
        <f>IF(N217="základní",J217,0)</f>
        <v>0</v>
      </c>
      <c r="BF217" s="178">
        <f>IF(N217="snížená",J217,0)</f>
        <v>0</v>
      </c>
      <c r="BG217" s="178">
        <f>IF(N217="zákl. přenesená",J217,0)</f>
        <v>0</v>
      </c>
      <c r="BH217" s="178">
        <f>IF(N217="sníž. přenesená",J217,0)</f>
        <v>0</v>
      </c>
      <c r="BI217" s="178">
        <f>IF(N217="nulová",J217,0)</f>
        <v>0</v>
      </c>
      <c r="BJ217" s="17" t="s">
        <v>82</v>
      </c>
      <c r="BK217" s="178">
        <f>ROUND(I217*H217,2)</f>
        <v>0</v>
      </c>
      <c r="BL217" s="17" t="s">
        <v>147</v>
      </c>
      <c r="BM217" s="177" t="s">
        <v>256</v>
      </c>
    </row>
    <row r="218" spans="1:47" s="2" customFormat="1" ht="12">
      <c r="A218" s="32"/>
      <c r="B218" s="33"/>
      <c r="C218" s="32"/>
      <c r="D218" s="179" t="s">
        <v>149</v>
      </c>
      <c r="E218" s="32"/>
      <c r="F218" s="180" t="s">
        <v>255</v>
      </c>
      <c r="G218" s="32"/>
      <c r="H218" s="32"/>
      <c r="I218" s="101"/>
      <c r="J218" s="32"/>
      <c r="K218" s="32"/>
      <c r="L218" s="33"/>
      <c r="M218" s="181"/>
      <c r="N218" s="182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149</v>
      </c>
      <c r="AU218" s="17" t="s">
        <v>84</v>
      </c>
    </row>
    <row r="219" spans="1:47" s="2" customFormat="1" ht="39">
      <c r="A219" s="32"/>
      <c r="B219" s="33"/>
      <c r="C219" s="32"/>
      <c r="D219" s="179" t="s">
        <v>150</v>
      </c>
      <c r="E219" s="32"/>
      <c r="F219" s="183" t="s">
        <v>257</v>
      </c>
      <c r="G219" s="32"/>
      <c r="H219" s="32"/>
      <c r="I219" s="101"/>
      <c r="J219" s="32"/>
      <c r="K219" s="32"/>
      <c r="L219" s="33"/>
      <c r="M219" s="181"/>
      <c r="N219" s="182"/>
      <c r="O219" s="58"/>
      <c r="P219" s="58"/>
      <c r="Q219" s="58"/>
      <c r="R219" s="58"/>
      <c r="S219" s="58"/>
      <c r="T219" s="59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150</v>
      </c>
      <c r="AU219" s="17" t="s">
        <v>84</v>
      </c>
    </row>
    <row r="220" spans="2:51" s="13" customFormat="1" ht="12">
      <c r="B220" s="184"/>
      <c r="D220" s="179" t="s">
        <v>152</v>
      </c>
      <c r="E220" s="185" t="s">
        <v>1</v>
      </c>
      <c r="F220" s="186" t="s">
        <v>258</v>
      </c>
      <c r="H220" s="187">
        <v>7.349</v>
      </c>
      <c r="I220" s="188"/>
      <c r="L220" s="184"/>
      <c r="M220" s="189"/>
      <c r="N220" s="190"/>
      <c r="O220" s="190"/>
      <c r="P220" s="190"/>
      <c r="Q220" s="190"/>
      <c r="R220" s="190"/>
      <c r="S220" s="190"/>
      <c r="T220" s="191"/>
      <c r="AT220" s="185" t="s">
        <v>152</v>
      </c>
      <c r="AU220" s="185" t="s">
        <v>84</v>
      </c>
      <c r="AV220" s="13" t="s">
        <v>84</v>
      </c>
      <c r="AW220" s="13" t="s">
        <v>32</v>
      </c>
      <c r="AX220" s="13" t="s">
        <v>82</v>
      </c>
      <c r="AY220" s="185" t="s">
        <v>140</v>
      </c>
    </row>
    <row r="221" spans="1:65" s="2" customFormat="1" ht="16.5" customHeight="1">
      <c r="A221" s="32"/>
      <c r="B221" s="165"/>
      <c r="C221" s="166" t="s">
        <v>259</v>
      </c>
      <c r="D221" s="166" t="s">
        <v>142</v>
      </c>
      <c r="E221" s="167" t="s">
        <v>260</v>
      </c>
      <c r="F221" s="168" t="s">
        <v>261</v>
      </c>
      <c r="G221" s="169" t="s">
        <v>248</v>
      </c>
      <c r="H221" s="170">
        <v>21.95</v>
      </c>
      <c r="I221" s="171"/>
      <c r="J221" s="172">
        <f>ROUND(I221*H221,2)</f>
        <v>0</v>
      </c>
      <c r="K221" s="168" t="s">
        <v>146</v>
      </c>
      <c r="L221" s="33"/>
      <c r="M221" s="173" t="s">
        <v>1</v>
      </c>
      <c r="N221" s="174" t="s">
        <v>40</v>
      </c>
      <c r="O221" s="58"/>
      <c r="P221" s="175">
        <f>O221*H221</f>
        <v>0</v>
      </c>
      <c r="Q221" s="175">
        <v>0</v>
      </c>
      <c r="R221" s="175">
        <f>Q221*H221</f>
        <v>0</v>
      </c>
      <c r="S221" s="175">
        <v>0</v>
      </c>
      <c r="T221" s="176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7" t="s">
        <v>147</v>
      </c>
      <c r="AT221" s="177" t="s">
        <v>142</v>
      </c>
      <c r="AU221" s="177" t="s">
        <v>84</v>
      </c>
      <c r="AY221" s="17" t="s">
        <v>140</v>
      </c>
      <c r="BE221" s="178">
        <f>IF(N221="základní",J221,0)</f>
        <v>0</v>
      </c>
      <c r="BF221" s="178">
        <f>IF(N221="snížená",J221,0)</f>
        <v>0</v>
      </c>
      <c r="BG221" s="178">
        <f>IF(N221="zákl. přenesená",J221,0)</f>
        <v>0</v>
      </c>
      <c r="BH221" s="178">
        <f>IF(N221="sníž. přenesená",J221,0)</f>
        <v>0</v>
      </c>
      <c r="BI221" s="178">
        <f>IF(N221="nulová",J221,0)</f>
        <v>0</v>
      </c>
      <c r="BJ221" s="17" t="s">
        <v>82</v>
      </c>
      <c r="BK221" s="178">
        <f>ROUND(I221*H221,2)</f>
        <v>0</v>
      </c>
      <c r="BL221" s="17" t="s">
        <v>147</v>
      </c>
      <c r="BM221" s="177" t="s">
        <v>262</v>
      </c>
    </row>
    <row r="222" spans="1:47" s="2" customFormat="1" ht="12">
      <c r="A222" s="32"/>
      <c r="B222" s="33"/>
      <c r="C222" s="32"/>
      <c r="D222" s="179" t="s">
        <v>149</v>
      </c>
      <c r="E222" s="32"/>
      <c r="F222" s="180" t="s">
        <v>261</v>
      </c>
      <c r="G222" s="32"/>
      <c r="H222" s="32"/>
      <c r="I222" s="101"/>
      <c r="J222" s="32"/>
      <c r="K222" s="32"/>
      <c r="L222" s="33"/>
      <c r="M222" s="181"/>
      <c r="N222" s="182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149</v>
      </c>
      <c r="AU222" s="17" t="s">
        <v>84</v>
      </c>
    </row>
    <row r="223" spans="1:47" s="2" customFormat="1" ht="48.75">
      <c r="A223" s="32"/>
      <c r="B223" s="33"/>
      <c r="C223" s="32"/>
      <c r="D223" s="179" t="s">
        <v>150</v>
      </c>
      <c r="E223" s="32"/>
      <c r="F223" s="183" t="s">
        <v>263</v>
      </c>
      <c r="G223" s="32"/>
      <c r="H223" s="32"/>
      <c r="I223" s="101"/>
      <c r="J223" s="32"/>
      <c r="K223" s="32"/>
      <c r="L223" s="33"/>
      <c r="M223" s="181"/>
      <c r="N223" s="182"/>
      <c r="O223" s="58"/>
      <c r="P223" s="58"/>
      <c r="Q223" s="58"/>
      <c r="R223" s="58"/>
      <c r="S223" s="58"/>
      <c r="T223" s="59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7" t="s">
        <v>150</v>
      </c>
      <c r="AU223" s="17" t="s">
        <v>84</v>
      </c>
    </row>
    <row r="224" spans="2:51" s="13" customFormat="1" ht="12">
      <c r="B224" s="184"/>
      <c r="D224" s="179" t="s">
        <v>152</v>
      </c>
      <c r="E224" s="185" t="s">
        <v>1</v>
      </c>
      <c r="F224" s="186" t="s">
        <v>264</v>
      </c>
      <c r="H224" s="187">
        <v>21.95</v>
      </c>
      <c r="I224" s="188"/>
      <c r="L224" s="184"/>
      <c r="M224" s="189"/>
      <c r="N224" s="190"/>
      <c r="O224" s="190"/>
      <c r="P224" s="190"/>
      <c r="Q224" s="190"/>
      <c r="R224" s="190"/>
      <c r="S224" s="190"/>
      <c r="T224" s="191"/>
      <c r="AT224" s="185" t="s">
        <v>152</v>
      </c>
      <c r="AU224" s="185" t="s">
        <v>84</v>
      </c>
      <c r="AV224" s="13" t="s">
        <v>84</v>
      </c>
      <c r="AW224" s="13" t="s">
        <v>32</v>
      </c>
      <c r="AX224" s="13" t="s">
        <v>82</v>
      </c>
      <c r="AY224" s="185" t="s">
        <v>140</v>
      </c>
    </row>
    <row r="225" spans="2:63" s="12" customFormat="1" ht="22.9" customHeight="1">
      <c r="B225" s="152"/>
      <c r="D225" s="153" t="s">
        <v>74</v>
      </c>
      <c r="E225" s="163" t="s">
        <v>180</v>
      </c>
      <c r="F225" s="163" t="s">
        <v>265</v>
      </c>
      <c r="I225" s="155"/>
      <c r="J225" s="164">
        <f>BK225</f>
        <v>0</v>
      </c>
      <c r="L225" s="152"/>
      <c r="M225" s="157"/>
      <c r="N225" s="158"/>
      <c r="O225" s="158"/>
      <c r="P225" s="159">
        <f>SUM(P226:P264)</f>
        <v>0</v>
      </c>
      <c r="Q225" s="158"/>
      <c r="R225" s="159">
        <f>SUM(R226:R264)</f>
        <v>0</v>
      </c>
      <c r="S225" s="158"/>
      <c r="T225" s="160">
        <f>SUM(T226:T264)</f>
        <v>0</v>
      </c>
      <c r="AR225" s="153" t="s">
        <v>82</v>
      </c>
      <c r="AT225" s="161" t="s">
        <v>74</v>
      </c>
      <c r="AU225" s="161" t="s">
        <v>82</v>
      </c>
      <c r="AY225" s="153" t="s">
        <v>140</v>
      </c>
      <c r="BK225" s="162">
        <f>SUM(BK226:BK264)</f>
        <v>0</v>
      </c>
    </row>
    <row r="226" spans="1:65" s="2" customFormat="1" ht="16.5" customHeight="1">
      <c r="A226" s="32"/>
      <c r="B226" s="165"/>
      <c r="C226" s="166" t="s">
        <v>266</v>
      </c>
      <c r="D226" s="166" t="s">
        <v>142</v>
      </c>
      <c r="E226" s="167" t="s">
        <v>267</v>
      </c>
      <c r="F226" s="168" t="s">
        <v>268</v>
      </c>
      <c r="G226" s="169" t="s">
        <v>248</v>
      </c>
      <c r="H226" s="170">
        <v>3212.38</v>
      </c>
      <c r="I226" s="171"/>
      <c r="J226" s="172">
        <f>ROUND(I226*H226,2)</f>
        <v>0</v>
      </c>
      <c r="K226" s="168" t="s">
        <v>146</v>
      </c>
      <c r="L226" s="33"/>
      <c r="M226" s="173" t="s">
        <v>1</v>
      </c>
      <c r="N226" s="174" t="s">
        <v>40</v>
      </c>
      <c r="O226" s="58"/>
      <c r="P226" s="175">
        <f>O226*H226</f>
        <v>0</v>
      </c>
      <c r="Q226" s="175">
        <v>0</v>
      </c>
      <c r="R226" s="175">
        <f>Q226*H226</f>
        <v>0</v>
      </c>
      <c r="S226" s="175">
        <v>0</v>
      </c>
      <c r="T226" s="176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7" t="s">
        <v>147</v>
      </c>
      <c r="AT226" s="177" t="s">
        <v>142</v>
      </c>
      <c r="AU226" s="177" t="s">
        <v>84</v>
      </c>
      <c r="AY226" s="17" t="s">
        <v>140</v>
      </c>
      <c r="BE226" s="178">
        <f>IF(N226="základní",J226,0)</f>
        <v>0</v>
      </c>
      <c r="BF226" s="178">
        <f>IF(N226="snížená",J226,0)</f>
        <v>0</v>
      </c>
      <c r="BG226" s="178">
        <f>IF(N226="zákl. přenesená",J226,0)</f>
        <v>0</v>
      </c>
      <c r="BH226" s="178">
        <f>IF(N226="sníž. přenesená",J226,0)</f>
        <v>0</v>
      </c>
      <c r="BI226" s="178">
        <f>IF(N226="nulová",J226,0)</f>
        <v>0</v>
      </c>
      <c r="BJ226" s="17" t="s">
        <v>82</v>
      </c>
      <c r="BK226" s="178">
        <f>ROUND(I226*H226,2)</f>
        <v>0</v>
      </c>
      <c r="BL226" s="17" t="s">
        <v>147</v>
      </c>
      <c r="BM226" s="177" t="s">
        <v>269</v>
      </c>
    </row>
    <row r="227" spans="1:47" s="2" customFormat="1" ht="12">
      <c r="A227" s="32"/>
      <c r="B227" s="33"/>
      <c r="C227" s="32"/>
      <c r="D227" s="179" t="s">
        <v>149</v>
      </c>
      <c r="E227" s="32"/>
      <c r="F227" s="180" t="s">
        <v>268</v>
      </c>
      <c r="G227" s="32"/>
      <c r="H227" s="32"/>
      <c r="I227" s="101"/>
      <c r="J227" s="32"/>
      <c r="K227" s="32"/>
      <c r="L227" s="33"/>
      <c r="M227" s="181"/>
      <c r="N227" s="182"/>
      <c r="O227" s="58"/>
      <c r="P227" s="58"/>
      <c r="Q227" s="58"/>
      <c r="R227" s="58"/>
      <c r="S227" s="58"/>
      <c r="T227" s="5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149</v>
      </c>
      <c r="AU227" s="17" t="s">
        <v>84</v>
      </c>
    </row>
    <row r="228" spans="1:47" s="2" customFormat="1" ht="39">
      <c r="A228" s="32"/>
      <c r="B228" s="33"/>
      <c r="C228" s="32"/>
      <c r="D228" s="179" t="s">
        <v>150</v>
      </c>
      <c r="E228" s="32"/>
      <c r="F228" s="183" t="s">
        <v>270</v>
      </c>
      <c r="G228" s="32"/>
      <c r="H228" s="32"/>
      <c r="I228" s="101"/>
      <c r="J228" s="32"/>
      <c r="K228" s="32"/>
      <c r="L228" s="33"/>
      <c r="M228" s="181"/>
      <c r="N228" s="182"/>
      <c r="O228" s="58"/>
      <c r="P228" s="58"/>
      <c r="Q228" s="58"/>
      <c r="R228" s="58"/>
      <c r="S228" s="58"/>
      <c r="T228" s="59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150</v>
      </c>
      <c r="AU228" s="17" t="s">
        <v>84</v>
      </c>
    </row>
    <row r="229" spans="2:51" s="13" customFormat="1" ht="12">
      <c r="B229" s="184"/>
      <c r="D229" s="179" t="s">
        <v>152</v>
      </c>
      <c r="E229" s="185" t="s">
        <v>1</v>
      </c>
      <c r="F229" s="186" t="s">
        <v>271</v>
      </c>
      <c r="H229" s="187">
        <v>3212.38</v>
      </c>
      <c r="I229" s="188"/>
      <c r="L229" s="184"/>
      <c r="M229" s="189"/>
      <c r="N229" s="190"/>
      <c r="O229" s="190"/>
      <c r="P229" s="190"/>
      <c r="Q229" s="190"/>
      <c r="R229" s="190"/>
      <c r="S229" s="190"/>
      <c r="T229" s="191"/>
      <c r="AT229" s="185" t="s">
        <v>152</v>
      </c>
      <c r="AU229" s="185" t="s">
        <v>84</v>
      </c>
      <c r="AV229" s="13" t="s">
        <v>84</v>
      </c>
      <c r="AW229" s="13" t="s">
        <v>32</v>
      </c>
      <c r="AX229" s="13" t="s">
        <v>75</v>
      </c>
      <c r="AY229" s="185" t="s">
        <v>140</v>
      </c>
    </row>
    <row r="230" spans="2:51" s="14" customFormat="1" ht="12">
      <c r="B230" s="192"/>
      <c r="D230" s="179" t="s">
        <v>152</v>
      </c>
      <c r="E230" s="193" t="s">
        <v>1</v>
      </c>
      <c r="F230" s="194" t="s">
        <v>174</v>
      </c>
      <c r="H230" s="195">
        <v>3212.38</v>
      </c>
      <c r="I230" s="196"/>
      <c r="L230" s="192"/>
      <c r="M230" s="197"/>
      <c r="N230" s="198"/>
      <c r="O230" s="198"/>
      <c r="P230" s="198"/>
      <c r="Q230" s="198"/>
      <c r="R230" s="198"/>
      <c r="S230" s="198"/>
      <c r="T230" s="199"/>
      <c r="AT230" s="193" t="s">
        <v>152</v>
      </c>
      <c r="AU230" s="193" t="s">
        <v>84</v>
      </c>
      <c r="AV230" s="14" t="s">
        <v>147</v>
      </c>
      <c r="AW230" s="14" t="s">
        <v>32</v>
      </c>
      <c r="AX230" s="14" t="s">
        <v>82</v>
      </c>
      <c r="AY230" s="193" t="s">
        <v>140</v>
      </c>
    </row>
    <row r="231" spans="1:65" s="2" customFormat="1" ht="16.5" customHeight="1">
      <c r="A231" s="32"/>
      <c r="B231" s="165"/>
      <c r="C231" s="166" t="s">
        <v>272</v>
      </c>
      <c r="D231" s="166" t="s">
        <v>142</v>
      </c>
      <c r="E231" s="167" t="s">
        <v>273</v>
      </c>
      <c r="F231" s="168" t="s">
        <v>274</v>
      </c>
      <c r="G231" s="169" t="s">
        <v>248</v>
      </c>
      <c r="H231" s="170">
        <v>3212.28</v>
      </c>
      <c r="I231" s="171"/>
      <c r="J231" s="172">
        <f>ROUND(I231*H231,2)</f>
        <v>0</v>
      </c>
      <c r="K231" s="168" t="s">
        <v>146</v>
      </c>
      <c r="L231" s="33"/>
      <c r="M231" s="173" t="s">
        <v>1</v>
      </c>
      <c r="N231" s="174" t="s">
        <v>40</v>
      </c>
      <c r="O231" s="58"/>
      <c r="P231" s="175">
        <f>O231*H231</f>
        <v>0</v>
      </c>
      <c r="Q231" s="175">
        <v>0</v>
      </c>
      <c r="R231" s="175">
        <f>Q231*H231</f>
        <v>0</v>
      </c>
      <c r="S231" s="175">
        <v>0</v>
      </c>
      <c r="T231" s="176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7" t="s">
        <v>147</v>
      </c>
      <c r="AT231" s="177" t="s">
        <v>142</v>
      </c>
      <c r="AU231" s="177" t="s">
        <v>84</v>
      </c>
      <c r="AY231" s="17" t="s">
        <v>140</v>
      </c>
      <c r="BE231" s="178">
        <f>IF(N231="základní",J231,0)</f>
        <v>0</v>
      </c>
      <c r="BF231" s="178">
        <f>IF(N231="snížená",J231,0)</f>
        <v>0</v>
      </c>
      <c r="BG231" s="178">
        <f>IF(N231="zákl. přenesená",J231,0)</f>
        <v>0</v>
      </c>
      <c r="BH231" s="178">
        <f>IF(N231="sníž. přenesená",J231,0)</f>
        <v>0</v>
      </c>
      <c r="BI231" s="178">
        <f>IF(N231="nulová",J231,0)</f>
        <v>0</v>
      </c>
      <c r="BJ231" s="17" t="s">
        <v>82</v>
      </c>
      <c r="BK231" s="178">
        <f>ROUND(I231*H231,2)</f>
        <v>0</v>
      </c>
      <c r="BL231" s="17" t="s">
        <v>147</v>
      </c>
      <c r="BM231" s="177" t="s">
        <v>275</v>
      </c>
    </row>
    <row r="232" spans="1:47" s="2" customFormat="1" ht="12">
      <c r="A232" s="32"/>
      <c r="B232" s="33"/>
      <c r="C232" s="32"/>
      <c r="D232" s="179" t="s">
        <v>149</v>
      </c>
      <c r="E232" s="32"/>
      <c r="F232" s="180" t="s">
        <v>274</v>
      </c>
      <c r="G232" s="32"/>
      <c r="H232" s="32"/>
      <c r="I232" s="101"/>
      <c r="J232" s="32"/>
      <c r="K232" s="32"/>
      <c r="L232" s="33"/>
      <c r="M232" s="181"/>
      <c r="N232" s="182"/>
      <c r="O232" s="58"/>
      <c r="P232" s="58"/>
      <c r="Q232" s="58"/>
      <c r="R232" s="58"/>
      <c r="S232" s="58"/>
      <c r="T232" s="59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149</v>
      </c>
      <c r="AU232" s="17" t="s">
        <v>84</v>
      </c>
    </row>
    <row r="233" spans="1:47" s="2" customFormat="1" ht="29.25">
      <c r="A233" s="32"/>
      <c r="B233" s="33"/>
      <c r="C233" s="32"/>
      <c r="D233" s="179" t="s">
        <v>150</v>
      </c>
      <c r="E233" s="32"/>
      <c r="F233" s="183" t="s">
        <v>276</v>
      </c>
      <c r="G233" s="32"/>
      <c r="H233" s="32"/>
      <c r="I233" s="101"/>
      <c r="J233" s="32"/>
      <c r="K233" s="32"/>
      <c r="L233" s="33"/>
      <c r="M233" s="181"/>
      <c r="N233" s="182"/>
      <c r="O233" s="58"/>
      <c r="P233" s="58"/>
      <c r="Q233" s="58"/>
      <c r="R233" s="58"/>
      <c r="S233" s="58"/>
      <c r="T233" s="59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7" t="s">
        <v>150</v>
      </c>
      <c r="AU233" s="17" t="s">
        <v>84</v>
      </c>
    </row>
    <row r="234" spans="2:51" s="13" customFormat="1" ht="12">
      <c r="B234" s="184"/>
      <c r="D234" s="179" t="s">
        <v>152</v>
      </c>
      <c r="E234" s="185" t="s">
        <v>1</v>
      </c>
      <c r="F234" s="186" t="s">
        <v>277</v>
      </c>
      <c r="H234" s="187">
        <v>3212.28</v>
      </c>
      <c r="I234" s="188"/>
      <c r="L234" s="184"/>
      <c r="M234" s="189"/>
      <c r="N234" s="190"/>
      <c r="O234" s="190"/>
      <c r="P234" s="190"/>
      <c r="Q234" s="190"/>
      <c r="R234" s="190"/>
      <c r="S234" s="190"/>
      <c r="T234" s="191"/>
      <c r="AT234" s="185" t="s">
        <v>152</v>
      </c>
      <c r="AU234" s="185" t="s">
        <v>84</v>
      </c>
      <c r="AV234" s="13" t="s">
        <v>84</v>
      </c>
      <c r="AW234" s="13" t="s">
        <v>32</v>
      </c>
      <c r="AX234" s="13" t="s">
        <v>82</v>
      </c>
      <c r="AY234" s="185" t="s">
        <v>140</v>
      </c>
    </row>
    <row r="235" spans="1:65" s="2" customFormat="1" ht="16.5" customHeight="1">
      <c r="A235" s="32"/>
      <c r="B235" s="165"/>
      <c r="C235" s="166" t="s">
        <v>278</v>
      </c>
      <c r="D235" s="166" t="s">
        <v>142</v>
      </c>
      <c r="E235" s="167" t="s">
        <v>279</v>
      </c>
      <c r="F235" s="168" t="s">
        <v>280</v>
      </c>
      <c r="G235" s="169" t="s">
        <v>248</v>
      </c>
      <c r="H235" s="170">
        <v>331.31</v>
      </c>
      <c r="I235" s="171"/>
      <c r="J235" s="172">
        <f>ROUND(I235*H235,2)</f>
        <v>0</v>
      </c>
      <c r="K235" s="168" t="s">
        <v>146</v>
      </c>
      <c r="L235" s="33"/>
      <c r="M235" s="173" t="s">
        <v>1</v>
      </c>
      <c r="N235" s="174" t="s">
        <v>40</v>
      </c>
      <c r="O235" s="58"/>
      <c r="P235" s="175">
        <f>O235*H235</f>
        <v>0</v>
      </c>
      <c r="Q235" s="175">
        <v>0</v>
      </c>
      <c r="R235" s="175">
        <f>Q235*H235</f>
        <v>0</v>
      </c>
      <c r="S235" s="175">
        <v>0</v>
      </c>
      <c r="T235" s="176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7" t="s">
        <v>147</v>
      </c>
      <c r="AT235" s="177" t="s">
        <v>142</v>
      </c>
      <c r="AU235" s="177" t="s">
        <v>84</v>
      </c>
      <c r="AY235" s="17" t="s">
        <v>140</v>
      </c>
      <c r="BE235" s="178">
        <f>IF(N235="základní",J235,0)</f>
        <v>0</v>
      </c>
      <c r="BF235" s="178">
        <f>IF(N235="snížená",J235,0)</f>
        <v>0</v>
      </c>
      <c r="BG235" s="178">
        <f>IF(N235="zákl. přenesená",J235,0)</f>
        <v>0</v>
      </c>
      <c r="BH235" s="178">
        <f>IF(N235="sníž. přenesená",J235,0)</f>
        <v>0</v>
      </c>
      <c r="BI235" s="178">
        <f>IF(N235="nulová",J235,0)</f>
        <v>0</v>
      </c>
      <c r="BJ235" s="17" t="s">
        <v>82</v>
      </c>
      <c r="BK235" s="178">
        <f>ROUND(I235*H235,2)</f>
        <v>0</v>
      </c>
      <c r="BL235" s="17" t="s">
        <v>147</v>
      </c>
      <c r="BM235" s="177" t="s">
        <v>281</v>
      </c>
    </row>
    <row r="236" spans="1:47" s="2" customFormat="1" ht="12">
      <c r="A236" s="32"/>
      <c r="B236" s="33"/>
      <c r="C236" s="32"/>
      <c r="D236" s="179" t="s">
        <v>149</v>
      </c>
      <c r="E236" s="32"/>
      <c r="F236" s="180" t="s">
        <v>280</v>
      </c>
      <c r="G236" s="32"/>
      <c r="H236" s="32"/>
      <c r="I236" s="101"/>
      <c r="J236" s="32"/>
      <c r="K236" s="32"/>
      <c r="L236" s="33"/>
      <c r="M236" s="181"/>
      <c r="N236" s="182"/>
      <c r="O236" s="58"/>
      <c r="P236" s="58"/>
      <c r="Q236" s="58"/>
      <c r="R236" s="58"/>
      <c r="S236" s="58"/>
      <c r="T236" s="59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7" t="s">
        <v>149</v>
      </c>
      <c r="AU236" s="17" t="s">
        <v>84</v>
      </c>
    </row>
    <row r="237" spans="1:47" s="2" customFormat="1" ht="39">
      <c r="A237" s="32"/>
      <c r="B237" s="33"/>
      <c r="C237" s="32"/>
      <c r="D237" s="179" t="s">
        <v>150</v>
      </c>
      <c r="E237" s="32"/>
      <c r="F237" s="183" t="s">
        <v>282</v>
      </c>
      <c r="G237" s="32"/>
      <c r="H237" s="32"/>
      <c r="I237" s="101"/>
      <c r="J237" s="32"/>
      <c r="K237" s="32"/>
      <c r="L237" s="33"/>
      <c r="M237" s="181"/>
      <c r="N237" s="182"/>
      <c r="O237" s="58"/>
      <c r="P237" s="58"/>
      <c r="Q237" s="58"/>
      <c r="R237" s="58"/>
      <c r="S237" s="58"/>
      <c r="T237" s="5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150</v>
      </c>
      <c r="AU237" s="17" t="s">
        <v>84</v>
      </c>
    </row>
    <row r="238" spans="2:51" s="13" customFormat="1" ht="12">
      <c r="B238" s="184"/>
      <c r="D238" s="179" t="s">
        <v>152</v>
      </c>
      <c r="E238" s="185" t="s">
        <v>1</v>
      </c>
      <c r="F238" s="186" t="s">
        <v>283</v>
      </c>
      <c r="H238" s="187">
        <v>331.31</v>
      </c>
      <c r="I238" s="188"/>
      <c r="L238" s="184"/>
      <c r="M238" s="189"/>
      <c r="N238" s="190"/>
      <c r="O238" s="190"/>
      <c r="P238" s="190"/>
      <c r="Q238" s="190"/>
      <c r="R238" s="190"/>
      <c r="S238" s="190"/>
      <c r="T238" s="191"/>
      <c r="AT238" s="185" t="s">
        <v>152</v>
      </c>
      <c r="AU238" s="185" t="s">
        <v>84</v>
      </c>
      <c r="AV238" s="13" t="s">
        <v>84</v>
      </c>
      <c r="AW238" s="13" t="s">
        <v>32</v>
      </c>
      <c r="AX238" s="13" t="s">
        <v>82</v>
      </c>
      <c r="AY238" s="185" t="s">
        <v>140</v>
      </c>
    </row>
    <row r="239" spans="1:65" s="2" customFormat="1" ht="16.5" customHeight="1">
      <c r="A239" s="32"/>
      <c r="B239" s="165"/>
      <c r="C239" s="166" t="s">
        <v>7</v>
      </c>
      <c r="D239" s="166" t="s">
        <v>142</v>
      </c>
      <c r="E239" s="167" t="s">
        <v>284</v>
      </c>
      <c r="F239" s="168" t="s">
        <v>285</v>
      </c>
      <c r="G239" s="169" t="s">
        <v>248</v>
      </c>
      <c r="H239" s="170">
        <v>3212.28</v>
      </c>
      <c r="I239" s="171"/>
      <c r="J239" s="172">
        <f>ROUND(I239*H239,2)</f>
        <v>0</v>
      </c>
      <c r="K239" s="168" t="s">
        <v>146</v>
      </c>
      <c r="L239" s="33"/>
      <c r="M239" s="173" t="s">
        <v>1</v>
      </c>
      <c r="N239" s="174" t="s">
        <v>40</v>
      </c>
      <c r="O239" s="58"/>
      <c r="P239" s="175">
        <f>O239*H239</f>
        <v>0</v>
      </c>
      <c r="Q239" s="175">
        <v>0</v>
      </c>
      <c r="R239" s="175">
        <f>Q239*H239</f>
        <v>0</v>
      </c>
      <c r="S239" s="175">
        <v>0</v>
      </c>
      <c r="T239" s="176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7" t="s">
        <v>147</v>
      </c>
      <c r="AT239" s="177" t="s">
        <v>142</v>
      </c>
      <c r="AU239" s="177" t="s">
        <v>84</v>
      </c>
      <c r="AY239" s="17" t="s">
        <v>140</v>
      </c>
      <c r="BE239" s="178">
        <f>IF(N239="základní",J239,0)</f>
        <v>0</v>
      </c>
      <c r="BF239" s="178">
        <f>IF(N239="snížená",J239,0)</f>
        <v>0</v>
      </c>
      <c r="BG239" s="178">
        <f>IF(N239="zákl. přenesená",J239,0)</f>
        <v>0</v>
      </c>
      <c r="BH239" s="178">
        <f>IF(N239="sníž. přenesená",J239,0)</f>
        <v>0</v>
      </c>
      <c r="BI239" s="178">
        <f>IF(N239="nulová",J239,0)</f>
        <v>0</v>
      </c>
      <c r="BJ239" s="17" t="s">
        <v>82</v>
      </c>
      <c r="BK239" s="178">
        <f>ROUND(I239*H239,2)</f>
        <v>0</v>
      </c>
      <c r="BL239" s="17" t="s">
        <v>147</v>
      </c>
      <c r="BM239" s="177" t="s">
        <v>286</v>
      </c>
    </row>
    <row r="240" spans="1:47" s="2" customFormat="1" ht="12">
      <c r="A240" s="32"/>
      <c r="B240" s="33"/>
      <c r="C240" s="32"/>
      <c r="D240" s="179" t="s">
        <v>149</v>
      </c>
      <c r="E240" s="32"/>
      <c r="F240" s="180" t="s">
        <v>285</v>
      </c>
      <c r="G240" s="32"/>
      <c r="H240" s="32"/>
      <c r="I240" s="101"/>
      <c r="J240" s="32"/>
      <c r="K240" s="32"/>
      <c r="L240" s="33"/>
      <c r="M240" s="181"/>
      <c r="N240" s="182"/>
      <c r="O240" s="58"/>
      <c r="P240" s="58"/>
      <c r="Q240" s="58"/>
      <c r="R240" s="58"/>
      <c r="S240" s="58"/>
      <c r="T240" s="59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149</v>
      </c>
      <c r="AU240" s="17" t="s">
        <v>84</v>
      </c>
    </row>
    <row r="241" spans="1:47" s="2" customFormat="1" ht="29.25">
      <c r="A241" s="32"/>
      <c r="B241" s="33"/>
      <c r="C241" s="32"/>
      <c r="D241" s="179" t="s">
        <v>150</v>
      </c>
      <c r="E241" s="32"/>
      <c r="F241" s="183" t="s">
        <v>287</v>
      </c>
      <c r="G241" s="32"/>
      <c r="H241" s="32"/>
      <c r="I241" s="101"/>
      <c r="J241" s="32"/>
      <c r="K241" s="32"/>
      <c r="L241" s="33"/>
      <c r="M241" s="181"/>
      <c r="N241" s="182"/>
      <c r="O241" s="58"/>
      <c r="P241" s="58"/>
      <c r="Q241" s="58"/>
      <c r="R241" s="58"/>
      <c r="S241" s="58"/>
      <c r="T241" s="59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7" t="s">
        <v>150</v>
      </c>
      <c r="AU241" s="17" t="s">
        <v>84</v>
      </c>
    </row>
    <row r="242" spans="2:51" s="13" customFormat="1" ht="12">
      <c r="B242" s="184"/>
      <c r="D242" s="179" t="s">
        <v>152</v>
      </c>
      <c r="E242" s="185" t="s">
        <v>1</v>
      </c>
      <c r="F242" s="186" t="s">
        <v>288</v>
      </c>
      <c r="H242" s="187">
        <v>3212.28</v>
      </c>
      <c r="I242" s="188"/>
      <c r="L242" s="184"/>
      <c r="M242" s="189"/>
      <c r="N242" s="190"/>
      <c r="O242" s="190"/>
      <c r="P242" s="190"/>
      <c r="Q242" s="190"/>
      <c r="R242" s="190"/>
      <c r="S242" s="190"/>
      <c r="T242" s="191"/>
      <c r="AT242" s="185" t="s">
        <v>152</v>
      </c>
      <c r="AU242" s="185" t="s">
        <v>84</v>
      </c>
      <c r="AV242" s="13" t="s">
        <v>84</v>
      </c>
      <c r="AW242" s="13" t="s">
        <v>32</v>
      </c>
      <c r="AX242" s="13" t="s">
        <v>82</v>
      </c>
      <c r="AY242" s="185" t="s">
        <v>140</v>
      </c>
    </row>
    <row r="243" spans="1:65" s="2" customFormat="1" ht="16.5" customHeight="1">
      <c r="A243" s="32"/>
      <c r="B243" s="165"/>
      <c r="C243" s="166" t="s">
        <v>289</v>
      </c>
      <c r="D243" s="166" t="s">
        <v>142</v>
      </c>
      <c r="E243" s="167" t="s">
        <v>290</v>
      </c>
      <c r="F243" s="168" t="s">
        <v>291</v>
      </c>
      <c r="G243" s="169" t="s">
        <v>248</v>
      </c>
      <c r="H243" s="170">
        <v>6424.56</v>
      </c>
      <c r="I243" s="171"/>
      <c r="J243" s="172">
        <f>ROUND(I243*H243,2)</f>
        <v>0</v>
      </c>
      <c r="K243" s="168" t="s">
        <v>146</v>
      </c>
      <c r="L243" s="33"/>
      <c r="M243" s="173" t="s">
        <v>1</v>
      </c>
      <c r="N243" s="174" t="s">
        <v>40</v>
      </c>
      <c r="O243" s="58"/>
      <c r="P243" s="175">
        <f>O243*H243</f>
        <v>0</v>
      </c>
      <c r="Q243" s="175">
        <v>0</v>
      </c>
      <c r="R243" s="175">
        <f>Q243*H243</f>
        <v>0</v>
      </c>
      <c r="S243" s="175">
        <v>0</v>
      </c>
      <c r="T243" s="176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7" t="s">
        <v>147</v>
      </c>
      <c r="AT243" s="177" t="s">
        <v>142</v>
      </c>
      <c r="AU243" s="177" t="s">
        <v>84</v>
      </c>
      <c r="AY243" s="17" t="s">
        <v>140</v>
      </c>
      <c r="BE243" s="178">
        <f>IF(N243="základní",J243,0)</f>
        <v>0</v>
      </c>
      <c r="BF243" s="178">
        <f>IF(N243="snížená",J243,0)</f>
        <v>0</v>
      </c>
      <c r="BG243" s="178">
        <f>IF(N243="zákl. přenesená",J243,0)</f>
        <v>0</v>
      </c>
      <c r="BH243" s="178">
        <f>IF(N243="sníž. přenesená",J243,0)</f>
        <v>0</v>
      </c>
      <c r="BI243" s="178">
        <f>IF(N243="nulová",J243,0)</f>
        <v>0</v>
      </c>
      <c r="BJ243" s="17" t="s">
        <v>82</v>
      </c>
      <c r="BK243" s="178">
        <f>ROUND(I243*H243,2)</f>
        <v>0</v>
      </c>
      <c r="BL243" s="17" t="s">
        <v>147</v>
      </c>
      <c r="BM243" s="177" t="s">
        <v>292</v>
      </c>
    </row>
    <row r="244" spans="1:47" s="2" customFormat="1" ht="12">
      <c r="A244" s="32"/>
      <c r="B244" s="33"/>
      <c r="C244" s="32"/>
      <c r="D244" s="179" t="s">
        <v>149</v>
      </c>
      <c r="E244" s="32"/>
      <c r="F244" s="180" t="s">
        <v>291</v>
      </c>
      <c r="G244" s="32"/>
      <c r="H244" s="32"/>
      <c r="I244" s="101"/>
      <c r="J244" s="32"/>
      <c r="K244" s="32"/>
      <c r="L244" s="33"/>
      <c r="M244" s="181"/>
      <c r="N244" s="182"/>
      <c r="O244" s="58"/>
      <c r="P244" s="58"/>
      <c r="Q244" s="58"/>
      <c r="R244" s="58"/>
      <c r="S244" s="58"/>
      <c r="T244" s="59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7" t="s">
        <v>149</v>
      </c>
      <c r="AU244" s="17" t="s">
        <v>84</v>
      </c>
    </row>
    <row r="245" spans="1:47" s="2" customFormat="1" ht="29.25">
      <c r="A245" s="32"/>
      <c r="B245" s="33"/>
      <c r="C245" s="32"/>
      <c r="D245" s="179" t="s">
        <v>150</v>
      </c>
      <c r="E245" s="32"/>
      <c r="F245" s="183" t="s">
        <v>287</v>
      </c>
      <c r="G245" s="32"/>
      <c r="H245" s="32"/>
      <c r="I245" s="101"/>
      <c r="J245" s="32"/>
      <c r="K245" s="32"/>
      <c r="L245" s="33"/>
      <c r="M245" s="181"/>
      <c r="N245" s="182"/>
      <c r="O245" s="58"/>
      <c r="P245" s="58"/>
      <c r="Q245" s="58"/>
      <c r="R245" s="58"/>
      <c r="S245" s="58"/>
      <c r="T245" s="59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7" t="s">
        <v>150</v>
      </c>
      <c r="AU245" s="17" t="s">
        <v>84</v>
      </c>
    </row>
    <row r="246" spans="2:51" s="13" customFormat="1" ht="12">
      <c r="B246" s="184"/>
      <c r="D246" s="179" t="s">
        <v>152</v>
      </c>
      <c r="E246" s="185" t="s">
        <v>1</v>
      </c>
      <c r="F246" s="186" t="s">
        <v>293</v>
      </c>
      <c r="H246" s="187">
        <v>3212.28</v>
      </c>
      <c r="I246" s="188"/>
      <c r="L246" s="184"/>
      <c r="M246" s="189"/>
      <c r="N246" s="190"/>
      <c r="O246" s="190"/>
      <c r="P246" s="190"/>
      <c r="Q246" s="190"/>
      <c r="R246" s="190"/>
      <c r="S246" s="190"/>
      <c r="T246" s="191"/>
      <c r="AT246" s="185" t="s">
        <v>152</v>
      </c>
      <c r="AU246" s="185" t="s">
        <v>84</v>
      </c>
      <c r="AV246" s="13" t="s">
        <v>84</v>
      </c>
      <c r="AW246" s="13" t="s">
        <v>32</v>
      </c>
      <c r="AX246" s="13" t="s">
        <v>75</v>
      </c>
      <c r="AY246" s="185" t="s">
        <v>140</v>
      </c>
    </row>
    <row r="247" spans="2:51" s="13" customFormat="1" ht="12">
      <c r="B247" s="184"/>
      <c r="D247" s="179" t="s">
        <v>152</v>
      </c>
      <c r="E247" s="185" t="s">
        <v>1</v>
      </c>
      <c r="F247" s="186" t="s">
        <v>288</v>
      </c>
      <c r="H247" s="187">
        <v>3212.28</v>
      </c>
      <c r="I247" s="188"/>
      <c r="L247" s="184"/>
      <c r="M247" s="189"/>
      <c r="N247" s="190"/>
      <c r="O247" s="190"/>
      <c r="P247" s="190"/>
      <c r="Q247" s="190"/>
      <c r="R247" s="190"/>
      <c r="S247" s="190"/>
      <c r="T247" s="191"/>
      <c r="AT247" s="185" t="s">
        <v>152</v>
      </c>
      <c r="AU247" s="185" t="s">
        <v>84</v>
      </c>
      <c r="AV247" s="13" t="s">
        <v>84</v>
      </c>
      <c r="AW247" s="13" t="s">
        <v>32</v>
      </c>
      <c r="AX247" s="13" t="s">
        <v>75</v>
      </c>
      <c r="AY247" s="185" t="s">
        <v>140</v>
      </c>
    </row>
    <row r="248" spans="2:51" s="14" customFormat="1" ht="12">
      <c r="B248" s="192"/>
      <c r="D248" s="179" t="s">
        <v>152</v>
      </c>
      <c r="E248" s="193" t="s">
        <v>1</v>
      </c>
      <c r="F248" s="194" t="s">
        <v>174</v>
      </c>
      <c r="H248" s="195">
        <v>6424.56</v>
      </c>
      <c r="I248" s="196"/>
      <c r="L248" s="192"/>
      <c r="M248" s="197"/>
      <c r="N248" s="198"/>
      <c r="O248" s="198"/>
      <c r="P248" s="198"/>
      <c r="Q248" s="198"/>
      <c r="R248" s="198"/>
      <c r="S248" s="198"/>
      <c r="T248" s="199"/>
      <c r="AT248" s="193" t="s">
        <v>152</v>
      </c>
      <c r="AU248" s="193" t="s">
        <v>84</v>
      </c>
      <c r="AV248" s="14" t="s">
        <v>147</v>
      </c>
      <c r="AW248" s="14" t="s">
        <v>32</v>
      </c>
      <c r="AX248" s="14" t="s">
        <v>82</v>
      </c>
      <c r="AY248" s="193" t="s">
        <v>140</v>
      </c>
    </row>
    <row r="249" spans="1:65" s="2" customFormat="1" ht="16.5" customHeight="1">
      <c r="A249" s="32"/>
      <c r="B249" s="165"/>
      <c r="C249" s="166" t="s">
        <v>294</v>
      </c>
      <c r="D249" s="166" t="s">
        <v>142</v>
      </c>
      <c r="E249" s="167" t="s">
        <v>295</v>
      </c>
      <c r="F249" s="168" t="s">
        <v>296</v>
      </c>
      <c r="G249" s="169" t="s">
        <v>248</v>
      </c>
      <c r="H249" s="170">
        <v>3212.28</v>
      </c>
      <c r="I249" s="171"/>
      <c r="J249" s="172">
        <f>ROUND(I249*H249,2)</f>
        <v>0</v>
      </c>
      <c r="K249" s="168" t="s">
        <v>146</v>
      </c>
      <c r="L249" s="33"/>
      <c r="M249" s="173" t="s">
        <v>1</v>
      </c>
      <c r="N249" s="174" t="s">
        <v>40</v>
      </c>
      <c r="O249" s="58"/>
      <c r="P249" s="175">
        <f>O249*H249</f>
        <v>0</v>
      </c>
      <c r="Q249" s="175">
        <v>0</v>
      </c>
      <c r="R249" s="175">
        <f>Q249*H249</f>
        <v>0</v>
      </c>
      <c r="S249" s="175">
        <v>0</v>
      </c>
      <c r="T249" s="176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7" t="s">
        <v>147</v>
      </c>
      <c r="AT249" s="177" t="s">
        <v>142</v>
      </c>
      <c r="AU249" s="177" t="s">
        <v>84</v>
      </c>
      <c r="AY249" s="17" t="s">
        <v>140</v>
      </c>
      <c r="BE249" s="178">
        <f>IF(N249="základní",J249,0)</f>
        <v>0</v>
      </c>
      <c r="BF249" s="178">
        <f>IF(N249="snížená",J249,0)</f>
        <v>0</v>
      </c>
      <c r="BG249" s="178">
        <f>IF(N249="zákl. přenesená",J249,0)</f>
        <v>0</v>
      </c>
      <c r="BH249" s="178">
        <f>IF(N249="sníž. přenesená",J249,0)</f>
        <v>0</v>
      </c>
      <c r="BI249" s="178">
        <f>IF(N249="nulová",J249,0)</f>
        <v>0</v>
      </c>
      <c r="BJ249" s="17" t="s">
        <v>82</v>
      </c>
      <c r="BK249" s="178">
        <f>ROUND(I249*H249,2)</f>
        <v>0</v>
      </c>
      <c r="BL249" s="17" t="s">
        <v>147</v>
      </c>
      <c r="BM249" s="177" t="s">
        <v>297</v>
      </c>
    </row>
    <row r="250" spans="1:47" s="2" customFormat="1" ht="12">
      <c r="A250" s="32"/>
      <c r="B250" s="33"/>
      <c r="C250" s="32"/>
      <c r="D250" s="179" t="s">
        <v>149</v>
      </c>
      <c r="E250" s="32"/>
      <c r="F250" s="180" t="s">
        <v>296</v>
      </c>
      <c r="G250" s="32"/>
      <c r="H250" s="32"/>
      <c r="I250" s="101"/>
      <c r="J250" s="32"/>
      <c r="K250" s="32"/>
      <c r="L250" s="33"/>
      <c r="M250" s="181"/>
      <c r="N250" s="182"/>
      <c r="O250" s="58"/>
      <c r="P250" s="58"/>
      <c r="Q250" s="58"/>
      <c r="R250" s="58"/>
      <c r="S250" s="58"/>
      <c r="T250" s="59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7" t="s">
        <v>149</v>
      </c>
      <c r="AU250" s="17" t="s">
        <v>84</v>
      </c>
    </row>
    <row r="251" spans="1:47" s="2" customFormat="1" ht="48.75">
      <c r="A251" s="32"/>
      <c r="B251" s="33"/>
      <c r="C251" s="32"/>
      <c r="D251" s="179" t="s">
        <v>150</v>
      </c>
      <c r="E251" s="32"/>
      <c r="F251" s="183" t="s">
        <v>298</v>
      </c>
      <c r="G251" s="32"/>
      <c r="H251" s="32"/>
      <c r="I251" s="101"/>
      <c r="J251" s="32"/>
      <c r="K251" s="32"/>
      <c r="L251" s="33"/>
      <c r="M251" s="181"/>
      <c r="N251" s="182"/>
      <c r="O251" s="58"/>
      <c r="P251" s="58"/>
      <c r="Q251" s="58"/>
      <c r="R251" s="58"/>
      <c r="S251" s="58"/>
      <c r="T251" s="59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7" t="s">
        <v>150</v>
      </c>
      <c r="AU251" s="17" t="s">
        <v>84</v>
      </c>
    </row>
    <row r="252" spans="2:51" s="13" customFormat="1" ht="12">
      <c r="B252" s="184"/>
      <c r="D252" s="179" t="s">
        <v>152</v>
      </c>
      <c r="E252" s="185" t="s">
        <v>1</v>
      </c>
      <c r="F252" s="186" t="s">
        <v>299</v>
      </c>
      <c r="H252" s="187">
        <v>3212.28</v>
      </c>
      <c r="I252" s="188"/>
      <c r="L252" s="184"/>
      <c r="M252" s="189"/>
      <c r="N252" s="190"/>
      <c r="O252" s="190"/>
      <c r="P252" s="190"/>
      <c r="Q252" s="190"/>
      <c r="R252" s="190"/>
      <c r="S252" s="190"/>
      <c r="T252" s="191"/>
      <c r="AT252" s="185" t="s">
        <v>152</v>
      </c>
      <c r="AU252" s="185" t="s">
        <v>84</v>
      </c>
      <c r="AV252" s="13" t="s">
        <v>84</v>
      </c>
      <c r="AW252" s="13" t="s">
        <v>32</v>
      </c>
      <c r="AX252" s="13" t="s">
        <v>75</v>
      </c>
      <c r="AY252" s="185" t="s">
        <v>140</v>
      </c>
    </row>
    <row r="253" spans="2:51" s="14" customFormat="1" ht="12">
      <c r="B253" s="192"/>
      <c r="D253" s="179" t="s">
        <v>152</v>
      </c>
      <c r="E253" s="193" t="s">
        <v>1</v>
      </c>
      <c r="F253" s="194" t="s">
        <v>174</v>
      </c>
      <c r="H253" s="195">
        <v>3212.28</v>
      </c>
      <c r="I253" s="196"/>
      <c r="L253" s="192"/>
      <c r="M253" s="197"/>
      <c r="N253" s="198"/>
      <c r="O253" s="198"/>
      <c r="P253" s="198"/>
      <c r="Q253" s="198"/>
      <c r="R253" s="198"/>
      <c r="S253" s="198"/>
      <c r="T253" s="199"/>
      <c r="AT253" s="193" t="s">
        <v>152</v>
      </c>
      <c r="AU253" s="193" t="s">
        <v>84</v>
      </c>
      <c r="AV253" s="14" t="s">
        <v>147</v>
      </c>
      <c r="AW253" s="14" t="s">
        <v>32</v>
      </c>
      <c r="AX253" s="14" t="s">
        <v>82</v>
      </c>
      <c r="AY253" s="193" t="s">
        <v>140</v>
      </c>
    </row>
    <row r="254" spans="1:65" s="2" customFormat="1" ht="16.5" customHeight="1">
      <c r="A254" s="32"/>
      <c r="B254" s="165"/>
      <c r="C254" s="166" t="s">
        <v>300</v>
      </c>
      <c r="D254" s="166" t="s">
        <v>142</v>
      </c>
      <c r="E254" s="167" t="s">
        <v>301</v>
      </c>
      <c r="F254" s="168" t="s">
        <v>302</v>
      </c>
      <c r="G254" s="169" t="s">
        <v>248</v>
      </c>
      <c r="H254" s="170">
        <v>3212.28</v>
      </c>
      <c r="I254" s="171"/>
      <c r="J254" s="172">
        <f>ROUND(I254*H254,2)</f>
        <v>0</v>
      </c>
      <c r="K254" s="168" t="s">
        <v>146</v>
      </c>
      <c r="L254" s="33"/>
      <c r="M254" s="173" t="s">
        <v>1</v>
      </c>
      <c r="N254" s="174" t="s">
        <v>40</v>
      </c>
      <c r="O254" s="58"/>
      <c r="P254" s="175">
        <f>O254*H254</f>
        <v>0</v>
      </c>
      <c r="Q254" s="175">
        <v>0</v>
      </c>
      <c r="R254" s="175">
        <f>Q254*H254</f>
        <v>0</v>
      </c>
      <c r="S254" s="175">
        <v>0</v>
      </c>
      <c r="T254" s="176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7" t="s">
        <v>147</v>
      </c>
      <c r="AT254" s="177" t="s">
        <v>142</v>
      </c>
      <c r="AU254" s="177" t="s">
        <v>84</v>
      </c>
      <c r="AY254" s="17" t="s">
        <v>140</v>
      </c>
      <c r="BE254" s="178">
        <f>IF(N254="základní",J254,0)</f>
        <v>0</v>
      </c>
      <c r="BF254" s="178">
        <f>IF(N254="snížená",J254,0)</f>
        <v>0</v>
      </c>
      <c r="BG254" s="178">
        <f>IF(N254="zákl. přenesená",J254,0)</f>
        <v>0</v>
      </c>
      <c r="BH254" s="178">
        <f>IF(N254="sníž. přenesená",J254,0)</f>
        <v>0</v>
      </c>
      <c r="BI254" s="178">
        <f>IF(N254="nulová",J254,0)</f>
        <v>0</v>
      </c>
      <c r="BJ254" s="17" t="s">
        <v>82</v>
      </c>
      <c r="BK254" s="178">
        <f>ROUND(I254*H254,2)</f>
        <v>0</v>
      </c>
      <c r="BL254" s="17" t="s">
        <v>147</v>
      </c>
      <c r="BM254" s="177" t="s">
        <v>303</v>
      </c>
    </row>
    <row r="255" spans="1:47" s="2" customFormat="1" ht="12">
      <c r="A255" s="32"/>
      <c r="B255" s="33"/>
      <c r="C255" s="32"/>
      <c r="D255" s="179" t="s">
        <v>149</v>
      </c>
      <c r="E255" s="32"/>
      <c r="F255" s="180" t="s">
        <v>302</v>
      </c>
      <c r="G255" s="32"/>
      <c r="H255" s="32"/>
      <c r="I255" s="101"/>
      <c r="J255" s="32"/>
      <c r="K255" s="32"/>
      <c r="L255" s="33"/>
      <c r="M255" s="181"/>
      <c r="N255" s="182"/>
      <c r="O255" s="58"/>
      <c r="P255" s="58"/>
      <c r="Q255" s="58"/>
      <c r="R255" s="58"/>
      <c r="S255" s="58"/>
      <c r="T255" s="59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7" t="s">
        <v>149</v>
      </c>
      <c r="AU255" s="17" t="s">
        <v>84</v>
      </c>
    </row>
    <row r="256" spans="1:47" s="2" customFormat="1" ht="58.5">
      <c r="A256" s="32"/>
      <c r="B256" s="33"/>
      <c r="C256" s="32"/>
      <c r="D256" s="179" t="s">
        <v>150</v>
      </c>
      <c r="E256" s="32"/>
      <c r="F256" s="183" t="s">
        <v>304</v>
      </c>
      <c r="G256" s="32"/>
      <c r="H256" s="32"/>
      <c r="I256" s="101"/>
      <c r="J256" s="32"/>
      <c r="K256" s="32"/>
      <c r="L256" s="33"/>
      <c r="M256" s="181"/>
      <c r="N256" s="182"/>
      <c r="O256" s="58"/>
      <c r="P256" s="58"/>
      <c r="Q256" s="58"/>
      <c r="R256" s="58"/>
      <c r="S256" s="58"/>
      <c r="T256" s="59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150</v>
      </c>
      <c r="AU256" s="17" t="s">
        <v>84</v>
      </c>
    </row>
    <row r="257" spans="1:47" s="2" customFormat="1" ht="19.5">
      <c r="A257" s="32"/>
      <c r="B257" s="33"/>
      <c r="C257" s="32"/>
      <c r="D257" s="179" t="s">
        <v>157</v>
      </c>
      <c r="E257" s="32"/>
      <c r="F257" s="183" t="s">
        <v>305</v>
      </c>
      <c r="G257" s="32"/>
      <c r="H257" s="32"/>
      <c r="I257" s="101"/>
      <c r="J257" s="32"/>
      <c r="K257" s="32"/>
      <c r="L257" s="33"/>
      <c r="M257" s="181"/>
      <c r="N257" s="182"/>
      <c r="O257" s="58"/>
      <c r="P257" s="58"/>
      <c r="Q257" s="58"/>
      <c r="R257" s="58"/>
      <c r="S257" s="58"/>
      <c r="T257" s="59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157</v>
      </c>
      <c r="AU257" s="17" t="s">
        <v>84</v>
      </c>
    </row>
    <row r="258" spans="2:51" s="13" customFormat="1" ht="12">
      <c r="B258" s="184"/>
      <c r="D258" s="179" t="s">
        <v>152</v>
      </c>
      <c r="E258" s="185" t="s">
        <v>1</v>
      </c>
      <c r="F258" s="186" t="s">
        <v>306</v>
      </c>
      <c r="H258" s="187">
        <v>3212.28</v>
      </c>
      <c r="I258" s="188"/>
      <c r="L258" s="184"/>
      <c r="M258" s="189"/>
      <c r="N258" s="190"/>
      <c r="O258" s="190"/>
      <c r="P258" s="190"/>
      <c r="Q258" s="190"/>
      <c r="R258" s="190"/>
      <c r="S258" s="190"/>
      <c r="T258" s="191"/>
      <c r="AT258" s="185" t="s">
        <v>152</v>
      </c>
      <c r="AU258" s="185" t="s">
        <v>84</v>
      </c>
      <c r="AV258" s="13" t="s">
        <v>84</v>
      </c>
      <c r="AW258" s="13" t="s">
        <v>32</v>
      </c>
      <c r="AX258" s="13" t="s">
        <v>82</v>
      </c>
      <c r="AY258" s="185" t="s">
        <v>140</v>
      </c>
    </row>
    <row r="259" spans="1:65" s="2" customFormat="1" ht="16.5" customHeight="1">
      <c r="A259" s="32"/>
      <c r="B259" s="165"/>
      <c r="C259" s="166" t="s">
        <v>307</v>
      </c>
      <c r="D259" s="166" t="s">
        <v>142</v>
      </c>
      <c r="E259" s="167" t="s">
        <v>308</v>
      </c>
      <c r="F259" s="168" t="s">
        <v>309</v>
      </c>
      <c r="G259" s="169" t="s">
        <v>163</v>
      </c>
      <c r="H259" s="170">
        <v>16.37</v>
      </c>
      <c r="I259" s="171"/>
      <c r="J259" s="172">
        <f>ROUND(I259*H259,2)</f>
        <v>0</v>
      </c>
      <c r="K259" s="168" t="s">
        <v>146</v>
      </c>
      <c r="L259" s="33"/>
      <c r="M259" s="173" t="s">
        <v>1</v>
      </c>
      <c r="N259" s="174" t="s">
        <v>40</v>
      </c>
      <c r="O259" s="58"/>
      <c r="P259" s="175">
        <f>O259*H259</f>
        <v>0</v>
      </c>
      <c r="Q259" s="175">
        <v>0</v>
      </c>
      <c r="R259" s="175">
        <f>Q259*H259</f>
        <v>0</v>
      </c>
      <c r="S259" s="175">
        <v>0</v>
      </c>
      <c r="T259" s="176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7" t="s">
        <v>147</v>
      </c>
      <c r="AT259" s="177" t="s">
        <v>142</v>
      </c>
      <c r="AU259" s="177" t="s">
        <v>84</v>
      </c>
      <c r="AY259" s="17" t="s">
        <v>140</v>
      </c>
      <c r="BE259" s="178">
        <f>IF(N259="základní",J259,0)</f>
        <v>0</v>
      </c>
      <c r="BF259" s="178">
        <f>IF(N259="snížená",J259,0)</f>
        <v>0</v>
      </c>
      <c r="BG259" s="178">
        <f>IF(N259="zákl. přenesená",J259,0)</f>
        <v>0</v>
      </c>
      <c r="BH259" s="178">
        <f>IF(N259="sníž. přenesená",J259,0)</f>
        <v>0</v>
      </c>
      <c r="BI259" s="178">
        <f>IF(N259="nulová",J259,0)</f>
        <v>0</v>
      </c>
      <c r="BJ259" s="17" t="s">
        <v>82</v>
      </c>
      <c r="BK259" s="178">
        <f>ROUND(I259*H259,2)</f>
        <v>0</v>
      </c>
      <c r="BL259" s="17" t="s">
        <v>147</v>
      </c>
      <c r="BM259" s="177" t="s">
        <v>310</v>
      </c>
    </row>
    <row r="260" spans="1:47" s="2" customFormat="1" ht="12">
      <c r="A260" s="32"/>
      <c r="B260" s="33"/>
      <c r="C260" s="32"/>
      <c r="D260" s="179" t="s">
        <v>149</v>
      </c>
      <c r="E260" s="32"/>
      <c r="F260" s="180" t="s">
        <v>309</v>
      </c>
      <c r="G260" s="32"/>
      <c r="H260" s="32"/>
      <c r="I260" s="101"/>
      <c r="J260" s="32"/>
      <c r="K260" s="32"/>
      <c r="L260" s="33"/>
      <c r="M260" s="181"/>
      <c r="N260" s="182"/>
      <c r="O260" s="58"/>
      <c r="P260" s="58"/>
      <c r="Q260" s="58"/>
      <c r="R260" s="58"/>
      <c r="S260" s="58"/>
      <c r="T260" s="59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149</v>
      </c>
      <c r="AU260" s="17" t="s">
        <v>84</v>
      </c>
    </row>
    <row r="261" spans="1:47" s="2" customFormat="1" ht="19.5">
      <c r="A261" s="32"/>
      <c r="B261" s="33"/>
      <c r="C261" s="32"/>
      <c r="D261" s="179" t="s">
        <v>150</v>
      </c>
      <c r="E261" s="32"/>
      <c r="F261" s="183" t="s">
        <v>311</v>
      </c>
      <c r="G261" s="32"/>
      <c r="H261" s="32"/>
      <c r="I261" s="101"/>
      <c r="J261" s="32"/>
      <c r="K261" s="32"/>
      <c r="L261" s="33"/>
      <c r="M261" s="181"/>
      <c r="N261" s="182"/>
      <c r="O261" s="58"/>
      <c r="P261" s="58"/>
      <c r="Q261" s="58"/>
      <c r="R261" s="58"/>
      <c r="S261" s="58"/>
      <c r="T261" s="59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7" t="s">
        <v>150</v>
      </c>
      <c r="AU261" s="17" t="s">
        <v>84</v>
      </c>
    </row>
    <row r="262" spans="2:51" s="13" customFormat="1" ht="12">
      <c r="B262" s="184"/>
      <c r="D262" s="179" t="s">
        <v>152</v>
      </c>
      <c r="E262" s="185" t="s">
        <v>1</v>
      </c>
      <c r="F262" s="186" t="s">
        <v>312</v>
      </c>
      <c r="H262" s="187">
        <v>7.41</v>
      </c>
      <c r="I262" s="188"/>
      <c r="L262" s="184"/>
      <c r="M262" s="189"/>
      <c r="N262" s="190"/>
      <c r="O262" s="190"/>
      <c r="P262" s="190"/>
      <c r="Q262" s="190"/>
      <c r="R262" s="190"/>
      <c r="S262" s="190"/>
      <c r="T262" s="191"/>
      <c r="AT262" s="185" t="s">
        <v>152</v>
      </c>
      <c r="AU262" s="185" t="s">
        <v>84</v>
      </c>
      <c r="AV262" s="13" t="s">
        <v>84</v>
      </c>
      <c r="AW262" s="13" t="s">
        <v>32</v>
      </c>
      <c r="AX262" s="13" t="s">
        <v>75</v>
      </c>
      <c r="AY262" s="185" t="s">
        <v>140</v>
      </c>
    </row>
    <row r="263" spans="2:51" s="13" customFormat="1" ht="12">
      <c r="B263" s="184"/>
      <c r="D263" s="179" t="s">
        <v>152</v>
      </c>
      <c r="E263" s="185" t="s">
        <v>1</v>
      </c>
      <c r="F263" s="186" t="s">
        <v>313</v>
      </c>
      <c r="H263" s="187">
        <v>8.96</v>
      </c>
      <c r="I263" s="188"/>
      <c r="L263" s="184"/>
      <c r="M263" s="189"/>
      <c r="N263" s="190"/>
      <c r="O263" s="190"/>
      <c r="P263" s="190"/>
      <c r="Q263" s="190"/>
      <c r="R263" s="190"/>
      <c r="S263" s="190"/>
      <c r="T263" s="191"/>
      <c r="AT263" s="185" t="s">
        <v>152</v>
      </c>
      <c r="AU263" s="185" t="s">
        <v>84</v>
      </c>
      <c r="AV263" s="13" t="s">
        <v>84</v>
      </c>
      <c r="AW263" s="13" t="s">
        <v>32</v>
      </c>
      <c r="AX263" s="13" t="s">
        <v>75</v>
      </c>
      <c r="AY263" s="185" t="s">
        <v>140</v>
      </c>
    </row>
    <row r="264" spans="2:51" s="14" customFormat="1" ht="12">
      <c r="B264" s="192"/>
      <c r="D264" s="179" t="s">
        <v>152</v>
      </c>
      <c r="E264" s="193" t="s">
        <v>1</v>
      </c>
      <c r="F264" s="194" t="s">
        <v>174</v>
      </c>
      <c r="H264" s="195">
        <v>16.37</v>
      </c>
      <c r="I264" s="196"/>
      <c r="L264" s="192"/>
      <c r="M264" s="197"/>
      <c r="N264" s="198"/>
      <c r="O264" s="198"/>
      <c r="P264" s="198"/>
      <c r="Q264" s="198"/>
      <c r="R264" s="198"/>
      <c r="S264" s="198"/>
      <c r="T264" s="199"/>
      <c r="AT264" s="193" t="s">
        <v>152</v>
      </c>
      <c r="AU264" s="193" t="s">
        <v>84</v>
      </c>
      <c r="AV264" s="14" t="s">
        <v>147</v>
      </c>
      <c r="AW264" s="14" t="s">
        <v>32</v>
      </c>
      <c r="AX264" s="14" t="s">
        <v>82</v>
      </c>
      <c r="AY264" s="193" t="s">
        <v>140</v>
      </c>
    </row>
    <row r="265" spans="2:63" s="12" customFormat="1" ht="22.9" customHeight="1">
      <c r="B265" s="152"/>
      <c r="D265" s="153" t="s">
        <v>74</v>
      </c>
      <c r="E265" s="163" t="s">
        <v>199</v>
      </c>
      <c r="F265" s="163" t="s">
        <v>314</v>
      </c>
      <c r="I265" s="155"/>
      <c r="J265" s="164">
        <f>BK265</f>
        <v>0</v>
      </c>
      <c r="L265" s="152"/>
      <c r="M265" s="157"/>
      <c r="N265" s="158"/>
      <c r="O265" s="158"/>
      <c r="P265" s="159">
        <f>SUM(P266:P288)</f>
        <v>0</v>
      </c>
      <c r="Q265" s="158"/>
      <c r="R265" s="159">
        <f>SUM(R266:R288)</f>
        <v>0</v>
      </c>
      <c r="S265" s="158"/>
      <c r="T265" s="160">
        <f>SUM(T266:T288)</f>
        <v>0</v>
      </c>
      <c r="AR265" s="153" t="s">
        <v>82</v>
      </c>
      <c r="AT265" s="161" t="s">
        <v>74</v>
      </c>
      <c r="AU265" s="161" t="s">
        <v>82</v>
      </c>
      <c r="AY265" s="153" t="s">
        <v>140</v>
      </c>
      <c r="BK265" s="162">
        <f>SUM(BK266:BK288)</f>
        <v>0</v>
      </c>
    </row>
    <row r="266" spans="1:65" s="2" customFormat="1" ht="16.5" customHeight="1">
      <c r="A266" s="32"/>
      <c r="B266" s="165"/>
      <c r="C266" s="166" t="s">
        <v>315</v>
      </c>
      <c r="D266" s="166" t="s">
        <v>142</v>
      </c>
      <c r="E266" s="167" t="s">
        <v>316</v>
      </c>
      <c r="F266" s="168" t="s">
        <v>317</v>
      </c>
      <c r="G266" s="169" t="s">
        <v>163</v>
      </c>
      <c r="H266" s="170">
        <v>43.16</v>
      </c>
      <c r="I266" s="171"/>
      <c r="J266" s="172">
        <f>ROUND(I266*H266,2)</f>
        <v>0</v>
      </c>
      <c r="K266" s="168" t="s">
        <v>146</v>
      </c>
      <c r="L266" s="33"/>
      <c r="M266" s="173" t="s">
        <v>1</v>
      </c>
      <c r="N266" s="174" t="s">
        <v>40</v>
      </c>
      <c r="O266" s="58"/>
      <c r="P266" s="175">
        <f>O266*H266</f>
        <v>0</v>
      </c>
      <c r="Q266" s="175">
        <v>0</v>
      </c>
      <c r="R266" s="175">
        <f>Q266*H266</f>
        <v>0</v>
      </c>
      <c r="S266" s="175">
        <v>0</v>
      </c>
      <c r="T266" s="176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7" t="s">
        <v>147</v>
      </c>
      <c r="AT266" s="177" t="s">
        <v>142</v>
      </c>
      <c r="AU266" s="177" t="s">
        <v>84</v>
      </c>
      <c r="AY266" s="17" t="s">
        <v>140</v>
      </c>
      <c r="BE266" s="178">
        <f>IF(N266="základní",J266,0)</f>
        <v>0</v>
      </c>
      <c r="BF266" s="178">
        <f>IF(N266="snížená",J266,0)</f>
        <v>0</v>
      </c>
      <c r="BG266" s="178">
        <f>IF(N266="zákl. přenesená",J266,0)</f>
        <v>0</v>
      </c>
      <c r="BH266" s="178">
        <f>IF(N266="sníž. přenesená",J266,0)</f>
        <v>0</v>
      </c>
      <c r="BI266" s="178">
        <f>IF(N266="nulová",J266,0)</f>
        <v>0</v>
      </c>
      <c r="BJ266" s="17" t="s">
        <v>82</v>
      </c>
      <c r="BK266" s="178">
        <f>ROUND(I266*H266,2)</f>
        <v>0</v>
      </c>
      <c r="BL266" s="17" t="s">
        <v>147</v>
      </c>
      <c r="BM266" s="177" t="s">
        <v>318</v>
      </c>
    </row>
    <row r="267" spans="1:47" s="2" customFormat="1" ht="12">
      <c r="A267" s="32"/>
      <c r="B267" s="33"/>
      <c r="C267" s="32"/>
      <c r="D267" s="179" t="s">
        <v>149</v>
      </c>
      <c r="E267" s="32"/>
      <c r="F267" s="180" t="s">
        <v>317</v>
      </c>
      <c r="G267" s="32"/>
      <c r="H267" s="32"/>
      <c r="I267" s="101"/>
      <c r="J267" s="32"/>
      <c r="K267" s="32"/>
      <c r="L267" s="33"/>
      <c r="M267" s="181"/>
      <c r="N267" s="182"/>
      <c r="O267" s="58"/>
      <c r="P267" s="58"/>
      <c r="Q267" s="58"/>
      <c r="R267" s="58"/>
      <c r="S267" s="58"/>
      <c r="T267" s="59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7" t="s">
        <v>149</v>
      </c>
      <c r="AU267" s="17" t="s">
        <v>84</v>
      </c>
    </row>
    <row r="268" spans="1:47" s="2" customFormat="1" ht="97.5">
      <c r="A268" s="32"/>
      <c r="B268" s="33"/>
      <c r="C268" s="32"/>
      <c r="D268" s="179" t="s">
        <v>150</v>
      </c>
      <c r="E268" s="32"/>
      <c r="F268" s="183" t="s">
        <v>319</v>
      </c>
      <c r="G268" s="32"/>
      <c r="H268" s="32"/>
      <c r="I268" s="101"/>
      <c r="J268" s="32"/>
      <c r="K268" s="32"/>
      <c r="L268" s="33"/>
      <c r="M268" s="181"/>
      <c r="N268" s="182"/>
      <c r="O268" s="58"/>
      <c r="P268" s="58"/>
      <c r="Q268" s="58"/>
      <c r="R268" s="58"/>
      <c r="S268" s="58"/>
      <c r="T268" s="59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T268" s="17" t="s">
        <v>150</v>
      </c>
      <c r="AU268" s="17" t="s">
        <v>84</v>
      </c>
    </row>
    <row r="269" spans="2:51" s="13" customFormat="1" ht="12">
      <c r="B269" s="184"/>
      <c r="D269" s="179" t="s">
        <v>152</v>
      </c>
      <c r="E269" s="185" t="s">
        <v>1</v>
      </c>
      <c r="F269" s="186" t="s">
        <v>320</v>
      </c>
      <c r="H269" s="187">
        <v>15.45</v>
      </c>
      <c r="I269" s="188"/>
      <c r="L269" s="184"/>
      <c r="M269" s="189"/>
      <c r="N269" s="190"/>
      <c r="O269" s="190"/>
      <c r="P269" s="190"/>
      <c r="Q269" s="190"/>
      <c r="R269" s="190"/>
      <c r="S269" s="190"/>
      <c r="T269" s="191"/>
      <c r="AT269" s="185" t="s">
        <v>152</v>
      </c>
      <c r="AU269" s="185" t="s">
        <v>84</v>
      </c>
      <c r="AV269" s="13" t="s">
        <v>84</v>
      </c>
      <c r="AW269" s="13" t="s">
        <v>32</v>
      </c>
      <c r="AX269" s="13" t="s">
        <v>75</v>
      </c>
      <c r="AY269" s="185" t="s">
        <v>140</v>
      </c>
    </row>
    <row r="270" spans="2:51" s="13" customFormat="1" ht="12">
      <c r="B270" s="184"/>
      <c r="D270" s="179" t="s">
        <v>152</v>
      </c>
      <c r="E270" s="185" t="s">
        <v>1</v>
      </c>
      <c r="F270" s="186" t="s">
        <v>321</v>
      </c>
      <c r="H270" s="187">
        <v>27.71</v>
      </c>
      <c r="I270" s="188"/>
      <c r="L270" s="184"/>
      <c r="M270" s="189"/>
      <c r="N270" s="190"/>
      <c r="O270" s="190"/>
      <c r="P270" s="190"/>
      <c r="Q270" s="190"/>
      <c r="R270" s="190"/>
      <c r="S270" s="190"/>
      <c r="T270" s="191"/>
      <c r="AT270" s="185" t="s">
        <v>152</v>
      </c>
      <c r="AU270" s="185" t="s">
        <v>84</v>
      </c>
      <c r="AV270" s="13" t="s">
        <v>84</v>
      </c>
      <c r="AW270" s="13" t="s">
        <v>32</v>
      </c>
      <c r="AX270" s="13" t="s">
        <v>75</v>
      </c>
      <c r="AY270" s="185" t="s">
        <v>140</v>
      </c>
    </row>
    <row r="271" spans="2:51" s="14" customFormat="1" ht="12">
      <c r="B271" s="192"/>
      <c r="D271" s="179" t="s">
        <v>152</v>
      </c>
      <c r="E271" s="193" t="s">
        <v>1</v>
      </c>
      <c r="F271" s="194" t="s">
        <v>174</v>
      </c>
      <c r="H271" s="195">
        <v>43.16</v>
      </c>
      <c r="I271" s="196"/>
      <c r="L271" s="192"/>
      <c r="M271" s="197"/>
      <c r="N271" s="198"/>
      <c r="O271" s="198"/>
      <c r="P271" s="198"/>
      <c r="Q271" s="198"/>
      <c r="R271" s="198"/>
      <c r="S271" s="198"/>
      <c r="T271" s="199"/>
      <c r="AT271" s="193" t="s">
        <v>152</v>
      </c>
      <c r="AU271" s="193" t="s">
        <v>84</v>
      </c>
      <c r="AV271" s="14" t="s">
        <v>147</v>
      </c>
      <c r="AW271" s="14" t="s">
        <v>32</v>
      </c>
      <c r="AX271" s="14" t="s">
        <v>82</v>
      </c>
      <c r="AY271" s="193" t="s">
        <v>140</v>
      </c>
    </row>
    <row r="272" spans="1:65" s="2" customFormat="1" ht="16.5" customHeight="1">
      <c r="A272" s="32"/>
      <c r="B272" s="165"/>
      <c r="C272" s="166" t="s">
        <v>322</v>
      </c>
      <c r="D272" s="166" t="s">
        <v>142</v>
      </c>
      <c r="E272" s="167" t="s">
        <v>323</v>
      </c>
      <c r="F272" s="168" t="s">
        <v>324</v>
      </c>
      <c r="G272" s="169" t="s">
        <v>325</v>
      </c>
      <c r="H272" s="170">
        <v>4</v>
      </c>
      <c r="I272" s="171"/>
      <c r="J272" s="172">
        <f>ROUND(I272*H272,2)</f>
        <v>0</v>
      </c>
      <c r="K272" s="168" t="s">
        <v>146</v>
      </c>
      <c r="L272" s="33"/>
      <c r="M272" s="173" t="s">
        <v>1</v>
      </c>
      <c r="N272" s="174" t="s">
        <v>40</v>
      </c>
      <c r="O272" s="58"/>
      <c r="P272" s="175">
        <f>O272*H272</f>
        <v>0</v>
      </c>
      <c r="Q272" s="175">
        <v>0</v>
      </c>
      <c r="R272" s="175">
        <f>Q272*H272</f>
        <v>0</v>
      </c>
      <c r="S272" s="175">
        <v>0</v>
      </c>
      <c r="T272" s="176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7" t="s">
        <v>147</v>
      </c>
      <c r="AT272" s="177" t="s">
        <v>142</v>
      </c>
      <c r="AU272" s="177" t="s">
        <v>84</v>
      </c>
      <c r="AY272" s="17" t="s">
        <v>140</v>
      </c>
      <c r="BE272" s="178">
        <f>IF(N272="základní",J272,0)</f>
        <v>0</v>
      </c>
      <c r="BF272" s="178">
        <f>IF(N272="snížená",J272,0)</f>
        <v>0</v>
      </c>
      <c r="BG272" s="178">
        <f>IF(N272="zákl. přenesená",J272,0)</f>
        <v>0</v>
      </c>
      <c r="BH272" s="178">
        <f>IF(N272="sníž. přenesená",J272,0)</f>
        <v>0</v>
      </c>
      <c r="BI272" s="178">
        <f>IF(N272="nulová",J272,0)</f>
        <v>0</v>
      </c>
      <c r="BJ272" s="17" t="s">
        <v>82</v>
      </c>
      <c r="BK272" s="178">
        <f>ROUND(I272*H272,2)</f>
        <v>0</v>
      </c>
      <c r="BL272" s="17" t="s">
        <v>147</v>
      </c>
      <c r="BM272" s="177" t="s">
        <v>326</v>
      </c>
    </row>
    <row r="273" spans="1:47" s="2" customFormat="1" ht="12">
      <c r="A273" s="32"/>
      <c r="B273" s="33"/>
      <c r="C273" s="32"/>
      <c r="D273" s="179" t="s">
        <v>149</v>
      </c>
      <c r="E273" s="32"/>
      <c r="F273" s="180" t="s">
        <v>324</v>
      </c>
      <c r="G273" s="32"/>
      <c r="H273" s="32"/>
      <c r="I273" s="101"/>
      <c r="J273" s="32"/>
      <c r="K273" s="32"/>
      <c r="L273" s="33"/>
      <c r="M273" s="181"/>
      <c r="N273" s="182"/>
      <c r="O273" s="58"/>
      <c r="P273" s="58"/>
      <c r="Q273" s="58"/>
      <c r="R273" s="58"/>
      <c r="S273" s="58"/>
      <c r="T273" s="59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T273" s="17" t="s">
        <v>149</v>
      </c>
      <c r="AU273" s="17" t="s">
        <v>84</v>
      </c>
    </row>
    <row r="274" spans="1:47" s="2" customFormat="1" ht="39">
      <c r="A274" s="32"/>
      <c r="B274" s="33"/>
      <c r="C274" s="32"/>
      <c r="D274" s="179" t="s">
        <v>150</v>
      </c>
      <c r="E274" s="32"/>
      <c r="F274" s="183" t="s">
        <v>327</v>
      </c>
      <c r="G274" s="32"/>
      <c r="H274" s="32"/>
      <c r="I274" s="101"/>
      <c r="J274" s="32"/>
      <c r="K274" s="32"/>
      <c r="L274" s="33"/>
      <c r="M274" s="181"/>
      <c r="N274" s="182"/>
      <c r="O274" s="58"/>
      <c r="P274" s="58"/>
      <c r="Q274" s="58"/>
      <c r="R274" s="58"/>
      <c r="S274" s="58"/>
      <c r="T274" s="59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150</v>
      </c>
      <c r="AU274" s="17" t="s">
        <v>84</v>
      </c>
    </row>
    <row r="275" spans="2:51" s="13" customFormat="1" ht="12">
      <c r="B275" s="184"/>
      <c r="D275" s="179" t="s">
        <v>152</v>
      </c>
      <c r="E275" s="185" t="s">
        <v>1</v>
      </c>
      <c r="F275" s="186" t="s">
        <v>328</v>
      </c>
      <c r="H275" s="187">
        <v>4</v>
      </c>
      <c r="I275" s="188"/>
      <c r="L275" s="184"/>
      <c r="M275" s="189"/>
      <c r="N275" s="190"/>
      <c r="O275" s="190"/>
      <c r="P275" s="190"/>
      <c r="Q275" s="190"/>
      <c r="R275" s="190"/>
      <c r="S275" s="190"/>
      <c r="T275" s="191"/>
      <c r="AT275" s="185" t="s">
        <v>152</v>
      </c>
      <c r="AU275" s="185" t="s">
        <v>84</v>
      </c>
      <c r="AV275" s="13" t="s">
        <v>84</v>
      </c>
      <c r="AW275" s="13" t="s">
        <v>32</v>
      </c>
      <c r="AX275" s="13" t="s">
        <v>82</v>
      </c>
      <c r="AY275" s="185" t="s">
        <v>140</v>
      </c>
    </row>
    <row r="276" spans="1:65" s="2" customFormat="1" ht="16.5" customHeight="1">
      <c r="A276" s="32"/>
      <c r="B276" s="165"/>
      <c r="C276" s="166" t="s">
        <v>329</v>
      </c>
      <c r="D276" s="166" t="s">
        <v>142</v>
      </c>
      <c r="E276" s="167" t="s">
        <v>330</v>
      </c>
      <c r="F276" s="168" t="s">
        <v>331</v>
      </c>
      <c r="G276" s="169" t="s">
        <v>325</v>
      </c>
      <c r="H276" s="170">
        <v>6</v>
      </c>
      <c r="I276" s="171"/>
      <c r="J276" s="172">
        <f>ROUND(I276*H276,2)</f>
        <v>0</v>
      </c>
      <c r="K276" s="168" t="s">
        <v>146</v>
      </c>
      <c r="L276" s="33"/>
      <c r="M276" s="173" t="s">
        <v>1</v>
      </c>
      <c r="N276" s="174" t="s">
        <v>40</v>
      </c>
      <c r="O276" s="58"/>
      <c r="P276" s="175">
        <f>O276*H276</f>
        <v>0</v>
      </c>
      <c r="Q276" s="175">
        <v>0</v>
      </c>
      <c r="R276" s="175">
        <f>Q276*H276</f>
        <v>0</v>
      </c>
      <c r="S276" s="175">
        <v>0</v>
      </c>
      <c r="T276" s="176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7" t="s">
        <v>147</v>
      </c>
      <c r="AT276" s="177" t="s">
        <v>142</v>
      </c>
      <c r="AU276" s="177" t="s">
        <v>84</v>
      </c>
      <c r="AY276" s="17" t="s">
        <v>140</v>
      </c>
      <c r="BE276" s="178">
        <f>IF(N276="základní",J276,0)</f>
        <v>0</v>
      </c>
      <c r="BF276" s="178">
        <f>IF(N276="snížená",J276,0)</f>
        <v>0</v>
      </c>
      <c r="BG276" s="178">
        <f>IF(N276="zákl. přenesená",J276,0)</f>
        <v>0</v>
      </c>
      <c r="BH276" s="178">
        <f>IF(N276="sníž. přenesená",J276,0)</f>
        <v>0</v>
      </c>
      <c r="BI276" s="178">
        <f>IF(N276="nulová",J276,0)</f>
        <v>0</v>
      </c>
      <c r="BJ276" s="17" t="s">
        <v>82</v>
      </c>
      <c r="BK276" s="178">
        <f>ROUND(I276*H276,2)</f>
        <v>0</v>
      </c>
      <c r="BL276" s="17" t="s">
        <v>147</v>
      </c>
      <c r="BM276" s="177" t="s">
        <v>332</v>
      </c>
    </row>
    <row r="277" spans="1:47" s="2" customFormat="1" ht="12">
      <c r="A277" s="32"/>
      <c r="B277" s="33"/>
      <c r="C277" s="32"/>
      <c r="D277" s="179" t="s">
        <v>149</v>
      </c>
      <c r="E277" s="32"/>
      <c r="F277" s="180" t="s">
        <v>331</v>
      </c>
      <c r="G277" s="32"/>
      <c r="H277" s="32"/>
      <c r="I277" s="101"/>
      <c r="J277" s="32"/>
      <c r="K277" s="32"/>
      <c r="L277" s="33"/>
      <c r="M277" s="181"/>
      <c r="N277" s="182"/>
      <c r="O277" s="58"/>
      <c r="P277" s="58"/>
      <c r="Q277" s="58"/>
      <c r="R277" s="58"/>
      <c r="S277" s="58"/>
      <c r="T277" s="59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T277" s="17" t="s">
        <v>149</v>
      </c>
      <c r="AU277" s="17" t="s">
        <v>84</v>
      </c>
    </row>
    <row r="278" spans="1:47" s="2" customFormat="1" ht="39">
      <c r="A278" s="32"/>
      <c r="B278" s="33"/>
      <c r="C278" s="32"/>
      <c r="D278" s="179" t="s">
        <v>150</v>
      </c>
      <c r="E278" s="32"/>
      <c r="F278" s="183" t="s">
        <v>327</v>
      </c>
      <c r="G278" s="32"/>
      <c r="H278" s="32"/>
      <c r="I278" s="101"/>
      <c r="J278" s="32"/>
      <c r="K278" s="32"/>
      <c r="L278" s="33"/>
      <c r="M278" s="181"/>
      <c r="N278" s="182"/>
      <c r="O278" s="58"/>
      <c r="P278" s="58"/>
      <c r="Q278" s="58"/>
      <c r="R278" s="58"/>
      <c r="S278" s="58"/>
      <c r="T278" s="59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150</v>
      </c>
      <c r="AU278" s="17" t="s">
        <v>84</v>
      </c>
    </row>
    <row r="279" spans="2:51" s="13" customFormat="1" ht="12">
      <c r="B279" s="184"/>
      <c r="D279" s="179" t="s">
        <v>152</v>
      </c>
      <c r="E279" s="185" t="s">
        <v>1</v>
      </c>
      <c r="F279" s="186" t="s">
        <v>333</v>
      </c>
      <c r="H279" s="187">
        <v>6</v>
      </c>
      <c r="I279" s="188"/>
      <c r="L279" s="184"/>
      <c r="M279" s="189"/>
      <c r="N279" s="190"/>
      <c r="O279" s="190"/>
      <c r="P279" s="190"/>
      <c r="Q279" s="190"/>
      <c r="R279" s="190"/>
      <c r="S279" s="190"/>
      <c r="T279" s="191"/>
      <c r="AT279" s="185" t="s">
        <v>152</v>
      </c>
      <c r="AU279" s="185" t="s">
        <v>84</v>
      </c>
      <c r="AV279" s="13" t="s">
        <v>84</v>
      </c>
      <c r="AW279" s="13" t="s">
        <v>32</v>
      </c>
      <c r="AX279" s="13" t="s">
        <v>82</v>
      </c>
      <c r="AY279" s="185" t="s">
        <v>140</v>
      </c>
    </row>
    <row r="280" spans="1:65" s="2" customFormat="1" ht="16.5" customHeight="1">
      <c r="A280" s="32"/>
      <c r="B280" s="165"/>
      <c r="C280" s="166" t="s">
        <v>334</v>
      </c>
      <c r="D280" s="166" t="s">
        <v>142</v>
      </c>
      <c r="E280" s="167" t="s">
        <v>335</v>
      </c>
      <c r="F280" s="168" t="s">
        <v>336</v>
      </c>
      <c r="G280" s="169" t="s">
        <v>325</v>
      </c>
      <c r="H280" s="170">
        <v>23</v>
      </c>
      <c r="I280" s="171"/>
      <c r="J280" s="172">
        <f>ROUND(I280*H280,2)</f>
        <v>0</v>
      </c>
      <c r="K280" s="168" t="s">
        <v>146</v>
      </c>
      <c r="L280" s="33"/>
      <c r="M280" s="173" t="s">
        <v>1</v>
      </c>
      <c r="N280" s="174" t="s">
        <v>40</v>
      </c>
      <c r="O280" s="58"/>
      <c r="P280" s="175">
        <f>O280*H280</f>
        <v>0</v>
      </c>
      <c r="Q280" s="175">
        <v>0</v>
      </c>
      <c r="R280" s="175">
        <f>Q280*H280</f>
        <v>0</v>
      </c>
      <c r="S280" s="175">
        <v>0</v>
      </c>
      <c r="T280" s="176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7" t="s">
        <v>147</v>
      </c>
      <c r="AT280" s="177" t="s">
        <v>142</v>
      </c>
      <c r="AU280" s="177" t="s">
        <v>84</v>
      </c>
      <c r="AY280" s="17" t="s">
        <v>140</v>
      </c>
      <c r="BE280" s="178">
        <f>IF(N280="základní",J280,0)</f>
        <v>0</v>
      </c>
      <c r="BF280" s="178">
        <f>IF(N280="snížená",J280,0)</f>
        <v>0</v>
      </c>
      <c r="BG280" s="178">
        <f>IF(N280="zákl. přenesená",J280,0)</f>
        <v>0</v>
      </c>
      <c r="BH280" s="178">
        <f>IF(N280="sníž. přenesená",J280,0)</f>
        <v>0</v>
      </c>
      <c r="BI280" s="178">
        <f>IF(N280="nulová",J280,0)</f>
        <v>0</v>
      </c>
      <c r="BJ280" s="17" t="s">
        <v>82</v>
      </c>
      <c r="BK280" s="178">
        <f>ROUND(I280*H280,2)</f>
        <v>0</v>
      </c>
      <c r="BL280" s="17" t="s">
        <v>147</v>
      </c>
      <c r="BM280" s="177" t="s">
        <v>337</v>
      </c>
    </row>
    <row r="281" spans="1:47" s="2" customFormat="1" ht="12">
      <c r="A281" s="32"/>
      <c r="B281" s="33"/>
      <c r="C281" s="32"/>
      <c r="D281" s="179" t="s">
        <v>149</v>
      </c>
      <c r="E281" s="32"/>
      <c r="F281" s="180" t="s">
        <v>336</v>
      </c>
      <c r="G281" s="32"/>
      <c r="H281" s="32"/>
      <c r="I281" s="101"/>
      <c r="J281" s="32"/>
      <c r="K281" s="32"/>
      <c r="L281" s="33"/>
      <c r="M281" s="181"/>
      <c r="N281" s="182"/>
      <c r="O281" s="58"/>
      <c r="P281" s="58"/>
      <c r="Q281" s="58"/>
      <c r="R281" s="58"/>
      <c r="S281" s="58"/>
      <c r="T281" s="59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7" t="s">
        <v>149</v>
      </c>
      <c r="AU281" s="17" t="s">
        <v>84</v>
      </c>
    </row>
    <row r="282" spans="1:47" s="2" customFormat="1" ht="29.25">
      <c r="A282" s="32"/>
      <c r="B282" s="33"/>
      <c r="C282" s="32"/>
      <c r="D282" s="179" t="s">
        <v>150</v>
      </c>
      <c r="E282" s="32"/>
      <c r="F282" s="183" t="s">
        <v>338</v>
      </c>
      <c r="G282" s="32"/>
      <c r="H282" s="32"/>
      <c r="I282" s="101"/>
      <c r="J282" s="32"/>
      <c r="K282" s="32"/>
      <c r="L282" s="33"/>
      <c r="M282" s="181"/>
      <c r="N282" s="182"/>
      <c r="O282" s="58"/>
      <c r="P282" s="58"/>
      <c r="Q282" s="58"/>
      <c r="R282" s="58"/>
      <c r="S282" s="58"/>
      <c r="T282" s="59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7" t="s">
        <v>150</v>
      </c>
      <c r="AU282" s="17" t="s">
        <v>84</v>
      </c>
    </row>
    <row r="283" spans="2:51" s="13" customFormat="1" ht="12">
      <c r="B283" s="184"/>
      <c r="D283" s="179" t="s">
        <v>152</v>
      </c>
      <c r="E283" s="185" t="s">
        <v>1</v>
      </c>
      <c r="F283" s="186" t="s">
        <v>294</v>
      </c>
      <c r="H283" s="187">
        <v>23</v>
      </c>
      <c r="I283" s="188"/>
      <c r="L283" s="184"/>
      <c r="M283" s="189"/>
      <c r="N283" s="190"/>
      <c r="O283" s="190"/>
      <c r="P283" s="190"/>
      <c r="Q283" s="190"/>
      <c r="R283" s="190"/>
      <c r="S283" s="190"/>
      <c r="T283" s="191"/>
      <c r="AT283" s="185" t="s">
        <v>152</v>
      </c>
      <c r="AU283" s="185" t="s">
        <v>84</v>
      </c>
      <c r="AV283" s="13" t="s">
        <v>84</v>
      </c>
      <c r="AW283" s="13" t="s">
        <v>32</v>
      </c>
      <c r="AX283" s="13" t="s">
        <v>75</v>
      </c>
      <c r="AY283" s="185" t="s">
        <v>140</v>
      </c>
    </row>
    <row r="284" spans="2:51" s="14" customFormat="1" ht="12">
      <c r="B284" s="192"/>
      <c r="D284" s="179" t="s">
        <v>152</v>
      </c>
      <c r="E284" s="193" t="s">
        <v>1</v>
      </c>
      <c r="F284" s="194" t="s">
        <v>174</v>
      </c>
      <c r="H284" s="195">
        <v>23</v>
      </c>
      <c r="I284" s="196"/>
      <c r="L284" s="192"/>
      <c r="M284" s="197"/>
      <c r="N284" s="198"/>
      <c r="O284" s="198"/>
      <c r="P284" s="198"/>
      <c r="Q284" s="198"/>
      <c r="R284" s="198"/>
      <c r="S284" s="198"/>
      <c r="T284" s="199"/>
      <c r="AT284" s="193" t="s">
        <v>152</v>
      </c>
      <c r="AU284" s="193" t="s">
        <v>84</v>
      </c>
      <c r="AV284" s="14" t="s">
        <v>147</v>
      </c>
      <c r="AW284" s="14" t="s">
        <v>32</v>
      </c>
      <c r="AX284" s="14" t="s">
        <v>82</v>
      </c>
      <c r="AY284" s="193" t="s">
        <v>140</v>
      </c>
    </row>
    <row r="285" spans="1:65" s="2" customFormat="1" ht="16.5" customHeight="1">
      <c r="A285" s="32"/>
      <c r="B285" s="165"/>
      <c r="C285" s="166" t="s">
        <v>339</v>
      </c>
      <c r="D285" s="166" t="s">
        <v>142</v>
      </c>
      <c r="E285" s="167" t="s">
        <v>340</v>
      </c>
      <c r="F285" s="168" t="s">
        <v>341</v>
      </c>
      <c r="G285" s="169" t="s">
        <v>325</v>
      </c>
      <c r="H285" s="170">
        <v>28</v>
      </c>
      <c r="I285" s="171"/>
      <c r="J285" s="172">
        <f>ROUND(I285*H285,2)</f>
        <v>0</v>
      </c>
      <c r="K285" s="168" t="s">
        <v>146</v>
      </c>
      <c r="L285" s="33"/>
      <c r="M285" s="173" t="s">
        <v>1</v>
      </c>
      <c r="N285" s="174" t="s">
        <v>40</v>
      </c>
      <c r="O285" s="58"/>
      <c r="P285" s="175">
        <f>O285*H285</f>
        <v>0</v>
      </c>
      <c r="Q285" s="175">
        <v>0</v>
      </c>
      <c r="R285" s="175">
        <f>Q285*H285</f>
        <v>0</v>
      </c>
      <c r="S285" s="175">
        <v>0</v>
      </c>
      <c r="T285" s="176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7" t="s">
        <v>147</v>
      </c>
      <c r="AT285" s="177" t="s">
        <v>142</v>
      </c>
      <c r="AU285" s="177" t="s">
        <v>84</v>
      </c>
      <c r="AY285" s="17" t="s">
        <v>140</v>
      </c>
      <c r="BE285" s="178">
        <f>IF(N285="základní",J285,0)</f>
        <v>0</v>
      </c>
      <c r="BF285" s="178">
        <f>IF(N285="snížená",J285,0)</f>
        <v>0</v>
      </c>
      <c r="BG285" s="178">
        <f>IF(N285="zákl. přenesená",J285,0)</f>
        <v>0</v>
      </c>
      <c r="BH285" s="178">
        <f>IF(N285="sníž. přenesená",J285,0)</f>
        <v>0</v>
      </c>
      <c r="BI285" s="178">
        <f>IF(N285="nulová",J285,0)</f>
        <v>0</v>
      </c>
      <c r="BJ285" s="17" t="s">
        <v>82</v>
      </c>
      <c r="BK285" s="178">
        <f>ROUND(I285*H285,2)</f>
        <v>0</v>
      </c>
      <c r="BL285" s="17" t="s">
        <v>147</v>
      </c>
      <c r="BM285" s="177" t="s">
        <v>342</v>
      </c>
    </row>
    <row r="286" spans="1:47" s="2" customFormat="1" ht="12">
      <c r="A286" s="32"/>
      <c r="B286" s="33"/>
      <c r="C286" s="32"/>
      <c r="D286" s="179" t="s">
        <v>149</v>
      </c>
      <c r="E286" s="32"/>
      <c r="F286" s="180" t="s">
        <v>341</v>
      </c>
      <c r="G286" s="32"/>
      <c r="H286" s="32"/>
      <c r="I286" s="101"/>
      <c r="J286" s="32"/>
      <c r="K286" s="32"/>
      <c r="L286" s="33"/>
      <c r="M286" s="181"/>
      <c r="N286" s="182"/>
      <c r="O286" s="58"/>
      <c r="P286" s="58"/>
      <c r="Q286" s="58"/>
      <c r="R286" s="58"/>
      <c r="S286" s="58"/>
      <c r="T286" s="59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7" t="s">
        <v>149</v>
      </c>
      <c r="AU286" s="17" t="s">
        <v>84</v>
      </c>
    </row>
    <row r="287" spans="1:47" s="2" customFormat="1" ht="29.25">
      <c r="A287" s="32"/>
      <c r="B287" s="33"/>
      <c r="C287" s="32"/>
      <c r="D287" s="179" t="s">
        <v>150</v>
      </c>
      <c r="E287" s="32"/>
      <c r="F287" s="183" t="s">
        <v>343</v>
      </c>
      <c r="G287" s="32"/>
      <c r="H287" s="32"/>
      <c r="I287" s="101"/>
      <c r="J287" s="32"/>
      <c r="K287" s="32"/>
      <c r="L287" s="33"/>
      <c r="M287" s="181"/>
      <c r="N287" s="182"/>
      <c r="O287" s="58"/>
      <c r="P287" s="58"/>
      <c r="Q287" s="58"/>
      <c r="R287" s="58"/>
      <c r="S287" s="58"/>
      <c r="T287" s="59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T287" s="17" t="s">
        <v>150</v>
      </c>
      <c r="AU287" s="17" t="s">
        <v>84</v>
      </c>
    </row>
    <row r="288" spans="2:51" s="13" customFormat="1" ht="12">
      <c r="B288" s="184"/>
      <c r="D288" s="179" t="s">
        <v>152</v>
      </c>
      <c r="E288" s="185" t="s">
        <v>1</v>
      </c>
      <c r="F288" s="186" t="s">
        <v>329</v>
      </c>
      <c r="H288" s="187">
        <v>28</v>
      </c>
      <c r="I288" s="188"/>
      <c r="L288" s="184"/>
      <c r="M288" s="189"/>
      <c r="N288" s="190"/>
      <c r="O288" s="190"/>
      <c r="P288" s="190"/>
      <c r="Q288" s="190"/>
      <c r="R288" s="190"/>
      <c r="S288" s="190"/>
      <c r="T288" s="191"/>
      <c r="AT288" s="185" t="s">
        <v>152</v>
      </c>
      <c r="AU288" s="185" t="s">
        <v>84</v>
      </c>
      <c r="AV288" s="13" t="s">
        <v>84</v>
      </c>
      <c r="AW288" s="13" t="s">
        <v>32</v>
      </c>
      <c r="AX288" s="13" t="s">
        <v>82</v>
      </c>
      <c r="AY288" s="185" t="s">
        <v>140</v>
      </c>
    </row>
    <row r="289" spans="2:63" s="12" customFormat="1" ht="22.9" customHeight="1">
      <c r="B289" s="152"/>
      <c r="D289" s="153" t="s">
        <v>74</v>
      </c>
      <c r="E289" s="163" t="s">
        <v>204</v>
      </c>
      <c r="F289" s="163" t="s">
        <v>344</v>
      </c>
      <c r="I289" s="155"/>
      <c r="J289" s="164">
        <f>BK289</f>
        <v>0</v>
      </c>
      <c r="L289" s="152"/>
      <c r="M289" s="157"/>
      <c r="N289" s="158"/>
      <c r="O289" s="158"/>
      <c r="P289" s="159">
        <f>SUM(P290:P352)</f>
        <v>0</v>
      </c>
      <c r="Q289" s="158"/>
      <c r="R289" s="159">
        <f>SUM(R290:R352)</f>
        <v>0</v>
      </c>
      <c r="S289" s="158"/>
      <c r="T289" s="160">
        <f>SUM(T290:T352)</f>
        <v>0</v>
      </c>
      <c r="AR289" s="153" t="s">
        <v>82</v>
      </c>
      <c r="AT289" s="161" t="s">
        <v>74</v>
      </c>
      <c r="AU289" s="161" t="s">
        <v>82</v>
      </c>
      <c r="AY289" s="153" t="s">
        <v>140</v>
      </c>
      <c r="BK289" s="162">
        <f>SUM(BK290:BK352)</f>
        <v>0</v>
      </c>
    </row>
    <row r="290" spans="1:65" s="2" customFormat="1" ht="16.5" customHeight="1">
      <c r="A290" s="32"/>
      <c r="B290" s="165"/>
      <c r="C290" s="166" t="s">
        <v>345</v>
      </c>
      <c r="D290" s="166" t="s">
        <v>142</v>
      </c>
      <c r="E290" s="167" t="s">
        <v>346</v>
      </c>
      <c r="F290" s="168" t="s">
        <v>347</v>
      </c>
      <c r="G290" s="169" t="s">
        <v>325</v>
      </c>
      <c r="H290" s="170">
        <v>20</v>
      </c>
      <c r="I290" s="171"/>
      <c r="J290" s="172">
        <f>ROUND(I290*H290,2)</f>
        <v>0</v>
      </c>
      <c r="K290" s="168" t="s">
        <v>146</v>
      </c>
      <c r="L290" s="33"/>
      <c r="M290" s="173" t="s">
        <v>1</v>
      </c>
      <c r="N290" s="174" t="s">
        <v>40</v>
      </c>
      <c r="O290" s="58"/>
      <c r="P290" s="175">
        <f>O290*H290</f>
        <v>0</v>
      </c>
      <c r="Q290" s="175">
        <v>0</v>
      </c>
      <c r="R290" s="175">
        <f>Q290*H290</f>
        <v>0</v>
      </c>
      <c r="S290" s="175">
        <v>0</v>
      </c>
      <c r="T290" s="176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7" t="s">
        <v>147</v>
      </c>
      <c r="AT290" s="177" t="s">
        <v>142</v>
      </c>
      <c r="AU290" s="177" t="s">
        <v>84</v>
      </c>
      <c r="AY290" s="17" t="s">
        <v>140</v>
      </c>
      <c r="BE290" s="178">
        <f>IF(N290="základní",J290,0)</f>
        <v>0</v>
      </c>
      <c r="BF290" s="178">
        <f>IF(N290="snížená",J290,0)</f>
        <v>0</v>
      </c>
      <c r="BG290" s="178">
        <f>IF(N290="zákl. přenesená",J290,0)</f>
        <v>0</v>
      </c>
      <c r="BH290" s="178">
        <f>IF(N290="sníž. přenesená",J290,0)</f>
        <v>0</v>
      </c>
      <c r="BI290" s="178">
        <f>IF(N290="nulová",J290,0)</f>
        <v>0</v>
      </c>
      <c r="BJ290" s="17" t="s">
        <v>82</v>
      </c>
      <c r="BK290" s="178">
        <f>ROUND(I290*H290,2)</f>
        <v>0</v>
      </c>
      <c r="BL290" s="17" t="s">
        <v>147</v>
      </c>
      <c r="BM290" s="177" t="s">
        <v>348</v>
      </c>
    </row>
    <row r="291" spans="1:47" s="2" customFormat="1" ht="12">
      <c r="A291" s="32"/>
      <c r="B291" s="33"/>
      <c r="C291" s="32"/>
      <c r="D291" s="179" t="s">
        <v>149</v>
      </c>
      <c r="E291" s="32"/>
      <c r="F291" s="180" t="s">
        <v>347</v>
      </c>
      <c r="G291" s="32"/>
      <c r="H291" s="32"/>
      <c r="I291" s="101"/>
      <c r="J291" s="32"/>
      <c r="K291" s="32"/>
      <c r="L291" s="33"/>
      <c r="M291" s="181"/>
      <c r="N291" s="182"/>
      <c r="O291" s="58"/>
      <c r="P291" s="58"/>
      <c r="Q291" s="58"/>
      <c r="R291" s="58"/>
      <c r="S291" s="58"/>
      <c r="T291" s="59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7" t="s">
        <v>149</v>
      </c>
      <c r="AU291" s="17" t="s">
        <v>84</v>
      </c>
    </row>
    <row r="292" spans="1:47" s="2" customFormat="1" ht="19.5">
      <c r="A292" s="32"/>
      <c r="B292" s="33"/>
      <c r="C292" s="32"/>
      <c r="D292" s="179" t="s">
        <v>150</v>
      </c>
      <c r="E292" s="32"/>
      <c r="F292" s="183" t="s">
        <v>349</v>
      </c>
      <c r="G292" s="32"/>
      <c r="H292" s="32"/>
      <c r="I292" s="101"/>
      <c r="J292" s="32"/>
      <c r="K292" s="32"/>
      <c r="L292" s="33"/>
      <c r="M292" s="181"/>
      <c r="N292" s="182"/>
      <c r="O292" s="58"/>
      <c r="P292" s="58"/>
      <c r="Q292" s="58"/>
      <c r="R292" s="58"/>
      <c r="S292" s="58"/>
      <c r="T292" s="59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T292" s="17" t="s">
        <v>150</v>
      </c>
      <c r="AU292" s="17" t="s">
        <v>84</v>
      </c>
    </row>
    <row r="293" spans="1:47" s="2" customFormat="1" ht="19.5">
      <c r="A293" s="32"/>
      <c r="B293" s="33"/>
      <c r="C293" s="32"/>
      <c r="D293" s="179" t="s">
        <v>157</v>
      </c>
      <c r="E293" s="32"/>
      <c r="F293" s="183" t="s">
        <v>350</v>
      </c>
      <c r="G293" s="32"/>
      <c r="H293" s="32"/>
      <c r="I293" s="101"/>
      <c r="J293" s="32"/>
      <c r="K293" s="32"/>
      <c r="L293" s="33"/>
      <c r="M293" s="181"/>
      <c r="N293" s="182"/>
      <c r="O293" s="58"/>
      <c r="P293" s="58"/>
      <c r="Q293" s="58"/>
      <c r="R293" s="58"/>
      <c r="S293" s="58"/>
      <c r="T293" s="59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T293" s="17" t="s">
        <v>157</v>
      </c>
      <c r="AU293" s="17" t="s">
        <v>84</v>
      </c>
    </row>
    <row r="294" spans="2:51" s="13" customFormat="1" ht="12">
      <c r="B294" s="184"/>
      <c r="D294" s="179" t="s">
        <v>152</v>
      </c>
      <c r="E294" s="185" t="s">
        <v>1</v>
      </c>
      <c r="F294" s="186" t="s">
        <v>278</v>
      </c>
      <c r="H294" s="187">
        <v>20</v>
      </c>
      <c r="I294" s="188"/>
      <c r="L294" s="184"/>
      <c r="M294" s="189"/>
      <c r="N294" s="190"/>
      <c r="O294" s="190"/>
      <c r="P294" s="190"/>
      <c r="Q294" s="190"/>
      <c r="R294" s="190"/>
      <c r="S294" s="190"/>
      <c r="T294" s="191"/>
      <c r="AT294" s="185" t="s">
        <v>152</v>
      </c>
      <c r="AU294" s="185" t="s">
        <v>84</v>
      </c>
      <c r="AV294" s="13" t="s">
        <v>84</v>
      </c>
      <c r="AW294" s="13" t="s">
        <v>32</v>
      </c>
      <c r="AX294" s="13" t="s">
        <v>82</v>
      </c>
      <c r="AY294" s="185" t="s">
        <v>140</v>
      </c>
    </row>
    <row r="295" spans="1:65" s="2" customFormat="1" ht="16.5" customHeight="1">
      <c r="A295" s="32"/>
      <c r="B295" s="165"/>
      <c r="C295" s="166" t="s">
        <v>351</v>
      </c>
      <c r="D295" s="166" t="s">
        <v>142</v>
      </c>
      <c r="E295" s="167" t="s">
        <v>352</v>
      </c>
      <c r="F295" s="168" t="s">
        <v>353</v>
      </c>
      <c r="G295" s="169" t="s">
        <v>325</v>
      </c>
      <c r="H295" s="170">
        <v>20</v>
      </c>
      <c r="I295" s="171"/>
      <c r="J295" s="172">
        <f>ROUND(I295*H295,2)</f>
        <v>0</v>
      </c>
      <c r="K295" s="168" t="s">
        <v>146</v>
      </c>
      <c r="L295" s="33"/>
      <c r="M295" s="173" t="s">
        <v>1</v>
      </c>
      <c r="N295" s="174" t="s">
        <v>40</v>
      </c>
      <c r="O295" s="58"/>
      <c r="P295" s="175">
        <f>O295*H295</f>
        <v>0</v>
      </c>
      <c r="Q295" s="175">
        <v>0</v>
      </c>
      <c r="R295" s="175">
        <f>Q295*H295</f>
        <v>0</v>
      </c>
      <c r="S295" s="175">
        <v>0</v>
      </c>
      <c r="T295" s="176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7" t="s">
        <v>147</v>
      </c>
      <c r="AT295" s="177" t="s">
        <v>142</v>
      </c>
      <c r="AU295" s="177" t="s">
        <v>84</v>
      </c>
      <c r="AY295" s="17" t="s">
        <v>140</v>
      </c>
      <c r="BE295" s="178">
        <f>IF(N295="základní",J295,0)</f>
        <v>0</v>
      </c>
      <c r="BF295" s="178">
        <f>IF(N295="snížená",J295,0)</f>
        <v>0</v>
      </c>
      <c r="BG295" s="178">
        <f>IF(N295="zákl. přenesená",J295,0)</f>
        <v>0</v>
      </c>
      <c r="BH295" s="178">
        <f>IF(N295="sníž. přenesená",J295,0)</f>
        <v>0</v>
      </c>
      <c r="BI295" s="178">
        <f>IF(N295="nulová",J295,0)</f>
        <v>0</v>
      </c>
      <c r="BJ295" s="17" t="s">
        <v>82</v>
      </c>
      <c r="BK295" s="178">
        <f>ROUND(I295*H295,2)</f>
        <v>0</v>
      </c>
      <c r="BL295" s="17" t="s">
        <v>147</v>
      </c>
      <c r="BM295" s="177" t="s">
        <v>354</v>
      </c>
    </row>
    <row r="296" spans="1:47" s="2" customFormat="1" ht="12">
      <c r="A296" s="32"/>
      <c r="B296" s="33"/>
      <c r="C296" s="32"/>
      <c r="D296" s="179" t="s">
        <v>149</v>
      </c>
      <c r="E296" s="32"/>
      <c r="F296" s="180" t="s">
        <v>353</v>
      </c>
      <c r="G296" s="32"/>
      <c r="H296" s="32"/>
      <c r="I296" s="101"/>
      <c r="J296" s="32"/>
      <c r="K296" s="32"/>
      <c r="L296" s="33"/>
      <c r="M296" s="181"/>
      <c r="N296" s="182"/>
      <c r="O296" s="58"/>
      <c r="P296" s="58"/>
      <c r="Q296" s="58"/>
      <c r="R296" s="58"/>
      <c r="S296" s="58"/>
      <c r="T296" s="59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T296" s="17" t="s">
        <v>149</v>
      </c>
      <c r="AU296" s="17" t="s">
        <v>84</v>
      </c>
    </row>
    <row r="297" spans="1:47" s="2" customFormat="1" ht="19.5">
      <c r="A297" s="32"/>
      <c r="B297" s="33"/>
      <c r="C297" s="32"/>
      <c r="D297" s="179" t="s">
        <v>150</v>
      </c>
      <c r="E297" s="32"/>
      <c r="F297" s="183" t="s">
        <v>355</v>
      </c>
      <c r="G297" s="32"/>
      <c r="H297" s="32"/>
      <c r="I297" s="101"/>
      <c r="J297" s="32"/>
      <c r="K297" s="32"/>
      <c r="L297" s="33"/>
      <c r="M297" s="181"/>
      <c r="N297" s="182"/>
      <c r="O297" s="58"/>
      <c r="P297" s="58"/>
      <c r="Q297" s="58"/>
      <c r="R297" s="58"/>
      <c r="S297" s="58"/>
      <c r="T297" s="59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7" t="s">
        <v>150</v>
      </c>
      <c r="AU297" s="17" t="s">
        <v>84</v>
      </c>
    </row>
    <row r="298" spans="1:47" s="2" customFormat="1" ht="19.5">
      <c r="A298" s="32"/>
      <c r="B298" s="33"/>
      <c r="C298" s="32"/>
      <c r="D298" s="179" t="s">
        <v>157</v>
      </c>
      <c r="E298" s="32"/>
      <c r="F298" s="183" t="s">
        <v>356</v>
      </c>
      <c r="G298" s="32"/>
      <c r="H298" s="32"/>
      <c r="I298" s="101"/>
      <c r="J298" s="32"/>
      <c r="K298" s="32"/>
      <c r="L298" s="33"/>
      <c r="M298" s="181"/>
      <c r="N298" s="182"/>
      <c r="O298" s="58"/>
      <c r="P298" s="58"/>
      <c r="Q298" s="58"/>
      <c r="R298" s="58"/>
      <c r="S298" s="58"/>
      <c r="T298" s="59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7" t="s">
        <v>157</v>
      </c>
      <c r="AU298" s="17" t="s">
        <v>84</v>
      </c>
    </row>
    <row r="299" spans="2:51" s="13" customFormat="1" ht="12">
      <c r="B299" s="184"/>
      <c r="D299" s="179" t="s">
        <v>152</v>
      </c>
      <c r="E299" s="185" t="s">
        <v>1</v>
      </c>
      <c r="F299" s="186" t="s">
        <v>278</v>
      </c>
      <c r="H299" s="187">
        <v>20</v>
      </c>
      <c r="I299" s="188"/>
      <c r="L299" s="184"/>
      <c r="M299" s="189"/>
      <c r="N299" s="190"/>
      <c r="O299" s="190"/>
      <c r="P299" s="190"/>
      <c r="Q299" s="190"/>
      <c r="R299" s="190"/>
      <c r="S299" s="190"/>
      <c r="T299" s="191"/>
      <c r="AT299" s="185" t="s">
        <v>152</v>
      </c>
      <c r="AU299" s="185" t="s">
        <v>84</v>
      </c>
      <c r="AV299" s="13" t="s">
        <v>84</v>
      </c>
      <c r="AW299" s="13" t="s">
        <v>32</v>
      </c>
      <c r="AX299" s="13" t="s">
        <v>82</v>
      </c>
      <c r="AY299" s="185" t="s">
        <v>140</v>
      </c>
    </row>
    <row r="300" spans="1:65" s="2" customFormat="1" ht="16.5" customHeight="1">
      <c r="A300" s="32"/>
      <c r="B300" s="165"/>
      <c r="C300" s="166" t="s">
        <v>357</v>
      </c>
      <c r="D300" s="166" t="s">
        <v>142</v>
      </c>
      <c r="E300" s="167" t="s">
        <v>358</v>
      </c>
      <c r="F300" s="168" t="s">
        <v>359</v>
      </c>
      <c r="G300" s="169" t="s">
        <v>325</v>
      </c>
      <c r="H300" s="170">
        <v>10</v>
      </c>
      <c r="I300" s="171"/>
      <c r="J300" s="172">
        <f>ROUND(I300*H300,2)</f>
        <v>0</v>
      </c>
      <c r="K300" s="168" t="s">
        <v>146</v>
      </c>
      <c r="L300" s="33"/>
      <c r="M300" s="173" t="s">
        <v>1</v>
      </c>
      <c r="N300" s="174" t="s">
        <v>40</v>
      </c>
      <c r="O300" s="58"/>
      <c r="P300" s="175">
        <f>O300*H300</f>
        <v>0</v>
      </c>
      <c r="Q300" s="175">
        <v>0</v>
      </c>
      <c r="R300" s="175">
        <f>Q300*H300</f>
        <v>0</v>
      </c>
      <c r="S300" s="175">
        <v>0</v>
      </c>
      <c r="T300" s="176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7" t="s">
        <v>147</v>
      </c>
      <c r="AT300" s="177" t="s">
        <v>142</v>
      </c>
      <c r="AU300" s="177" t="s">
        <v>84</v>
      </c>
      <c r="AY300" s="17" t="s">
        <v>140</v>
      </c>
      <c r="BE300" s="178">
        <f>IF(N300="základní",J300,0)</f>
        <v>0</v>
      </c>
      <c r="BF300" s="178">
        <f>IF(N300="snížená",J300,0)</f>
        <v>0</v>
      </c>
      <c r="BG300" s="178">
        <f>IF(N300="zákl. přenesená",J300,0)</f>
        <v>0</v>
      </c>
      <c r="BH300" s="178">
        <f>IF(N300="sníž. přenesená",J300,0)</f>
        <v>0</v>
      </c>
      <c r="BI300" s="178">
        <f>IF(N300="nulová",J300,0)</f>
        <v>0</v>
      </c>
      <c r="BJ300" s="17" t="s">
        <v>82</v>
      </c>
      <c r="BK300" s="178">
        <f>ROUND(I300*H300,2)</f>
        <v>0</v>
      </c>
      <c r="BL300" s="17" t="s">
        <v>147</v>
      </c>
      <c r="BM300" s="177" t="s">
        <v>360</v>
      </c>
    </row>
    <row r="301" spans="1:47" s="2" customFormat="1" ht="12">
      <c r="A301" s="32"/>
      <c r="B301" s="33"/>
      <c r="C301" s="32"/>
      <c r="D301" s="179" t="s">
        <v>149</v>
      </c>
      <c r="E301" s="32"/>
      <c r="F301" s="180" t="s">
        <v>359</v>
      </c>
      <c r="G301" s="32"/>
      <c r="H301" s="32"/>
      <c r="I301" s="101"/>
      <c r="J301" s="32"/>
      <c r="K301" s="32"/>
      <c r="L301" s="33"/>
      <c r="M301" s="181"/>
      <c r="N301" s="182"/>
      <c r="O301" s="58"/>
      <c r="P301" s="58"/>
      <c r="Q301" s="58"/>
      <c r="R301" s="58"/>
      <c r="S301" s="58"/>
      <c r="T301" s="59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7" t="s">
        <v>149</v>
      </c>
      <c r="AU301" s="17" t="s">
        <v>84</v>
      </c>
    </row>
    <row r="302" spans="1:47" s="2" customFormat="1" ht="19.5">
      <c r="A302" s="32"/>
      <c r="B302" s="33"/>
      <c r="C302" s="32"/>
      <c r="D302" s="179" t="s">
        <v>150</v>
      </c>
      <c r="E302" s="32"/>
      <c r="F302" s="183" t="s">
        <v>361</v>
      </c>
      <c r="G302" s="32"/>
      <c r="H302" s="32"/>
      <c r="I302" s="101"/>
      <c r="J302" s="32"/>
      <c r="K302" s="32"/>
      <c r="L302" s="33"/>
      <c r="M302" s="181"/>
      <c r="N302" s="182"/>
      <c r="O302" s="58"/>
      <c r="P302" s="58"/>
      <c r="Q302" s="58"/>
      <c r="R302" s="58"/>
      <c r="S302" s="58"/>
      <c r="T302" s="59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T302" s="17" t="s">
        <v>150</v>
      </c>
      <c r="AU302" s="17" t="s">
        <v>84</v>
      </c>
    </row>
    <row r="303" spans="2:51" s="13" customFormat="1" ht="12">
      <c r="B303" s="184"/>
      <c r="D303" s="179" t="s">
        <v>152</v>
      </c>
      <c r="E303" s="185" t="s">
        <v>1</v>
      </c>
      <c r="F303" s="186" t="s">
        <v>210</v>
      </c>
      <c r="H303" s="187">
        <v>10</v>
      </c>
      <c r="I303" s="188"/>
      <c r="L303" s="184"/>
      <c r="M303" s="189"/>
      <c r="N303" s="190"/>
      <c r="O303" s="190"/>
      <c r="P303" s="190"/>
      <c r="Q303" s="190"/>
      <c r="R303" s="190"/>
      <c r="S303" s="190"/>
      <c r="T303" s="191"/>
      <c r="AT303" s="185" t="s">
        <v>152</v>
      </c>
      <c r="AU303" s="185" t="s">
        <v>84</v>
      </c>
      <c r="AV303" s="13" t="s">
        <v>84</v>
      </c>
      <c r="AW303" s="13" t="s">
        <v>32</v>
      </c>
      <c r="AX303" s="13" t="s">
        <v>82</v>
      </c>
      <c r="AY303" s="185" t="s">
        <v>140</v>
      </c>
    </row>
    <row r="304" spans="1:65" s="2" customFormat="1" ht="16.5" customHeight="1">
      <c r="A304" s="32"/>
      <c r="B304" s="165"/>
      <c r="C304" s="166" t="s">
        <v>362</v>
      </c>
      <c r="D304" s="166" t="s">
        <v>142</v>
      </c>
      <c r="E304" s="167" t="s">
        <v>363</v>
      </c>
      <c r="F304" s="168" t="s">
        <v>364</v>
      </c>
      <c r="G304" s="169" t="s">
        <v>325</v>
      </c>
      <c r="H304" s="170">
        <v>10</v>
      </c>
      <c r="I304" s="171"/>
      <c r="J304" s="172">
        <f>ROUND(I304*H304,2)</f>
        <v>0</v>
      </c>
      <c r="K304" s="168" t="s">
        <v>146</v>
      </c>
      <c r="L304" s="33"/>
      <c r="M304" s="173" t="s">
        <v>1</v>
      </c>
      <c r="N304" s="174" t="s">
        <v>40</v>
      </c>
      <c r="O304" s="58"/>
      <c r="P304" s="175">
        <f>O304*H304</f>
        <v>0</v>
      </c>
      <c r="Q304" s="175">
        <v>0</v>
      </c>
      <c r="R304" s="175">
        <f>Q304*H304</f>
        <v>0</v>
      </c>
      <c r="S304" s="175">
        <v>0</v>
      </c>
      <c r="T304" s="176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7" t="s">
        <v>147</v>
      </c>
      <c r="AT304" s="177" t="s">
        <v>142</v>
      </c>
      <c r="AU304" s="177" t="s">
        <v>84</v>
      </c>
      <c r="AY304" s="17" t="s">
        <v>140</v>
      </c>
      <c r="BE304" s="178">
        <f>IF(N304="základní",J304,0)</f>
        <v>0</v>
      </c>
      <c r="BF304" s="178">
        <f>IF(N304="snížená",J304,0)</f>
        <v>0</v>
      </c>
      <c r="BG304" s="178">
        <f>IF(N304="zákl. přenesená",J304,0)</f>
        <v>0</v>
      </c>
      <c r="BH304" s="178">
        <f>IF(N304="sníž. přenesená",J304,0)</f>
        <v>0</v>
      </c>
      <c r="BI304" s="178">
        <f>IF(N304="nulová",J304,0)</f>
        <v>0</v>
      </c>
      <c r="BJ304" s="17" t="s">
        <v>82</v>
      </c>
      <c r="BK304" s="178">
        <f>ROUND(I304*H304,2)</f>
        <v>0</v>
      </c>
      <c r="BL304" s="17" t="s">
        <v>147</v>
      </c>
      <c r="BM304" s="177" t="s">
        <v>365</v>
      </c>
    </row>
    <row r="305" spans="1:47" s="2" customFormat="1" ht="12">
      <c r="A305" s="32"/>
      <c r="B305" s="33"/>
      <c r="C305" s="32"/>
      <c r="D305" s="179" t="s">
        <v>149</v>
      </c>
      <c r="E305" s="32"/>
      <c r="F305" s="180" t="s">
        <v>364</v>
      </c>
      <c r="G305" s="32"/>
      <c r="H305" s="32"/>
      <c r="I305" s="101"/>
      <c r="J305" s="32"/>
      <c r="K305" s="32"/>
      <c r="L305" s="33"/>
      <c r="M305" s="181"/>
      <c r="N305" s="182"/>
      <c r="O305" s="58"/>
      <c r="P305" s="58"/>
      <c r="Q305" s="58"/>
      <c r="R305" s="58"/>
      <c r="S305" s="58"/>
      <c r="T305" s="59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T305" s="17" t="s">
        <v>149</v>
      </c>
      <c r="AU305" s="17" t="s">
        <v>84</v>
      </c>
    </row>
    <row r="306" spans="1:47" s="2" customFormat="1" ht="19.5">
      <c r="A306" s="32"/>
      <c r="B306" s="33"/>
      <c r="C306" s="32"/>
      <c r="D306" s="179" t="s">
        <v>150</v>
      </c>
      <c r="E306" s="32"/>
      <c r="F306" s="183" t="s">
        <v>355</v>
      </c>
      <c r="G306" s="32"/>
      <c r="H306" s="32"/>
      <c r="I306" s="101"/>
      <c r="J306" s="32"/>
      <c r="K306" s="32"/>
      <c r="L306" s="33"/>
      <c r="M306" s="181"/>
      <c r="N306" s="182"/>
      <c r="O306" s="58"/>
      <c r="P306" s="58"/>
      <c r="Q306" s="58"/>
      <c r="R306" s="58"/>
      <c r="S306" s="58"/>
      <c r="T306" s="59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T306" s="17" t="s">
        <v>150</v>
      </c>
      <c r="AU306" s="17" t="s">
        <v>84</v>
      </c>
    </row>
    <row r="307" spans="2:51" s="13" customFormat="1" ht="12">
      <c r="B307" s="184"/>
      <c r="D307" s="179" t="s">
        <v>152</v>
      </c>
      <c r="E307" s="185" t="s">
        <v>1</v>
      </c>
      <c r="F307" s="186" t="s">
        <v>210</v>
      </c>
      <c r="H307" s="187">
        <v>10</v>
      </c>
      <c r="I307" s="188"/>
      <c r="L307" s="184"/>
      <c r="M307" s="189"/>
      <c r="N307" s="190"/>
      <c r="O307" s="190"/>
      <c r="P307" s="190"/>
      <c r="Q307" s="190"/>
      <c r="R307" s="190"/>
      <c r="S307" s="190"/>
      <c r="T307" s="191"/>
      <c r="AT307" s="185" t="s">
        <v>152</v>
      </c>
      <c r="AU307" s="185" t="s">
        <v>84</v>
      </c>
      <c r="AV307" s="13" t="s">
        <v>84</v>
      </c>
      <c r="AW307" s="13" t="s">
        <v>32</v>
      </c>
      <c r="AX307" s="13" t="s">
        <v>82</v>
      </c>
      <c r="AY307" s="185" t="s">
        <v>140</v>
      </c>
    </row>
    <row r="308" spans="1:65" s="2" customFormat="1" ht="16.5" customHeight="1">
      <c r="A308" s="32"/>
      <c r="B308" s="165"/>
      <c r="C308" s="166" t="s">
        <v>366</v>
      </c>
      <c r="D308" s="166" t="s">
        <v>142</v>
      </c>
      <c r="E308" s="167" t="s">
        <v>367</v>
      </c>
      <c r="F308" s="168" t="s">
        <v>368</v>
      </c>
      <c r="G308" s="169" t="s">
        <v>248</v>
      </c>
      <c r="H308" s="170">
        <v>62.179</v>
      </c>
      <c r="I308" s="171"/>
      <c r="J308" s="172">
        <f>ROUND(I308*H308,2)</f>
        <v>0</v>
      </c>
      <c r="K308" s="168" t="s">
        <v>146</v>
      </c>
      <c r="L308" s="33"/>
      <c r="M308" s="173" t="s">
        <v>1</v>
      </c>
      <c r="N308" s="174" t="s">
        <v>40</v>
      </c>
      <c r="O308" s="58"/>
      <c r="P308" s="175">
        <f>O308*H308</f>
        <v>0</v>
      </c>
      <c r="Q308" s="175">
        <v>0</v>
      </c>
      <c r="R308" s="175">
        <f>Q308*H308</f>
        <v>0</v>
      </c>
      <c r="S308" s="175">
        <v>0</v>
      </c>
      <c r="T308" s="176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7" t="s">
        <v>147</v>
      </c>
      <c r="AT308" s="177" t="s">
        <v>142</v>
      </c>
      <c r="AU308" s="177" t="s">
        <v>84</v>
      </c>
      <c r="AY308" s="17" t="s">
        <v>140</v>
      </c>
      <c r="BE308" s="178">
        <f>IF(N308="základní",J308,0)</f>
        <v>0</v>
      </c>
      <c r="BF308" s="178">
        <f>IF(N308="snížená",J308,0)</f>
        <v>0</v>
      </c>
      <c r="BG308" s="178">
        <f>IF(N308="zákl. přenesená",J308,0)</f>
        <v>0</v>
      </c>
      <c r="BH308" s="178">
        <f>IF(N308="sníž. přenesená",J308,0)</f>
        <v>0</v>
      </c>
      <c r="BI308" s="178">
        <f>IF(N308="nulová",J308,0)</f>
        <v>0</v>
      </c>
      <c r="BJ308" s="17" t="s">
        <v>82</v>
      </c>
      <c r="BK308" s="178">
        <f>ROUND(I308*H308,2)</f>
        <v>0</v>
      </c>
      <c r="BL308" s="17" t="s">
        <v>147</v>
      </c>
      <c r="BM308" s="177" t="s">
        <v>369</v>
      </c>
    </row>
    <row r="309" spans="1:47" s="2" customFormat="1" ht="12">
      <c r="A309" s="32"/>
      <c r="B309" s="33"/>
      <c r="C309" s="32"/>
      <c r="D309" s="179" t="s">
        <v>149</v>
      </c>
      <c r="E309" s="32"/>
      <c r="F309" s="180" t="s">
        <v>368</v>
      </c>
      <c r="G309" s="32"/>
      <c r="H309" s="32"/>
      <c r="I309" s="101"/>
      <c r="J309" s="32"/>
      <c r="K309" s="32"/>
      <c r="L309" s="33"/>
      <c r="M309" s="181"/>
      <c r="N309" s="182"/>
      <c r="O309" s="58"/>
      <c r="P309" s="58"/>
      <c r="Q309" s="58"/>
      <c r="R309" s="58"/>
      <c r="S309" s="58"/>
      <c r="T309" s="59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T309" s="17" t="s">
        <v>149</v>
      </c>
      <c r="AU309" s="17" t="s">
        <v>84</v>
      </c>
    </row>
    <row r="310" spans="1:47" s="2" customFormat="1" ht="19.5">
      <c r="A310" s="32"/>
      <c r="B310" s="33"/>
      <c r="C310" s="32"/>
      <c r="D310" s="179" t="s">
        <v>150</v>
      </c>
      <c r="E310" s="32"/>
      <c r="F310" s="183" t="s">
        <v>370</v>
      </c>
      <c r="G310" s="32"/>
      <c r="H310" s="32"/>
      <c r="I310" s="101"/>
      <c r="J310" s="32"/>
      <c r="K310" s="32"/>
      <c r="L310" s="33"/>
      <c r="M310" s="181"/>
      <c r="N310" s="182"/>
      <c r="O310" s="58"/>
      <c r="P310" s="58"/>
      <c r="Q310" s="58"/>
      <c r="R310" s="58"/>
      <c r="S310" s="58"/>
      <c r="T310" s="59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T310" s="17" t="s">
        <v>150</v>
      </c>
      <c r="AU310" s="17" t="s">
        <v>84</v>
      </c>
    </row>
    <row r="311" spans="2:51" s="13" customFormat="1" ht="12">
      <c r="B311" s="184"/>
      <c r="D311" s="179" t="s">
        <v>152</v>
      </c>
      <c r="E311" s="185" t="s">
        <v>1</v>
      </c>
      <c r="F311" s="186" t="s">
        <v>371</v>
      </c>
      <c r="H311" s="187">
        <v>16.899</v>
      </c>
      <c r="I311" s="188"/>
      <c r="L311" s="184"/>
      <c r="M311" s="189"/>
      <c r="N311" s="190"/>
      <c r="O311" s="190"/>
      <c r="P311" s="190"/>
      <c r="Q311" s="190"/>
      <c r="R311" s="190"/>
      <c r="S311" s="190"/>
      <c r="T311" s="191"/>
      <c r="AT311" s="185" t="s">
        <v>152</v>
      </c>
      <c r="AU311" s="185" t="s">
        <v>84</v>
      </c>
      <c r="AV311" s="13" t="s">
        <v>84</v>
      </c>
      <c r="AW311" s="13" t="s">
        <v>32</v>
      </c>
      <c r="AX311" s="13" t="s">
        <v>75</v>
      </c>
      <c r="AY311" s="185" t="s">
        <v>140</v>
      </c>
    </row>
    <row r="312" spans="2:51" s="13" customFormat="1" ht="12">
      <c r="B312" s="184"/>
      <c r="D312" s="179" t="s">
        <v>152</v>
      </c>
      <c r="E312" s="185" t="s">
        <v>1</v>
      </c>
      <c r="F312" s="186" t="s">
        <v>372</v>
      </c>
      <c r="H312" s="187">
        <v>9</v>
      </c>
      <c r="I312" s="188"/>
      <c r="L312" s="184"/>
      <c r="M312" s="189"/>
      <c r="N312" s="190"/>
      <c r="O312" s="190"/>
      <c r="P312" s="190"/>
      <c r="Q312" s="190"/>
      <c r="R312" s="190"/>
      <c r="S312" s="190"/>
      <c r="T312" s="191"/>
      <c r="AT312" s="185" t="s">
        <v>152</v>
      </c>
      <c r="AU312" s="185" t="s">
        <v>84</v>
      </c>
      <c r="AV312" s="13" t="s">
        <v>84</v>
      </c>
      <c r="AW312" s="13" t="s">
        <v>32</v>
      </c>
      <c r="AX312" s="13" t="s">
        <v>75</v>
      </c>
      <c r="AY312" s="185" t="s">
        <v>140</v>
      </c>
    </row>
    <row r="313" spans="2:51" s="13" customFormat="1" ht="12">
      <c r="B313" s="184"/>
      <c r="D313" s="179" t="s">
        <v>152</v>
      </c>
      <c r="E313" s="185" t="s">
        <v>1</v>
      </c>
      <c r="F313" s="186" t="s">
        <v>373</v>
      </c>
      <c r="H313" s="187">
        <v>26.28</v>
      </c>
      <c r="I313" s="188"/>
      <c r="L313" s="184"/>
      <c r="M313" s="189"/>
      <c r="N313" s="190"/>
      <c r="O313" s="190"/>
      <c r="P313" s="190"/>
      <c r="Q313" s="190"/>
      <c r="R313" s="190"/>
      <c r="S313" s="190"/>
      <c r="T313" s="191"/>
      <c r="AT313" s="185" t="s">
        <v>152</v>
      </c>
      <c r="AU313" s="185" t="s">
        <v>84</v>
      </c>
      <c r="AV313" s="13" t="s">
        <v>84</v>
      </c>
      <c r="AW313" s="13" t="s">
        <v>32</v>
      </c>
      <c r="AX313" s="13" t="s">
        <v>75</v>
      </c>
      <c r="AY313" s="185" t="s">
        <v>140</v>
      </c>
    </row>
    <row r="314" spans="2:51" s="13" customFormat="1" ht="12">
      <c r="B314" s="184"/>
      <c r="D314" s="179" t="s">
        <v>152</v>
      </c>
      <c r="E314" s="185" t="s">
        <v>1</v>
      </c>
      <c r="F314" s="186" t="s">
        <v>374</v>
      </c>
      <c r="H314" s="187">
        <v>10</v>
      </c>
      <c r="I314" s="188"/>
      <c r="L314" s="184"/>
      <c r="M314" s="189"/>
      <c r="N314" s="190"/>
      <c r="O314" s="190"/>
      <c r="P314" s="190"/>
      <c r="Q314" s="190"/>
      <c r="R314" s="190"/>
      <c r="S314" s="190"/>
      <c r="T314" s="191"/>
      <c r="AT314" s="185" t="s">
        <v>152</v>
      </c>
      <c r="AU314" s="185" t="s">
        <v>84</v>
      </c>
      <c r="AV314" s="13" t="s">
        <v>84</v>
      </c>
      <c r="AW314" s="13" t="s">
        <v>32</v>
      </c>
      <c r="AX314" s="13" t="s">
        <v>75</v>
      </c>
      <c r="AY314" s="185" t="s">
        <v>140</v>
      </c>
    </row>
    <row r="315" spans="2:51" s="14" customFormat="1" ht="12">
      <c r="B315" s="192"/>
      <c r="D315" s="179" t="s">
        <v>152</v>
      </c>
      <c r="E315" s="193" t="s">
        <v>1</v>
      </c>
      <c r="F315" s="194" t="s">
        <v>174</v>
      </c>
      <c r="H315" s="195">
        <v>62.179</v>
      </c>
      <c r="I315" s="196"/>
      <c r="L315" s="192"/>
      <c r="M315" s="197"/>
      <c r="N315" s="198"/>
      <c r="O315" s="198"/>
      <c r="P315" s="198"/>
      <c r="Q315" s="198"/>
      <c r="R315" s="198"/>
      <c r="S315" s="198"/>
      <c r="T315" s="199"/>
      <c r="AT315" s="193" t="s">
        <v>152</v>
      </c>
      <c r="AU315" s="193" t="s">
        <v>84</v>
      </c>
      <c r="AV315" s="14" t="s">
        <v>147</v>
      </c>
      <c r="AW315" s="14" t="s">
        <v>32</v>
      </c>
      <c r="AX315" s="14" t="s">
        <v>82</v>
      </c>
      <c r="AY315" s="193" t="s">
        <v>140</v>
      </c>
    </row>
    <row r="316" spans="1:65" s="2" customFormat="1" ht="16.5" customHeight="1">
      <c r="A316" s="32"/>
      <c r="B316" s="165"/>
      <c r="C316" s="166" t="s">
        <v>375</v>
      </c>
      <c r="D316" s="166" t="s">
        <v>142</v>
      </c>
      <c r="E316" s="167" t="s">
        <v>376</v>
      </c>
      <c r="F316" s="168" t="s">
        <v>377</v>
      </c>
      <c r="G316" s="169" t="s">
        <v>325</v>
      </c>
      <c r="H316" s="170">
        <v>37</v>
      </c>
      <c r="I316" s="171"/>
      <c r="J316" s="172">
        <f>ROUND(I316*H316,2)</f>
        <v>0</v>
      </c>
      <c r="K316" s="168" t="s">
        <v>146</v>
      </c>
      <c r="L316" s="33"/>
      <c r="M316" s="173" t="s">
        <v>1</v>
      </c>
      <c r="N316" s="174" t="s">
        <v>40</v>
      </c>
      <c r="O316" s="58"/>
      <c r="P316" s="175">
        <f>O316*H316</f>
        <v>0</v>
      </c>
      <c r="Q316" s="175">
        <v>0</v>
      </c>
      <c r="R316" s="175">
        <f>Q316*H316</f>
        <v>0</v>
      </c>
      <c r="S316" s="175">
        <v>0</v>
      </c>
      <c r="T316" s="176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7" t="s">
        <v>147</v>
      </c>
      <c r="AT316" s="177" t="s">
        <v>142</v>
      </c>
      <c r="AU316" s="177" t="s">
        <v>84</v>
      </c>
      <c r="AY316" s="17" t="s">
        <v>140</v>
      </c>
      <c r="BE316" s="178">
        <f>IF(N316="základní",J316,0)</f>
        <v>0</v>
      </c>
      <c r="BF316" s="178">
        <f>IF(N316="snížená",J316,0)</f>
        <v>0</v>
      </c>
      <c r="BG316" s="178">
        <f>IF(N316="zákl. přenesená",J316,0)</f>
        <v>0</v>
      </c>
      <c r="BH316" s="178">
        <f>IF(N316="sníž. přenesená",J316,0)</f>
        <v>0</v>
      </c>
      <c r="BI316" s="178">
        <f>IF(N316="nulová",J316,0)</f>
        <v>0</v>
      </c>
      <c r="BJ316" s="17" t="s">
        <v>82</v>
      </c>
      <c r="BK316" s="178">
        <f>ROUND(I316*H316,2)</f>
        <v>0</v>
      </c>
      <c r="BL316" s="17" t="s">
        <v>147</v>
      </c>
      <c r="BM316" s="177" t="s">
        <v>378</v>
      </c>
    </row>
    <row r="317" spans="1:47" s="2" customFormat="1" ht="12">
      <c r="A317" s="32"/>
      <c r="B317" s="33"/>
      <c r="C317" s="32"/>
      <c r="D317" s="179" t="s">
        <v>149</v>
      </c>
      <c r="E317" s="32"/>
      <c r="F317" s="180" t="s">
        <v>377</v>
      </c>
      <c r="G317" s="32"/>
      <c r="H317" s="32"/>
      <c r="I317" s="101"/>
      <c r="J317" s="32"/>
      <c r="K317" s="32"/>
      <c r="L317" s="33"/>
      <c r="M317" s="181"/>
      <c r="N317" s="182"/>
      <c r="O317" s="58"/>
      <c r="P317" s="58"/>
      <c r="Q317" s="58"/>
      <c r="R317" s="58"/>
      <c r="S317" s="58"/>
      <c r="T317" s="59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T317" s="17" t="s">
        <v>149</v>
      </c>
      <c r="AU317" s="17" t="s">
        <v>84</v>
      </c>
    </row>
    <row r="318" spans="1:47" s="2" customFormat="1" ht="19.5">
      <c r="A318" s="32"/>
      <c r="B318" s="33"/>
      <c r="C318" s="32"/>
      <c r="D318" s="179" t="s">
        <v>150</v>
      </c>
      <c r="E318" s="32"/>
      <c r="F318" s="183" t="s">
        <v>379</v>
      </c>
      <c r="G318" s="32"/>
      <c r="H318" s="32"/>
      <c r="I318" s="101"/>
      <c r="J318" s="32"/>
      <c r="K318" s="32"/>
      <c r="L318" s="33"/>
      <c r="M318" s="181"/>
      <c r="N318" s="182"/>
      <c r="O318" s="58"/>
      <c r="P318" s="58"/>
      <c r="Q318" s="58"/>
      <c r="R318" s="58"/>
      <c r="S318" s="58"/>
      <c r="T318" s="59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T318" s="17" t="s">
        <v>150</v>
      </c>
      <c r="AU318" s="17" t="s">
        <v>84</v>
      </c>
    </row>
    <row r="319" spans="2:51" s="13" customFormat="1" ht="12">
      <c r="B319" s="184"/>
      <c r="D319" s="179" t="s">
        <v>152</v>
      </c>
      <c r="E319" s="185" t="s">
        <v>1</v>
      </c>
      <c r="F319" s="186" t="s">
        <v>380</v>
      </c>
      <c r="H319" s="187">
        <v>37</v>
      </c>
      <c r="I319" s="188"/>
      <c r="L319" s="184"/>
      <c r="M319" s="189"/>
      <c r="N319" s="190"/>
      <c r="O319" s="190"/>
      <c r="P319" s="190"/>
      <c r="Q319" s="190"/>
      <c r="R319" s="190"/>
      <c r="S319" s="190"/>
      <c r="T319" s="191"/>
      <c r="AT319" s="185" t="s">
        <v>152</v>
      </c>
      <c r="AU319" s="185" t="s">
        <v>84</v>
      </c>
      <c r="AV319" s="13" t="s">
        <v>84</v>
      </c>
      <c r="AW319" s="13" t="s">
        <v>32</v>
      </c>
      <c r="AX319" s="13" t="s">
        <v>82</v>
      </c>
      <c r="AY319" s="185" t="s">
        <v>140</v>
      </c>
    </row>
    <row r="320" spans="1:65" s="2" customFormat="1" ht="16.5" customHeight="1">
      <c r="A320" s="32"/>
      <c r="B320" s="165"/>
      <c r="C320" s="166" t="s">
        <v>381</v>
      </c>
      <c r="D320" s="166" t="s">
        <v>142</v>
      </c>
      <c r="E320" s="167" t="s">
        <v>382</v>
      </c>
      <c r="F320" s="168" t="s">
        <v>383</v>
      </c>
      <c r="G320" s="169" t="s">
        <v>325</v>
      </c>
      <c r="H320" s="170">
        <v>12</v>
      </c>
      <c r="I320" s="171"/>
      <c r="J320" s="172">
        <f>ROUND(I320*H320,2)</f>
        <v>0</v>
      </c>
      <c r="K320" s="168" t="s">
        <v>146</v>
      </c>
      <c r="L320" s="33"/>
      <c r="M320" s="173" t="s">
        <v>1</v>
      </c>
      <c r="N320" s="174" t="s">
        <v>40</v>
      </c>
      <c r="O320" s="58"/>
      <c r="P320" s="175">
        <f>O320*H320</f>
        <v>0</v>
      </c>
      <c r="Q320" s="175">
        <v>0</v>
      </c>
      <c r="R320" s="175">
        <f>Q320*H320</f>
        <v>0</v>
      </c>
      <c r="S320" s="175">
        <v>0</v>
      </c>
      <c r="T320" s="176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7" t="s">
        <v>147</v>
      </c>
      <c r="AT320" s="177" t="s">
        <v>142</v>
      </c>
      <c r="AU320" s="177" t="s">
        <v>84</v>
      </c>
      <c r="AY320" s="17" t="s">
        <v>140</v>
      </c>
      <c r="BE320" s="178">
        <f>IF(N320="základní",J320,0)</f>
        <v>0</v>
      </c>
      <c r="BF320" s="178">
        <f>IF(N320="snížená",J320,0)</f>
        <v>0</v>
      </c>
      <c r="BG320" s="178">
        <f>IF(N320="zákl. přenesená",J320,0)</f>
        <v>0</v>
      </c>
      <c r="BH320" s="178">
        <f>IF(N320="sníž. přenesená",J320,0)</f>
        <v>0</v>
      </c>
      <c r="BI320" s="178">
        <f>IF(N320="nulová",J320,0)</f>
        <v>0</v>
      </c>
      <c r="BJ320" s="17" t="s">
        <v>82</v>
      </c>
      <c r="BK320" s="178">
        <f>ROUND(I320*H320,2)</f>
        <v>0</v>
      </c>
      <c r="BL320" s="17" t="s">
        <v>147</v>
      </c>
      <c r="BM320" s="177" t="s">
        <v>384</v>
      </c>
    </row>
    <row r="321" spans="1:47" s="2" customFormat="1" ht="12">
      <c r="A321" s="32"/>
      <c r="B321" s="33"/>
      <c r="C321" s="32"/>
      <c r="D321" s="179" t="s">
        <v>149</v>
      </c>
      <c r="E321" s="32"/>
      <c r="F321" s="180" t="s">
        <v>383</v>
      </c>
      <c r="G321" s="32"/>
      <c r="H321" s="32"/>
      <c r="I321" s="101"/>
      <c r="J321" s="32"/>
      <c r="K321" s="32"/>
      <c r="L321" s="33"/>
      <c r="M321" s="181"/>
      <c r="N321" s="182"/>
      <c r="O321" s="58"/>
      <c r="P321" s="58"/>
      <c r="Q321" s="58"/>
      <c r="R321" s="58"/>
      <c r="S321" s="58"/>
      <c r="T321" s="59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T321" s="17" t="s">
        <v>149</v>
      </c>
      <c r="AU321" s="17" t="s">
        <v>84</v>
      </c>
    </row>
    <row r="322" spans="1:47" s="2" customFormat="1" ht="19.5">
      <c r="A322" s="32"/>
      <c r="B322" s="33"/>
      <c r="C322" s="32"/>
      <c r="D322" s="179" t="s">
        <v>150</v>
      </c>
      <c r="E322" s="32"/>
      <c r="F322" s="183" t="s">
        <v>385</v>
      </c>
      <c r="G322" s="32"/>
      <c r="H322" s="32"/>
      <c r="I322" s="101"/>
      <c r="J322" s="32"/>
      <c r="K322" s="32"/>
      <c r="L322" s="33"/>
      <c r="M322" s="181"/>
      <c r="N322" s="182"/>
      <c r="O322" s="58"/>
      <c r="P322" s="58"/>
      <c r="Q322" s="58"/>
      <c r="R322" s="58"/>
      <c r="S322" s="58"/>
      <c r="T322" s="59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T322" s="17" t="s">
        <v>150</v>
      </c>
      <c r="AU322" s="17" t="s">
        <v>84</v>
      </c>
    </row>
    <row r="323" spans="2:51" s="13" customFormat="1" ht="12">
      <c r="B323" s="184"/>
      <c r="D323" s="179" t="s">
        <v>152</v>
      </c>
      <c r="E323" s="185" t="s">
        <v>1</v>
      </c>
      <c r="F323" s="186" t="s">
        <v>386</v>
      </c>
      <c r="H323" s="187">
        <v>12</v>
      </c>
      <c r="I323" s="188"/>
      <c r="L323" s="184"/>
      <c r="M323" s="189"/>
      <c r="N323" s="190"/>
      <c r="O323" s="190"/>
      <c r="P323" s="190"/>
      <c r="Q323" s="190"/>
      <c r="R323" s="190"/>
      <c r="S323" s="190"/>
      <c r="T323" s="191"/>
      <c r="AT323" s="185" t="s">
        <v>152</v>
      </c>
      <c r="AU323" s="185" t="s">
        <v>84</v>
      </c>
      <c r="AV323" s="13" t="s">
        <v>84</v>
      </c>
      <c r="AW323" s="13" t="s">
        <v>32</v>
      </c>
      <c r="AX323" s="13" t="s">
        <v>82</v>
      </c>
      <c r="AY323" s="185" t="s">
        <v>140</v>
      </c>
    </row>
    <row r="324" spans="1:65" s="2" customFormat="1" ht="16.5" customHeight="1">
      <c r="A324" s="32"/>
      <c r="B324" s="165"/>
      <c r="C324" s="166" t="s">
        <v>387</v>
      </c>
      <c r="D324" s="166" t="s">
        <v>142</v>
      </c>
      <c r="E324" s="167" t="s">
        <v>388</v>
      </c>
      <c r="F324" s="168" t="s">
        <v>389</v>
      </c>
      <c r="G324" s="169" t="s">
        <v>163</v>
      </c>
      <c r="H324" s="170">
        <v>739.13</v>
      </c>
      <c r="I324" s="171"/>
      <c r="J324" s="172">
        <f>ROUND(I324*H324,2)</f>
        <v>0</v>
      </c>
      <c r="K324" s="168" t="s">
        <v>146</v>
      </c>
      <c r="L324" s="33"/>
      <c r="M324" s="173" t="s">
        <v>1</v>
      </c>
      <c r="N324" s="174" t="s">
        <v>40</v>
      </c>
      <c r="O324" s="58"/>
      <c r="P324" s="175">
        <f>O324*H324</f>
        <v>0</v>
      </c>
      <c r="Q324" s="175">
        <v>0</v>
      </c>
      <c r="R324" s="175">
        <f>Q324*H324</f>
        <v>0</v>
      </c>
      <c r="S324" s="175">
        <v>0</v>
      </c>
      <c r="T324" s="176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7" t="s">
        <v>147</v>
      </c>
      <c r="AT324" s="177" t="s">
        <v>142</v>
      </c>
      <c r="AU324" s="177" t="s">
        <v>84</v>
      </c>
      <c r="AY324" s="17" t="s">
        <v>140</v>
      </c>
      <c r="BE324" s="178">
        <f>IF(N324="základní",J324,0)</f>
        <v>0</v>
      </c>
      <c r="BF324" s="178">
        <f>IF(N324="snížená",J324,0)</f>
        <v>0</v>
      </c>
      <c r="BG324" s="178">
        <f>IF(N324="zákl. přenesená",J324,0)</f>
        <v>0</v>
      </c>
      <c r="BH324" s="178">
        <f>IF(N324="sníž. přenesená",J324,0)</f>
        <v>0</v>
      </c>
      <c r="BI324" s="178">
        <f>IF(N324="nulová",J324,0)</f>
        <v>0</v>
      </c>
      <c r="BJ324" s="17" t="s">
        <v>82</v>
      </c>
      <c r="BK324" s="178">
        <f>ROUND(I324*H324,2)</f>
        <v>0</v>
      </c>
      <c r="BL324" s="17" t="s">
        <v>147</v>
      </c>
      <c r="BM324" s="177" t="s">
        <v>390</v>
      </c>
    </row>
    <row r="325" spans="1:47" s="2" customFormat="1" ht="12">
      <c r="A325" s="32"/>
      <c r="B325" s="33"/>
      <c r="C325" s="32"/>
      <c r="D325" s="179" t="s">
        <v>149</v>
      </c>
      <c r="E325" s="32"/>
      <c r="F325" s="180" t="s">
        <v>389</v>
      </c>
      <c r="G325" s="32"/>
      <c r="H325" s="32"/>
      <c r="I325" s="101"/>
      <c r="J325" s="32"/>
      <c r="K325" s="32"/>
      <c r="L325" s="33"/>
      <c r="M325" s="181"/>
      <c r="N325" s="182"/>
      <c r="O325" s="58"/>
      <c r="P325" s="58"/>
      <c r="Q325" s="58"/>
      <c r="R325" s="58"/>
      <c r="S325" s="58"/>
      <c r="T325" s="59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T325" s="17" t="s">
        <v>149</v>
      </c>
      <c r="AU325" s="17" t="s">
        <v>84</v>
      </c>
    </row>
    <row r="326" spans="1:47" s="2" customFormat="1" ht="29.25">
      <c r="A326" s="32"/>
      <c r="B326" s="33"/>
      <c r="C326" s="32"/>
      <c r="D326" s="179" t="s">
        <v>150</v>
      </c>
      <c r="E326" s="32"/>
      <c r="F326" s="183" t="s">
        <v>391</v>
      </c>
      <c r="G326" s="32"/>
      <c r="H326" s="32"/>
      <c r="I326" s="101"/>
      <c r="J326" s="32"/>
      <c r="K326" s="32"/>
      <c r="L326" s="33"/>
      <c r="M326" s="181"/>
      <c r="N326" s="182"/>
      <c r="O326" s="58"/>
      <c r="P326" s="58"/>
      <c r="Q326" s="58"/>
      <c r="R326" s="58"/>
      <c r="S326" s="58"/>
      <c r="T326" s="59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T326" s="17" t="s">
        <v>150</v>
      </c>
      <c r="AU326" s="17" t="s">
        <v>84</v>
      </c>
    </row>
    <row r="327" spans="2:51" s="13" customFormat="1" ht="22.5">
      <c r="B327" s="184"/>
      <c r="D327" s="179" t="s">
        <v>152</v>
      </c>
      <c r="E327" s="185" t="s">
        <v>1</v>
      </c>
      <c r="F327" s="186" t="s">
        <v>392</v>
      </c>
      <c r="H327" s="187">
        <v>389.09</v>
      </c>
      <c r="I327" s="188"/>
      <c r="L327" s="184"/>
      <c r="M327" s="189"/>
      <c r="N327" s="190"/>
      <c r="O327" s="190"/>
      <c r="P327" s="190"/>
      <c r="Q327" s="190"/>
      <c r="R327" s="190"/>
      <c r="S327" s="190"/>
      <c r="T327" s="191"/>
      <c r="AT327" s="185" t="s">
        <v>152</v>
      </c>
      <c r="AU327" s="185" t="s">
        <v>84</v>
      </c>
      <c r="AV327" s="13" t="s">
        <v>84</v>
      </c>
      <c r="AW327" s="13" t="s">
        <v>32</v>
      </c>
      <c r="AX327" s="13" t="s">
        <v>75</v>
      </c>
      <c r="AY327" s="185" t="s">
        <v>140</v>
      </c>
    </row>
    <row r="328" spans="2:51" s="13" customFormat="1" ht="12">
      <c r="B328" s="184"/>
      <c r="D328" s="179" t="s">
        <v>152</v>
      </c>
      <c r="E328" s="185" t="s">
        <v>1</v>
      </c>
      <c r="F328" s="186" t="s">
        <v>393</v>
      </c>
      <c r="H328" s="187">
        <v>293.04</v>
      </c>
      <c r="I328" s="188"/>
      <c r="L328" s="184"/>
      <c r="M328" s="189"/>
      <c r="N328" s="190"/>
      <c r="O328" s="190"/>
      <c r="P328" s="190"/>
      <c r="Q328" s="190"/>
      <c r="R328" s="190"/>
      <c r="S328" s="190"/>
      <c r="T328" s="191"/>
      <c r="AT328" s="185" t="s">
        <v>152</v>
      </c>
      <c r="AU328" s="185" t="s">
        <v>84</v>
      </c>
      <c r="AV328" s="13" t="s">
        <v>84</v>
      </c>
      <c r="AW328" s="13" t="s">
        <v>32</v>
      </c>
      <c r="AX328" s="13" t="s">
        <v>75</v>
      </c>
      <c r="AY328" s="185" t="s">
        <v>140</v>
      </c>
    </row>
    <row r="329" spans="2:51" s="13" customFormat="1" ht="12">
      <c r="B329" s="184"/>
      <c r="D329" s="179" t="s">
        <v>152</v>
      </c>
      <c r="E329" s="185" t="s">
        <v>1</v>
      </c>
      <c r="F329" s="186" t="s">
        <v>394</v>
      </c>
      <c r="H329" s="187">
        <v>34</v>
      </c>
      <c r="I329" s="188"/>
      <c r="L329" s="184"/>
      <c r="M329" s="189"/>
      <c r="N329" s="190"/>
      <c r="O329" s="190"/>
      <c r="P329" s="190"/>
      <c r="Q329" s="190"/>
      <c r="R329" s="190"/>
      <c r="S329" s="190"/>
      <c r="T329" s="191"/>
      <c r="AT329" s="185" t="s">
        <v>152</v>
      </c>
      <c r="AU329" s="185" t="s">
        <v>84</v>
      </c>
      <c r="AV329" s="13" t="s">
        <v>84</v>
      </c>
      <c r="AW329" s="13" t="s">
        <v>32</v>
      </c>
      <c r="AX329" s="13" t="s">
        <v>75</v>
      </c>
      <c r="AY329" s="185" t="s">
        <v>140</v>
      </c>
    </row>
    <row r="330" spans="2:51" s="13" customFormat="1" ht="12">
      <c r="B330" s="184"/>
      <c r="D330" s="179" t="s">
        <v>152</v>
      </c>
      <c r="E330" s="185" t="s">
        <v>1</v>
      </c>
      <c r="F330" s="186" t="s">
        <v>395</v>
      </c>
      <c r="H330" s="187">
        <v>3</v>
      </c>
      <c r="I330" s="188"/>
      <c r="L330" s="184"/>
      <c r="M330" s="189"/>
      <c r="N330" s="190"/>
      <c r="O330" s="190"/>
      <c r="P330" s="190"/>
      <c r="Q330" s="190"/>
      <c r="R330" s="190"/>
      <c r="S330" s="190"/>
      <c r="T330" s="191"/>
      <c r="AT330" s="185" t="s">
        <v>152</v>
      </c>
      <c r="AU330" s="185" t="s">
        <v>84</v>
      </c>
      <c r="AV330" s="13" t="s">
        <v>84</v>
      </c>
      <c r="AW330" s="13" t="s">
        <v>32</v>
      </c>
      <c r="AX330" s="13" t="s">
        <v>75</v>
      </c>
      <c r="AY330" s="185" t="s">
        <v>140</v>
      </c>
    </row>
    <row r="331" spans="2:51" s="13" customFormat="1" ht="12">
      <c r="B331" s="184"/>
      <c r="D331" s="179" t="s">
        <v>152</v>
      </c>
      <c r="E331" s="185" t="s">
        <v>1</v>
      </c>
      <c r="F331" s="186" t="s">
        <v>396</v>
      </c>
      <c r="H331" s="187">
        <v>20</v>
      </c>
      <c r="I331" s="188"/>
      <c r="L331" s="184"/>
      <c r="M331" s="189"/>
      <c r="N331" s="190"/>
      <c r="O331" s="190"/>
      <c r="P331" s="190"/>
      <c r="Q331" s="190"/>
      <c r="R331" s="190"/>
      <c r="S331" s="190"/>
      <c r="T331" s="191"/>
      <c r="AT331" s="185" t="s">
        <v>152</v>
      </c>
      <c r="AU331" s="185" t="s">
        <v>84</v>
      </c>
      <c r="AV331" s="13" t="s">
        <v>84</v>
      </c>
      <c r="AW331" s="13" t="s">
        <v>32</v>
      </c>
      <c r="AX331" s="13" t="s">
        <v>75</v>
      </c>
      <c r="AY331" s="185" t="s">
        <v>140</v>
      </c>
    </row>
    <row r="332" spans="2:51" s="14" customFormat="1" ht="12">
      <c r="B332" s="192"/>
      <c r="D332" s="179" t="s">
        <v>152</v>
      </c>
      <c r="E332" s="193" t="s">
        <v>1</v>
      </c>
      <c r="F332" s="194" t="s">
        <v>174</v>
      </c>
      <c r="H332" s="195">
        <v>739.13</v>
      </c>
      <c r="I332" s="196"/>
      <c r="L332" s="192"/>
      <c r="M332" s="197"/>
      <c r="N332" s="198"/>
      <c r="O332" s="198"/>
      <c r="P332" s="198"/>
      <c r="Q332" s="198"/>
      <c r="R332" s="198"/>
      <c r="S332" s="198"/>
      <c r="T332" s="199"/>
      <c r="AT332" s="193" t="s">
        <v>152</v>
      </c>
      <c r="AU332" s="193" t="s">
        <v>84</v>
      </c>
      <c r="AV332" s="14" t="s">
        <v>147</v>
      </c>
      <c r="AW332" s="14" t="s">
        <v>32</v>
      </c>
      <c r="AX332" s="14" t="s">
        <v>82</v>
      </c>
      <c r="AY332" s="193" t="s">
        <v>140</v>
      </c>
    </row>
    <row r="333" spans="1:65" s="2" customFormat="1" ht="16.5" customHeight="1">
      <c r="A333" s="32"/>
      <c r="B333" s="165"/>
      <c r="C333" s="166" t="s">
        <v>397</v>
      </c>
      <c r="D333" s="166" t="s">
        <v>142</v>
      </c>
      <c r="E333" s="167" t="s">
        <v>398</v>
      </c>
      <c r="F333" s="168" t="s">
        <v>399</v>
      </c>
      <c r="G333" s="169" t="s">
        <v>163</v>
      </c>
      <c r="H333" s="170">
        <v>794.8</v>
      </c>
      <c r="I333" s="171"/>
      <c r="J333" s="172">
        <f>ROUND(I333*H333,2)</f>
        <v>0</v>
      </c>
      <c r="K333" s="168" t="s">
        <v>146</v>
      </c>
      <c r="L333" s="33"/>
      <c r="M333" s="173" t="s">
        <v>1</v>
      </c>
      <c r="N333" s="174" t="s">
        <v>40</v>
      </c>
      <c r="O333" s="58"/>
      <c r="P333" s="175">
        <f>O333*H333</f>
        <v>0</v>
      </c>
      <c r="Q333" s="175">
        <v>0</v>
      </c>
      <c r="R333" s="175">
        <f>Q333*H333</f>
        <v>0</v>
      </c>
      <c r="S333" s="175">
        <v>0</v>
      </c>
      <c r="T333" s="176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7" t="s">
        <v>147</v>
      </c>
      <c r="AT333" s="177" t="s">
        <v>142</v>
      </c>
      <c r="AU333" s="177" t="s">
        <v>84</v>
      </c>
      <c r="AY333" s="17" t="s">
        <v>140</v>
      </c>
      <c r="BE333" s="178">
        <f>IF(N333="základní",J333,0)</f>
        <v>0</v>
      </c>
      <c r="BF333" s="178">
        <f>IF(N333="snížená",J333,0)</f>
        <v>0</v>
      </c>
      <c r="BG333" s="178">
        <f>IF(N333="zákl. přenesená",J333,0)</f>
        <v>0</v>
      </c>
      <c r="BH333" s="178">
        <f>IF(N333="sníž. přenesená",J333,0)</f>
        <v>0</v>
      </c>
      <c r="BI333" s="178">
        <f>IF(N333="nulová",J333,0)</f>
        <v>0</v>
      </c>
      <c r="BJ333" s="17" t="s">
        <v>82</v>
      </c>
      <c r="BK333" s="178">
        <f>ROUND(I333*H333,2)</f>
        <v>0</v>
      </c>
      <c r="BL333" s="17" t="s">
        <v>147</v>
      </c>
      <c r="BM333" s="177" t="s">
        <v>400</v>
      </c>
    </row>
    <row r="334" spans="1:47" s="2" customFormat="1" ht="12">
      <c r="A334" s="32"/>
      <c r="B334" s="33"/>
      <c r="C334" s="32"/>
      <c r="D334" s="179" t="s">
        <v>149</v>
      </c>
      <c r="E334" s="32"/>
      <c r="F334" s="180" t="s">
        <v>399</v>
      </c>
      <c r="G334" s="32"/>
      <c r="H334" s="32"/>
      <c r="I334" s="101"/>
      <c r="J334" s="32"/>
      <c r="K334" s="32"/>
      <c r="L334" s="33"/>
      <c r="M334" s="181"/>
      <c r="N334" s="182"/>
      <c r="O334" s="58"/>
      <c r="P334" s="58"/>
      <c r="Q334" s="58"/>
      <c r="R334" s="58"/>
      <c r="S334" s="58"/>
      <c r="T334" s="59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T334" s="17" t="s">
        <v>149</v>
      </c>
      <c r="AU334" s="17" t="s">
        <v>84</v>
      </c>
    </row>
    <row r="335" spans="1:47" s="2" customFormat="1" ht="29.25">
      <c r="A335" s="32"/>
      <c r="B335" s="33"/>
      <c r="C335" s="32"/>
      <c r="D335" s="179" t="s">
        <v>150</v>
      </c>
      <c r="E335" s="32"/>
      <c r="F335" s="183" t="s">
        <v>401</v>
      </c>
      <c r="G335" s="32"/>
      <c r="H335" s="32"/>
      <c r="I335" s="101"/>
      <c r="J335" s="32"/>
      <c r="K335" s="32"/>
      <c r="L335" s="33"/>
      <c r="M335" s="181"/>
      <c r="N335" s="182"/>
      <c r="O335" s="58"/>
      <c r="P335" s="58"/>
      <c r="Q335" s="58"/>
      <c r="R335" s="58"/>
      <c r="S335" s="58"/>
      <c r="T335" s="59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T335" s="17" t="s">
        <v>150</v>
      </c>
      <c r="AU335" s="17" t="s">
        <v>84</v>
      </c>
    </row>
    <row r="336" spans="2:51" s="13" customFormat="1" ht="12">
      <c r="B336" s="184"/>
      <c r="D336" s="179" t="s">
        <v>152</v>
      </c>
      <c r="E336" s="185" t="s">
        <v>1</v>
      </c>
      <c r="F336" s="186" t="s">
        <v>402</v>
      </c>
      <c r="H336" s="187">
        <v>460.44</v>
      </c>
      <c r="I336" s="188"/>
      <c r="L336" s="184"/>
      <c r="M336" s="189"/>
      <c r="N336" s="190"/>
      <c r="O336" s="190"/>
      <c r="P336" s="190"/>
      <c r="Q336" s="190"/>
      <c r="R336" s="190"/>
      <c r="S336" s="190"/>
      <c r="T336" s="191"/>
      <c r="AT336" s="185" t="s">
        <v>152</v>
      </c>
      <c r="AU336" s="185" t="s">
        <v>84</v>
      </c>
      <c r="AV336" s="13" t="s">
        <v>84</v>
      </c>
      <c r="AW336" s="13" t="s">
        <v>32</v>
      </c>
      <c r="AX336" s="13" t="s">
        <v>75</v>
      </c>
      <c r="AY336" s="185" t="s">
        <v>140</v>
      </c>
    </row>
    <row r="337" spans="2:51" s="13" customFormat="1" ht="12">
      <c r="B337" s="184"/>
      <c r="D337" s="179" t="s">
        <v>152</v>
      </c>
      <c r="E337" s="185" t="s">
        <v>1</v>
      </c>
      <c r="F337" s="186" t="s">
        <v>403</v>
      </c>
      <c r="H337" s="187">
        <v>334.36</v>
      </c>
      <c r="I337" s="188"/>
      <c r="L337" s="184"/>
      <c r="M337" s="189"/>
      <c r="N337" s="190"/>
      <c r="O337" s="190"/>
      <c r="P337" s="190"/>
      <c r="Q337" s="190"/>
      <c r="R337" s="190"/>
      <c r="S337" s="190"/>
      <c r="T337" s="191"/>
      <c r="AT337" s="185" t="s">
        <v>152</v>
      </c>
      <c r="AU337" s="185" t="s">
        <v>84</v>
      </c>
      <c r="AV337" s="13" t="s">
        <v>84</v>
      </c>
      <c r="AW337" s="13" t="s">
        <v>32</v>
      </c>
      <c r="AX337" s="13" t="s">
        <v>75</v>
      </c>
      <c r="AY337" s="185" t="s">
        <v>140</v>
      </c>
    </row>
    <row r="338" spans="2:51" s="14" customFormat="1" ht="12">
      <c r="B338" s="192"/>
      <c r="D338" s="179" t="s">
        <v>152</v>
      </c>
      <c r="E338" s="193" t="s">
        <v>1</v>
      </c>
      <c r="F338" s="194" t="s">
        <v>174</v>
      </c>
      <c r="H338" s="195">
        <v>794.8</v>
      </c>
      <c r="I338" s="196"/>
      <c r="L338" s="192"/>
      <c r="M338" s="197"/>
      <c r="N338" s="198"/>
      <c r="O338" s="198"/>
      <c r="P338" s="198"/>
      <c r="Q338" s="198"/>
      <c r="R338" s="198"/>
      <c r="S338" s="198"/>
      <c r="T338" s="199"/>
      <c r="AT338" s="193" t="s">
        <v>152</v>
      </c>
      <c r="AU338" s="193" t="s">
        <v>84</v>
      </c>
      <c r="AV338" s="14" t="s">
        <v>147</v>
      </c>
      <c r="AW338" s="14" t="s">
        <v>32</v>
      </c>
      <c r="AX338" s="14" t="s">
        <v>82</v>
      </c>
      <c r="AY338" s="193" t="s">
        <v>140</v>
      </c>
    </row>
    <row r="339" spans="1:65" s="2" customFormat="1" ht="16.5" customHeight="1">
      <c r="A339" s="32"/>
      <c r="B339" s="165"/>
      <c r="C339" s="166" t="s">
        <v>404</v>
      </c>
      <c r="D339" s="166" t="s">
        <v>142</v>
      </c>
      <c r="E339" s="167" t="s">
        <v>405</v>
      </c>
      <c r="F339" s="168" t="s">
        <v>406</v>
      </c>
      <c r="G339" s="169" t="s">
        <v>163</v>
      </c>
      <c r="H339" s="170">
        <v>17</v>
      </c>
      <c r="I339" s="171"/>
      <c r="J339" s="172">
        <f>ROUND(I339*H339,2)</f>
        <v>0</v>
      </c>
      <c r="K339" s="168" t="s">
        <v>146</v>
      </c>
      <c r="L339" s="33"/>
      <c r="M339" s="173" t="s">
        <v>1</v>
      </c>
      <c r="N339" s="174" t="s">
        <v>40</v>
      </c>
      <c r="O339" s="58"/>
      <c r="P339" s="175">
        <f>O339*H339</f>
        <v>0</v>
      </c>
      <c r="Q339" s="175">
        <v>0</v>
      </c>
      <c r="R339" s="175">
        <f>Q339*H339</f>
        <v>0</v>
      </c>
      <c r="S339" s="175">
        <v>0</v>
      </c>
      <c r="T339" s="176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7" t="s">
        <v>147</v>
      </c>
      <c r="AT339" s="177" t="s">
        <v>142</v>
      </c>
      <c r="AU339" s="177" t="s">
        <v>84</v>
      </c>
      <c r="AY339" s="17" t="s">
        <v>140</v>
      </c>
      <c r="BE339" s="178">
        <f>IF(N339="základní",J339,0)</f>
        <v>0</v>
      </c>
      <c r="BF339" s="178">
        <f>IF(N339="snížená",J339,0)</f>
        <v>0</v>
      </c>
      <c r="BG339" s="178">
        <f>IF(N339="zákl. přenesená",J339,0)</f>
        <v>0</v>
      </c>
      <c r="BH339" s="178">
        <f>IF(N339="sníž. přenesená",J339,0)</f>
        <v>0</v>
      </c>
      <c r="BI339" s="178">
        <f>IF(N339="nulová",J339,0)</f>
        <v>0</v>
      </c>
      <c r="BJ339" s="17" t="s">
        <v>82</v>
      </c>
      <c r="BK339" s="178">
        <f>ROUND(I339*H339,2)</f>
        <v>0</v>
      </c>
      <c r="BL339" s="17" t="s">
        <v>147</v>
      </c>
      <c r="BM339" s="177" t="s">
        <v>407</v>
      </c>
    </row>
    <row r="340" spans="1:47" s="2" customFormat="1" ht="12">
      <c r="A340" s="32"/>
      <c r="B340" s="33"/>
      <c r="C340" s="32"/>
      <c r="D340" s="179" t="s">
        <v>149</v>
      </c>
      <c r="E340" s="32"/>
      <c r="F340" s="180" t="s">
        <v>406</v>
      </c>
      <c r="G340" s="32"/>
      <c r="H340" s="32"/>
      <c r="I340" s="101"/>
      <c r="J340" s="32"/>
      <c r="K340" s="32"/>
      <c r="L340" s="33"/>
      <c r="M340" s="181"/>
      <c r="N340" s="182"/>
      <c r="O340" s="58"/>
      <c r="P340" s="58"/>
      <c r="Q340" s="58"/>
      <c r="R340" s="58"/>
      <c r="S340" s="58"/>
      <c r="T340" s="59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T340" s="17" t="s">
        <v>149</v>
      </c>
      <c r="AU340" s="17" t="s">
        <v>84</v>
      </c>
    </row>
    <row r="341" spans="1:47" s="2" customFormat="1" ht="29.25">
      <c r="A341" s="32"/>
      <c r="B341" s="33"/>
      <c r="C341" s="32"/>
      <c r="D341" s="179" t="s">
        <v>150</v>
      </c>
      <c r="E341" s="32"/>
      <c r="F341" s="183" t="s">
        <v>391</v>
      </c>
      <c r="G341" s="32"/>
      <c r="H341" s="32"/>
      <c r="I341" s="101"/>
      <c r="J341" s="32"/>
      <c r="K341" s="32"/>
      <c r="L341" s="33"/>
      <c r="M341" s="181"/>
      <c r="N341" s="182"/>
      <c r="O341" s="58"/>
      <c r="P341" s="58"/>
      <c r="Q341" s="58"/>
      <c r="R341" s="58"/>
      <c r="S341" s="58"/>
      <c r="T341" s="59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T341" s="17" t="s">
        <v>150</v>
      </c>
      <c r="AU341" s="17" t="s">
        <v>84</v>
      </c>
    </row>
    <row r="342" spans="2:51" s="13" customFormat="1" ht="12">
      <c r="B342" s="184"/>
      <c r="D342" s="179" t="s">
        <v>152</v>
      </c>
      <c r="E342" s="185" t="s">
        <v>1</v>
      </c>
      <c r="F342" s="186" t="s">
        <v>259</v>
      </c>
      <c r="H342" s="187">
        <v>17</v>
      </c>
      <c r="I342" s="188"/>
      <c r="L342" s="184"/>
      <c r="M342" s="189"/>
      <c r="N342" s="190"/>
      <c r="O342" s="190"/>
      <c r="P342" s="190"/>
      <c r="Q342" s="190"/>
      <c r="R342" s="190"/>
      <c r="S342" s="190"/>
      <c r="T342" s="191"/>
      <c r="AT342" s="185" t="s">
        <v>152</v>
      </c>
      <c r="AU342" s="185" t="s">
        <v>84</v>
      </c>
      <c r="AV342" s="13" t="s">
        <v>84</v>
      </c>
      <c r="AW342" s="13" t="s">
        <v>32</v>
      </c>
      <c r="AX342" s="13" t="s">
        <v>82</v>
      </c>
      <c r="AY342" s="185" t="s">
        <v>140</v>
      </c>
    </row>
    <row r="343" spans="1:65" s="2" customFormat="1" ht="16.5" customHeight="1">
      <c r="A343" s="32"/>
      <c r="B343" s="165"/>
      <c r="C343" s="166" t="s">
        <v>408</v>
      </c>
      <c r="D343" s="166" t="s">
        <v>142</v>
      </c>
      <c r="E343" s="167" t="s">
        <v>409</v>
      </c>
      <c r="F343" s="168" t="s">
        <v>410</v>
      </c>
      <c r="G343" s="169" t="s">
        <v>163</v>
      </c>
      <c r="H343" s="170">
        <v>16.37</v>
      </c>
      <c r="I343" s="171"/>
      <c r="J343" s="172">
        <f>ROUND(I343*H343,2)</f>
        <v>0</v>
      </c>
      <c r="K343" s="168" t="s">
        <v>146</v>
      </c>
      <c r="L343" s="33"/>
      <c r="M343" s="173" t="s">
        <v>1</v>
      </c>
      <c r="N343" s="174" t="s">
        <v>40</v>
      </c>
      <c r="O343" s="58"/>
      <c r="P343" s="175">
        <f>O343*H343</f>
        <v>0</v>
      </c>
      <c r="Q343" s="175">
        <v>0</v>
      </c>
      <c r="R343" s="175">
        <f>Q343*H343</f>
        <v>0</v>
      </c>
      <c r="S343" s="175">
        <v>0</v>
      </c>
      <c r="T343" s="176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7" t="s">
        <v>147</v>
      </c>
      <c r="AT343" s="177" t="s">
        <v>142</v>
      </c>
      <c r="AU343" s="177" t="s">
        <v>84</v>
      </c>
      <c r="AY343" s="17" t="s">
        <v>140</v>
      </c>
      <c r="BE343" s="178">
        <f>IF(N343="základní",J343,0)</f>
        <v>0</v>
      </c>
      <c r="BF343" s="178">
        <f>IF(N343="snížená",J343,0)</f>
        <v>0</v>
      </c>
      <c r="BG343" s="178">
        <f>IF(N343="zákl. přenesená",J343,0)</f>
        <v>0</v>
      </c>
      <c r="BH343" s="178">
        <f>IF(N343="sníž. přenesená",J343,0)</f>
        <v>0</v>
      </c>
      <c r="BI343" s="178">
        <f>IF(N343="nulová",J343,0)</f>
        <v>0</v>
      </c>
      <c r="BJ343" s="17" t="s">
        <v>82</v>
      </c>
      <c r="BK343" s="178">
        <f>ROUND(I343*H343,2)</f>
        <v>0</v>
      </c>
      <c r="BL343" s="17" t="s">
        <v>147</v>
      </c>
      <c r="BM343" s="177" t="s">
        <v>411</v>
      </c>
    </row>
    <row r="344" spans="1:47" s="2" customFormat="1" ht="12">
      <c r="A344" s="32"/>
      <c r="B344" s="33"/>
      <c r="C344" s="32"/>
      <c r="D344" s="179" t="s">
        <v>149</v>
      </c>
      <c r="E344" s="32"/>
      <c r="F344" s="180" t="s">
        <v>410</v>
      </c>
      <c r="G344" s="32"/>
      <c r="H344" s="32"/>
      <c r="I344" s="101"/>
      <c r="J344" s="32"/>
      <c r="K344" s="32"/>
      <c r="L344" s="33"/>
      <c r="M344" s="181"/>
      <c r="N344" s="182"/>
      <c r="O344" s="58"/>
      <c r="P344" s="58"/>
      <c r="Q344" s="58"/>
      <c r="R344" s="58"/>
      <c r="S344" s="58"/>
      <c r="T344" s="59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T344" s="17" t="s">
        <v>149</v>
      </c>
      <c r="AU344" s="17" t="s">
        <v>84</v>
      </c>
    </row>
    <row r="345" spans="1:47" s="2" customFormat="1" ht="19.5">
      <c r="A345" s="32"/>
      <c r="B345" s="33"/>
      <c r="C345" s="32"/>
      <c r="D345" s="179" t="s">
        <v>150</v>
      </c>
      <c r="E345" s="32"/>
      <c r="F345" s="183" t="s">
        <v>412</v>
      </c>
      <c r="G345" s="32"/>
      <c r="H345" s="32"/>
      <c r="I345" s="101"/>
      <c r="J345" s="32"/>
      <c r="K345" s="32"/>
      <c r="L345" s="33"/>
      <c r="M345" s="181"/>
      <c r="N345" s="182"/>
      <c r="O345" s="58"/>
      <c r="P345" s="58"/>
      <c r="Q345" s="58"/>
      <c r="R345" s="58"/>
      <c r="S345" s="58"/>
      <c r="T345" s="59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T345" s="17" t="s">
        <v>150</v>
      </c>
      <c r="AU345" s="17" t="s">
        <v>84</v>
      </c>
    </row>
    <row r="346" spans="2:51" s="13" customFormat="1" ht="12">
      <c r="B346" s="184"/>
      <c r="D346" s="179" t="s">
        <v>152</v>
      </c>
      <c r="E346" s="185" t="s">
        <v>1</v>
      </c>
      <c r="F346" s="186" t="s">
        <v>312</v>
      </c>
      <c r="H346" s="187">
        <v>7.41</v>
      </c>
      <c r="I346" s="188"/>
      <c r="L346" s="184"/>
      <c r="M346" s="189"/>
      <c r="N346" s="190"/>
      <c r="O346" s="190"/>
      <c r="P346" s="190"/>
      <c r="Q346" s="190"/>
      <c r="R346" s="190"/>
      <c r="S346" s="190"/>
      <c r="T346" s="191"/>
      <c r="AT346" s="185" t="s">
        <v>152</v>
      </c>
      <c r="AU346" s="185" t="s">
        <v>84</v>
      </c>
      <c r="AV346" s="13" t="s">
        <v>84</v>
      </c>
      <c r="AW346" s="13" t="s">
        <v>32</v>
      </c>
      <c r="AX346" s="13" t="s">
        <v>75</v>
      </c>
      <c r="AY346" s="185" t="s">
        <v>140</v>
      </c>
    </row>
    <row r="347" spans="2:51" s="13" customFormat="1" ht="12">
      <c r="B347" s="184"/>
      <c r="D347" s="179" t="s">
        <v>152</v>
      </c>
      <c r="E347" s="185" t="s">
        <v>1</v>
      </c>
      <c r="F347" s="186" t="s">
        <v>313</v>
      </c>
      <c r="H347" s="187">
        <v>8.96</v>
      </c>
      <c r="I347" s="188"/>
      <c r="L347" s="184"/>
      <c r="M347" s="189"/>
      <c r="N347" s="190"/>
      <c r="O347" s="190"/>
      <c r="P347" s="190"/>
      <c r="Q347" s="190"/>
      <c r="R347" s="190"/>
      <c r="S347" s="190"/>
      <c r="T347" s="191"/>
      <c r="AT347" s="185" t="s">
        <v>152</v>
      </c>
      <c r="AU347" s="185" t="s">
        <v>84</v>
      </c>
      <c r="AV347" s="13" t="s">
        <v>84</v>
      </c>
      <c r="AW347" s="13" t="s">
        <v>32</v>
      </c>
      <c r="AX347" s="13" t="s">
        <v>75</v>
      </c>
      <c r="AY347" s="185" t="s">
        <v>140</v>
      </c>
    </row>
    <row r="348" spans="2:51" s="14" customFormat="1" ht="12">
      <c r="B348" s="192"/>
      <c r="D348" s="179" t="s">
        <v>152</v>
      </c>
      <c r="E348" s="193" t="s">
        <v>1</v>
      </c>
      <c r="F348" s="194" t="s">
        <v>174</v>
      </c>
      <c r="H348" s="195">
        <v>16.37</v>
      </c>
      <c r="I348" s="196"/>
      <c r="L348" s="192"/>
      <c r="M348" s="197"/>
      <c r="N348" s="198"/>
      <c r="O348" s="198"/>
      <c r="P348" s="198"/>
      <c r="Q348" s="198"/>
      <c r="R348" s="198"/>
      <c r="S348" s="198"/>
      <c r="T348" s="199"/>
      <c r="AT348" s="193" t="s">
        <v>152</v>
      </c>
      <c r="AU348" s="193" t="s">
        <v>84</v>
      </c>
      <c r="AV348" s="14" t="s">
        <v>147</v>
      </c>
      <c r="AW348" s="14" t="s">
        <v>32</v>
      </c>
      <c r="AX348" s="14" t="s">
        <v>82</v>
      </c>
      <c r="AY348" s="193" t="s">
        <v>140</v>
      </c>
    </row>
    <row r="349" spans="1:65" s="2" customFormat="1" ht="16.5" customHeight="1">
      <c r="A349" s="32"/>
      <c r="B349" s="165"/>
      <c r="C349" s="166" t="s">
        <v>413</v>
      </c>
      <c r="D349" s="166" t="s">
        <v>142</v>
      </c>
      <c r="E349" s="167" t="s">
        <v>414</v>
      </c>
      <c r="F349" s="168" t="s">
        <v>415</v>
      </c>
      <c r="G349" s="169" t="s">
        <v>325</v>
      </c>
      <c r="H349" s="170">
        <v>6</v>
      </c>
      <c r="I349" s="171"/>
      <c r="J349" s="172">
        <f>ROUND(I349*H349,2)</f>
        <v>0</v>
      </c>
      <c r="K349" s="168" t="s">
        <v>146</v>
      </c>
      <c r="L349" s="33"/>
      <c r="M349" s="173" t="s">
        <v>1</v>
      </c>
      <c r="N349" s="174" t="s">
        <v>40</v>
      </c>
      <c r="O349" s="58"/>
      <c r="P349" s="175">
        <f>O349*H349</f>
        <v>0</v>
      </c>
      <c r="Q349" s="175">
        <v>0</v>
      </c>
      <c r="R349" s="175">
        <f>Q349*H349</f>
        <v>0</v>
      </c>
      <c r="S349" s="175">
        <v>0</v>
      </c>
      <c r="T349" s="176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7" t="s">
        <v>147</v>
      </c>
      <c r="AT349" s="177" t="s">
        <v>142</v>
      </c>
      <c r="AU349" s="177" t="s">
        <v>84</v>
      </c>
      <c r="AY349" s="17" t="s">
        <v>140</v>
      </c>
      <c r="BE349" s="178">
        <f>IF(N349="základní",J349,0)</f>
        <v>0</v>
      </c>
      <c r="BF349" s="178">
        <f>IF(N349="snížená",J349,0)</f>
        <v>0</v>
      </c>
      <c r="BG349" s="178">
        <f>IF(N349="zákl. přenesená",J349,0)</f>
        <v>0</v>
      </c>
      <c r="BH349" s="178">
        <f>IF(N349="sníž. přenesená",J349,0)</f>
        <v>0</v>
      </c>
      <c r="BI349" s="178">
        <f>IF(N349="nulová",J349,0)</f>
        <v>0</v>
      </c>
      <c r="BJ349" s="17" t="s">
        <v>82</v>
      </c>
      <c r="BK349" s="178">
        <f>ROUND(I349*H349,2)</f>
        <v>0</v>
      </c>
      <c r="BL349" s="17" t="s">
        <v>147</v>
      </c>
      <c r="BM349" s="177" t="s">
        <v>416</v>
      </c>
    </row>
    <row r="350" spans="1:47" s="2" customFormat="1" ht="12">
      <c r="A350" s="32"/>
      <c r="B350" s="33"/>
      <c r="C350" s="32"/>
      <c r="D350" s="179" t="s">
        <v>149</v>
      </c>
      <c r="E350" s="32"/>
      <c r="F350" s="180" t="s">
        <v>415</v>
      </c>
      <c r="G350" s="32"/>
      <c r="H350" s="32"/>
      <c r="I350" s="101"/>
      <c r="J350" s="32"/>
      <c r="K350" s="32"/>
      <c r="L350" s="33"/>
      <c r="M350" s="181"/>
      <c r="N350" s="182"/>
      <c r="O350" s="58"/>
      <c r="P350" s="58"/>
      <c r="Q350" s="58"/>
      <c r="R350" s="58"/>
      <c r="S350" s="58"/>
      <c r="T350" s="59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T350" s="17" t="s">
        <v>149</v>
      </c>
      <c r="AU350" s="17" t="s">
        <v>84</v>
      </c>
    </row>
    <row r="351" spans="1:47" s="2" customFormat="1" ht="48.75">
      <c r="A351" s="32"/>
      <c r="B351" s="33"/>
      <c r="C351" s="32"/>
      <c r="D351" s="179" t="s">
        <v>150</v>
      </c>
      <c r="E351" s="32"/>
      <c r="F351" s="183" t="s">
        <v>417</v>
      </c>
      <c r="G351" s="32"/>
      <c r="H351" s="32"/>
      <c r="I351" s="101"/>
      <c r="J351" s="32"/>
      <c r="K351" s="32"/>
      <c r="L351" s="33"/>
      <c r="M351" s="181"/>
      <c r="N351" s="182"/>
      <c r="O351" s="58"/>
      <c r="P351" s="58"/>
      <c r="Q351" s="58"/>
      <c r="R351" s="58"/>
      <c r="S351" s="58"/>
      <c r="T351" s="59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T351" s="17" t="s">
        <v>150</v>
      </c>
      <c r="AU351" s="17" t="s">
        <v>84</v>
      </c>
    </row>
    <row r="352" spans="2:51" s="13" customFormat="1" ht="12">
      <c r="B352" s="184"/>
      <c r="D352" s="179" t="s">
        <v>152</v>
      </c>
      <c r="E352" s="185" t="s">
        <v>1</v>
      </c>
      <c r="F352" s="186" t="s">
        <v>186</v>
      </c>
      <c r="H352" s="187">
        <v>6</v>
      </c>
      <c r="I352" s="188"/>
      <c r="L352" s="184"/>
      <c r="M352" s="189"/>
      <c r="N352" s="190"/>
      <c r="O352" s="190"/>
      <c r="P352" s="190"/>
      <c r="Q352" s="190"/>
      <c r="R352" s="190"/>
      <c r="S352" s="190"/>
      <c r="T352" s="191"/>
      <c r="AT352" s="185" t="s">
        <v>152</v>
      </c>
      <c r="AU352" s="185" t="s">
        <v>84</v>
      </c>
      <c r="AV352" s="13" t="s">
        <v>84</v>
      </c>
      <c r="AW352" s="13" t="s">
        <v>32</v>
      </c>
      <c r="AX352" s="13" t="s">
        <v>82</v>
      </c>
      <c r="AY352" s="185" t="s">
        <v>140</v>
      </c>
    </row>
    <row r="353" spans="2:63" s="12" customFormat="1" ht="25.9" customHeight="1">
      <c r="B353" s="152"/>
      <c r="D353" s="153" t="s">
        <v>74</v>
      </c>
      <c r="E353" s="154" t="s">
        <v>418</v>
      </c>
      <c r="F353" s="154" t="s">
        <v>419</v>
      </c>
      <c r="I353" s="155"/>
      <c r="J353" s="156">
        <f>BK353</f>
        <v>0</v>
      </c>
      <c r="L353" s="152"/>
      <c r="M353" s="157"/>
      <c r="N353" s="158"/>
      <c r="O353" s="158"/>
      <c r="P353" s="159">
        <f>SUM(P354:P359)</f>
        <v>0</v>
      </c>
      <c r="Q353" s="158"/>
      <c r="R353" s="159">
        <f>SUM(R354:R359)</f>
        <v>0</v>
      </c>
      <c r="S353" s="158"/>
      <c r="T353" s="160">
        <f>SUM(T354:T359)</f>
        <v>0</v>
      </c>
      <c r="AR353" s="153" t="s">
        <v>147</v>
      </c>
      <c r="AT353" s="161" t="s">
        <v>74</v>
      </c>
      <c r="AU353" s="161" t="s">
        <v>75</v>
      </c>
      <c r="AY353" s="153" t="s">
        <v>140</v>
      </c>
      <c r="BK353" s="162">
        <f>SUM(BK354:BK359)</f>
        <v>0</v>
      </c>
    </row>
    <row r="354" spans="1:65" s="2" customFormat="1" ht="16.5" customHeight="1">
      <c r="A354" s="32"/>
      <c r="B354" s="165"/>
      <c r="C354" s="166" t="s">
        <v>420</v>
      </c>
      <c r="D354" s="166" t="s">
        <v>142</v>
      </c>
      <c r="E354" s="167" t="s">
        <v>421</v>
      </c>
      <c r="F354" s="168" t="s">
        <v>422</v>
      </c>
      <c r="G354" s="169" t="s">
        <v>145</v>
      </c>
      <c r="H354" s="170">
        <v>1304.562</v>
      </c>
      <c r="I354" s="171"/>
      <c r="J354" s="172">
        <f>ROUND(I354*H354,2)</f>
        <v>0</v>
      </c>
      <c r="K354" s="168" t="s">
        <v>146</v>
      </c>
      <c r="L354" s="33"/>
      <c r="M354" s="173" t="s">
        <v>1</v>
      </c>
      <c r="N354" s="174" t="s">
        <v>40</v>
      </c>
      <c r="O354" s="58"/>
      <c r="P354" s="175">
        <f>O354*H354</f>
        <v>0</v>
      </c>
      <c r="Q354" s="175">
        <v>0</v>
      </c>
      <c r="R354" s="175">
        <f>Q354*H354</f>
        <v>0</v>
      </c>
      <c r="S354" s="175">
        <v>0</v>
      </c>
      <c r="T354" s="176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7" t="s">
        <v>423</v>
      </c>
      <c r="AT354" s="177" t="s">
        <v>142</v>
      </c>
      <c r="AU354" s="177" t="s">
        <v>82</v>
      </c>
      <c r="AY354" s="17" t="s">
        <v>140</v>
      </c>
      <c r="BE354" s="178">
        <f>IF(N354="základní",J354,0)</f>
        <v>0</v>
      </c>
      <c r="BF354" s="178">
        <f>IF(N354="snížená",J354,0)</f>
        <v>0</v>
      </c>
      <c r="BG354" s="178">
        <f>IF(N354="zákl. přenesená",J354,0)</f>
        <v>0</v>
      </c>
      <c r="BH354" s="178">
        <f>IF(N354="sníž. přenesená",J354,0)</f>
        <v>0</v>
      </c>
      <c r="BI354" s="178">
        <f>IF(N354="nulová",J354,0)</f>
        <v>0</v>
      </c>
      <c r="BJ354" s="17" t="s">
        <v>82</v>
      </c>
      <c r="BK354" s="178">
        <f>ROUND(I354*H354,2)</f>
        <v>0</v>
      </c>
      <c r="BL354" s="17" t="s">
        <v>423</v>
      </c>
      <c r="BM354" s="177" t="s">
        <v>424</v>
      </c>
    </row>
    <row r="355" spans="1:47" s="2" customFormat="1" ht="12">
      <c r="A355" s="32"/>
      <c r="B355" s="33"/>
      <c r="C355" s="32"/>
      <c r="D355" s="179" t="s">
        <v>149</v>
      </c>
      <c r="E355" s="32"/>
      <c r="F355" s="180" t="s">
        <v>422</v>
      </c>
      <c r="G355" s="32"/>
      <c r="H355" s="32"/>
      <c r="I355" s="101"/>
      <c r="J355" s="32"/>
      <c r="K355" s="32"/>
      <c r="L355" s="33"/>
      <c r="M355" s="181"/>
      <c r="N355" s="182"/>
      <c r="O355" s="58"/>
      <c r="P355" s="58"/>
      <c r="Q355" s="58"/>
      <c r="R355" s="58"/>
      <c r="S355" s="58"/>
      <c r="T355" s="59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T355" s="17" t="s">
        <v>149</v>
      </c>
      <c r="AU355" s="17" t="s">
        <v>82</v>
      </c>
    </row>
    <row r="356" spans="1:47" s="2" customFormat="1" ht="19.5">
      <c r="A356" s="32"/>
      <c r="B356" s="33"/>
      <c r="C356" s="32"/>
      <c r="D356" s="179" t="s">
        <v>150</v>
      </c>
      <c r="E356" s="32"/>
      <c r="F356" s="183" t="s">
        <v>425</v>
      </c>
      <c r="G356" s="32"/>
      <c r="H356" s="32"/>
      <c r="I356" s="101"/>
      <c r="J356" s="32"/>
      <c r="K356" s="32"/>
      <c r="L356" s="33"/>
      <c r="M356" s="181"/>
      <c r="N356" s="182"/>
      <c r="O356" s="58"/>
      <c r="P356" s="58"/>
      <c r="Q356" s="58"/>
      <c r="R356" s="58"/>
      <c r="S356" s="58"/>
      <c r="T356" s="59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T356" s="17" t="s">
        <v>150</v>
      </c>
      <c r="AU356" s="17" t="s">
        <v>82</v>
      </c>
    </row>
    <row r="357" spans="2:51" s="13" customFormat="1" ht="12">
      <c r="B357" s="184"/>
      <c r="D357" s="179" t="s">
        <v>152</v>
      </c>
      <c r="E357" s="185" t="s">
        <v>1</v>
      </c>
      <c r="F357" s="186" t="s">
        <v>426</v>
      </c>
      <c r="H357" s="187">
        <v>1263.38</v>
      </c>
      <c r="I357" s="188"/>
      <c r="L357" s="184"/>
      <c r="M357" s="189"/>
      <c r="N357" s="190"/>
      <c r="O357" s="190"/>
      <c r="P357" s="190"/>
      <c r="Q357" s="190"/>
      <c r="R357" s="190"/>
      <c r="S357" s="190"/>
      <c r="T357" s="191"/>
      <c r="AT357" s="185" t="s">
        <v>152</v>
      </c>
      <c r="AU357" s="185" t="s">
        <v>82</v>
      </c>
      <c r="AV357" s="13" t="s">
        <v>84</v>
      </c>
      <c r="AW357" s="13" t="s">
        <v>32</v>
      </c>
      <c r="AX357" s="13" t="s">
        <v>75</v>
      </c>
      <c r="AY357" s="185" t="s">
        <v>140</v>
      </c>
    </row>
    <row r="358" spans="2:51" s="13" customFormat="1" ht="12">
      <c r="B358" s="184"/>
      <c r="D358" s="179" t="s">
        <v>152</v>
      </c>
      <c r="E358" s="185" t="s">
        <v>1</v>
      </c>
      <c r="F358" s="186" t="s">
        <v>427</v>
      </c>
      <c r="H358" s="187">
        <v>41.182</v>
      </c>
      <c r="I358" s="188"/>
      <c r="L358" s="184"/>
      <c r="M358" s="189"/>
      <c r="N358" s="190"/>
      <c r="O358" s="190"/>
      <c r="P358" s="190"/>
      <c r="Q358" s="190"/>
      <c r="R358" s="190"/>
      <c r="S358" s="190"/>
      <c r="T358" s="191"/>
      <c r="AT358" s="185" t="s">
        <v>152</v>
      </c>
      <c r="AU358" s="185" t="s">
        <v>82</v>
      </c>
      <c r="AV358" s="13" t="s">
        <v>84</v>
      </c>
      <c r="AW358" s="13" t="s">
        <v>32</v>
      </c>
      <c r="AX358" s="13" t="s">
        <v>75</v>
      </c>
      <c r="AY358" s="185" t="s">
        <v>140</v>
      </c>
    </row>
    <row r="359" spans="2:51" s="14" customFormat="1" ht="12">
      <c r="B359" s="192"/>
      <c r="D359" s="179" t="s">
        <v>152</v>
      </c>
      <c r="E359" s="193" t="s">
        <v>1</v>
      </c>
      <c r="F359" s="194" t="s">
        <v>174</v>
      </c>
      <c r="H359" s="195">
        <v>1304.562</v>
      </c>
      <c r="I359" s="196"/>
      <c r="L359" s="192"/>
      <c r="M359" s="207"/>
      <c r="N359" s="208"/>
      <c r="O359" s="208"/>
      <c r="P359" s="208"/>
      <c r="Q359" s="208"/>
      <c r="R359" s="208"/>
      <c r="S359" s="208"/>
      <c r="T359" s="209"/>
      <c r="AT359" s="193" t="s">
        <v>152</v>
      </c>
      <c r="AU359" s="193" t="s">
        <v>82</v>
      </c>
      <c r="AV359" s="14" t="s">
        <v>147</v>
      </c>
      <c r="AW359" s="14" t="s">
        <v>32</v>
      </c>
      <c r="AX359" s="14" t="s">
        <v>82</v>
      </c>
      <c r="AY359" s="193" t="s">
        <v>140</v>
      </c>
    </row>
    <row r="360" spans="1:31" s="2" customFormat="1" ht="6.95" customHeight="1">
      <c r="A360" s="32"/>
      <c r="B360" s="47"/>
      <c r="C360" s="48"/>
      <c r="D360" s="48"/>
      <c r="E360" s="48"/>
      <c r="F360" s="48"/>
      <c r="G360" s="48"/>
      <c r="H360" s="48"/>
      <c r="I360" s="125"/>
      <c r="J360" s="48"/>
      <c r="K360" s="48"/>
      <c r="L360" s="33"/>
      <c r="M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</row>
  </sheetData>
  <autoFilter ref="C127:K359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37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95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107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61" t="str">
        <f>'Rekapitulace stavby'!K6</f>
        <v>Modernizace silnice II/368 Moravská Třebová - průtah km 0,06000 - 0,53000</v>
      </c>
      <c r="F7" s="262"/>
      <c r="G7" s="262"/>
      <c r="H7" s="262"/>
      <c r="I7" s="98"/>
      <c r="L7" s="20"/>
    </row>
    <row r="8" spans="2:12" s="1" customFormat="1" ht="12" customHeight="1">
      <c r="B8" s="20"/>
      <c r="D8" s="27" t="s">
        <v>108</v>
      </c>
      <c r="I8" s="98"/>
      <c r="L8" s="20"/>
    </row>
    <row r="9" spans="1:31" s="2" customFormat="1" ht="16.5" customHeight="1">
      <c r="A9" s="32"/>
      <c r="B9" s="33"/>
      <c r="C9" s="32"/>
      <c r="D9" s="32"/>
      <c r="E9" s="261" t="s">
        <v>428</v>
      </c>
      <c r="F9" s="260"/>
      <c r="G9" s="260"/>
      <c r="H9" s="260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110</v>
      </c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45" t="s">
        <v>429</v>
      </c>
      <c r="F11" s="260"/>
      <c r="G11" s="260"/>
      <c r="H11" s="260"/>
      <c r="I11" s="101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101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102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102" t="s">
        <v>22</v>
      </c>
      <c r="J14" s="55" t="str">
        <f>'Rekapitulace stavby'!AN8</f>
        <v>5. 11. 2018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101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102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102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101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102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3" t="str">
        <f>'Rekapitulace stavby'!E14</f>
        <v>Vyplň údaj</v>
      </c>
      <c r="F20" s="248"/>
      <c r="G20" s="248"/>
      <c r="H20" s="248"/>
      <c r="I20" s="102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101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102" t="s">
        <v>25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102" t="s">
        <v>27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101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102" t="s">
        <v>25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31</v>
      </c>
      <c r="F26" s="32"/>
      <c r="G26" s="32"/>
      <c r="H26" s="32"/>
      <c r="I26" s="102" t="s">
        <v>27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101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2" t="s">
        <v>1</v>
      </c>
      <c r="F29" s="252"/>
      <c r="G29" s="252"/>
      <c r="H29" s="252"/>
      <c r="I29" s="105"/>
      <c r="J29" s="103"/>
      <c r="K29" s="103"/>
      <c r="L29" s="106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101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8" t="s">
        <v>35</v>
      </c>
      <c r="E32" s="32"/>
      <c r="F32" s="32"/>
      <c r="G32" s="32"/>
      <c r="H32" s="32"/>
      <c r="I32" s="101"/>
      <c r="J32" s="71">
        <f>ROUND(J121,2)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107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37</v>
      </c>
      <c r="G34" s="32"/>
      <c r="H34" s="32"/>
      <c r="I34" s="109" t="s">
        <v>36</v>
      </c>
      <c r="J34" s="36" t="s">
        <v>38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10" t="s">
        <v>39</v>
      </c>
      <c r="E35" s="27" t="s">
        <v>40</v>
      </c>
      <c r="F35" s="111">
        <f>ROUND((SUM(BE121:BE165)),2)</f>
        <v>0</v>
      </c>
      <c r="G35" s="32"/>
      <c r="H35" s="32"/>
      <c r="I35" s="112">
        <v>0.21</v>
      </c>
      <c r="J35" s="111">
        <f>ROUND(((SUM(BE121:BE165))*I35),2)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41</v>
      </c>
      <c r="F36" s="111">
        <f>ROUND((SUM(BF121:BF165)),2)</f>
        <v>0</v>
      </c>
      <c r="G36" s="32"/>
      <c r="H36" s="32"/>
      <c r="I36" s="112">
        <v>0.15</v>
      </c>
      <c r="J36" s="111">
        <f>ROUND(((SUM(BF121:BF165))*I36),2)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111">
        <f>ROUND((SUM(BG121:BG165)),2)</f>
        <v>0</v>
      </c>
      <c r="G37" s="32"/>
      <c r="H37" s="32"/>
      <c r="I37" s="112">
        <v>0.21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43</v>
      </c>
      <c r="F38" s="111">
        <f>ROUND((SUM(BH121:BH165)),2)</f>
        <v>0</v>
      </c>
      <c r="G38" s="32"/>
      <c r="H38" s="32"/>
      <c r="I38" s="112">
        <v>0.15</v>
      </c>
      <c r="J38" s="111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44</v>
      </c>
      <c r="F39" s="111">
        <f>ROUND((SUM(BI121:BI165)),2)</f>
        <v>0</v>
      </c>
      <c r="G39" s="32"/>
      <c r="H39" s="32"/>
      <c r="I39" s="112">
        <v>0</v>
      </c>
      <c r="J39" s="111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45</v>
      </c>
      <c r="E41" s="60"/>
      <c r="F41" s="60"/>
      <c r="G41" s="115" t="s">
        <v>46</v>
      </c>
      <c r="H41" s="116" t="s">
        <v>47</v>
      </c>
      <c r="I41" s="117"/>
      <c r="J41" s="118">
        <f>SUM(J32:J39)</f>
        <v>0</v>
      </c>
      <c r="K41" s="119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101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120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21" t="s">
        <v>51</v>
      </c>
      <c r="G61" s="45" t="s">
        <v>50</v>
      </c>
      <c r="H61" s="35"/>
      <c r="I61" s="122"/>
      <c r="J61" s="123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21" t="s">
        <v>51</v>
      </c>
      <c r="G76" s="45" t="s">
        <v>50</v>
      </c>
      <c r="H76" s="35"/>
      <c r="I76" s="122"/>
      <c r="J76" s="123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112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1" t="str">
        <f>E7</f>
        <v>Modernizace silnice II/368 Moravská Třebová - průtah km 0,06000 - 0,53000</v>
      </c>
      <c r="F85" s="262"/>
      <c r="G85" s="262"/>
      <c r="H85" s="262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108</v>
      </c>
      <c r="I86" s="98"/>
      <c r="L86" s="20"/>
    </row>
    <row r="87" spans="1:31" s="2" customFormat="1" ht="16.5" customHeight="1">
      <c r="A87" s="32"/>
      <c r="B87" s="33"/>
      <c r="C87" s="32"/>
      <c r="D87" s="32"/>
      <c r="E87" s="261" t="s">
        <v>428</v>
      </c>
      <c r="F87" s="260"/>
      <c r="G87" s="260"/>
      <c r="H87" s="260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110</v>
      </c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5" t="str">
        <f>E11</f>
        <v>000 - Ostatní a vedlejší náklady</v>
      </c>
      <c r="F89" s="260"/>
      <c r="G89" s="260"/>
      <c r="H89" s="260"/>
      <c r="I89" s="101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Moravská Třebová</v>
      </c>
      <c r="G91" s="32"/>
      <c r="H91" s="32"/>
      <c r="I91" s="102" t="s">
        <v>22</v>
      </c>
      <c r="J91" s="55" t="str">
        <f>IF(J14="","",J14)</f>
        <v>5. 11. 2018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101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Pardubický kraj</v>
      </c>
      <c r="G93" s="32"/>
      <c r="H93" s="32"/>
      <c r="I93" s="102" t="s">
        <v>30</v>
      </c>
      <c r="J93" s="30" t="str">
        <f>E23</f>
        <v>Laboro atelier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102" t="s">
        <v>33</v>
      </c>
      <c r="J94" s="30" t="str">
        <f>E26</f>
        <v>Laboro atelier s.r.o.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27" t="s">
        <v>113</v>
      </c>
      <c r="D96" s="113"/>
      <c r="E96" s="113"/>
      <c r="F96" s="113"/>
      <c r="G96" s="113"/>
      <c r="H96" s="113"/>
      <c r="I96" s="128"/>
      <c r="J96" s="129" t="s">
        <v>114</v>
      </c>
      <c r="K96" s="113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101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30" t="s">
        <v>115</v>
      </c>
      <c r="D98" s="32"/>
      <c r="E98" s="32"/>
      <c r="F98" s="32"/>
      <c r="G98" s="32"/>
      <c r="H98" s="32"/>
      <c r="I98" s="101"/>
      <c r="J98" s="71">
        <f>J121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116</v>
      </c>
    </row>
    <row r="99" spans="2:12" s="9" customFormat="1" ht="24.95" customHeight="1">
      <c r="B99" s="131"/>
      <c r="D99" s="132" t="s">
        <v>124</v>
      </c>
      <c r="E99" s="133"/>
      <c r="F99" s="133"/>
      <c r="G99" s="133"/>
      <c r="H99" s="133"/>
      <c r="I99" s="134"/>
      <c r="J99" s="135">
        <f>J122</f>
        <v>0</v>
      </c>
      <c r="L99" s="131"/>
    </row>
    <row r="100" spans="1:31" s="2" customFormat="1" ht="21.75" customHeight="1">
      <c r="A100" s="32"/>
      <c r="B100" s="33"/>
      <c r="C100" s="32"/>
      <c r="D100" s="32"/>
      <c r="E100" s="32"/>
      <c r="F100" s="32"/>
      <c r="G100" s="32"/>
      <c r="H100" s="32"/>
      <c r="I100" s="101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125"/>
      <c r="J101" s="48"/>
      <c r="K101" s="48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49"/>
      <c r="C105" s="50"/>
      <c r="D105" s="50"/>
      <c r="E105" s="50"/>
      <c r="F105" s="50"/>
      <c r="G105" s="50"/>
      <c r="H105" s="50"/>
      <c r="I105" s="126"/>
      <c r="J105" s="50"/>
      <c r="K105" s="50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125</v>
      </c>
      <c r="D106" s="32"/>
      <c r="E106" s="32"/>
      <c r="F106" s="32"/>
      <c r="G106" s="32"/>
      <c r="H106" s="32"/>
      <c r="I106" s="101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101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2"/>
      <c r="E108" s="32"/>
      <c r="F108" s="32"/>
      <c r="G108" s="32"/>
      <c r="H108" s="32"/>
      <c r="I108" s="101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61" t="str">
        <f>E7</f>
        <v>Modernizace silnice II/368 Moravská Třebová - průtah km 0,06000 - 0,53000</v>
      </c>
      <c r="F109" s="262"/>
      <c r="G109" s="262"/>
      <c r="H109" s="262"/>
      <c r="I109" s="101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2:12" s="1" customFormat="1" ht="12" customHeight="1">
      <c r="B110" s="20"/>
      <c r="C110" s="27" t="s">
        <v>108</v>
      </c>
      <c r="I110" s="98"/>
      <c r="L110" s="20"/>
    </row>
    <row r="111" spans="1:31" s="2" customFormat="1" ht="16.5" customHeight="1">
      <c r="A111" s="32"/>
      <c r="B111" s="33"/>
      <c r="C111" s="32"/>
      <c r="D111" s="32"/>
      <c r="E111" s="261" t="s">
        <v>428</v>
      </c>
      <c r="F111" s="260"/>
      <c r="G111" s="260"/>
      <c r="H111" s="260"/>
      <c r="I111" s="101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110</v>
      </c>
      <c r="D112" s="32"/>
      <c r="E112" s="32"/>
      <c r="F112" s="32"/>
      <c r="G112" s="32"/>
      <c r="H112" s="3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45" t="str">
        <f>E11</f>
        <v>000 - Ostatní a vedlejší náklady</v>
      </c>
      <c r="F113" s="260"/>
      <c r="G113" s="260"/>
      <c r="H113" s="260"/>
      <c r="I113" s="101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101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20</v>
      </c>
      <c r="D115" s="32"/>
      <c r="E115" s="32"/>
      <c r="F115" s="25" t="str">
        <f>F14</f>
        <v>Moravská Třebová</v>
      </c>
      <c r="G115" s="32"/>
      <c r="H115" s="32"/>
      <c r="I115" s="102" t="s">
        <v>22</v>
      </c>
      <c r="J115" s="55" t="str">
        <f>IF(J14="","",J14)</f>
        <v>5. 11. 2018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101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2" customHeight="1">
      <c r="A117" s="32"/>
      <c r="B117" s="33"/>
      <c r="C117" s="27" t="s">
        <v>24</v>
      </c>
      <c r="D117" s="32"/>
      <c r="E117" s="32"/>
      <c r="F117" s="25" t="str">
        <f>E17</f>
        <v>Pardubický kraj</v>
      </c>
      <c r="G117" s="32"/>
      <c r="H117" s="32"/>
      <c r="I117" s="102" t="s">
        <v>30</v>
      </c>
      <c r="J117" s="30" t="str">
        <f>E23</f>
        <v>Laboro atelier s.r.o.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28</v>
      </c>
      <c r="D118" s="32"/>
      <c r="E118" s="32"/>
      <c r="F118" s="25" t="str">
        <f>IF(E20="","",E20)</f>
        <v>Vyplň údaj</v>
      </c>
      <c r="G118" s="32"/>
      <c r="H118" s="32"/>
      <c r="I118" s="102" t="s">
        <v>33</v>
      </c>
      <c r="J118" s="30" t="str">
        <f>E26</f>
        <v>Laboro atelier s.r.o.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2"/>
      <c r="D119" s="32"/>
      <c r="E119" s="32"/>
      <c r="F119" s="32"/>
      <c r="G119" s="32"/>
      <c r="H119" s="32"/>
      <c r="I119" s="101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41"/>
      <c r="B120" s="142"/>
      <c r="C120" s="143" t="s">
        <v>126</v>
      </c>
      <c r="D120" s="144" t="s">
        <v>60</v>
      </c>
      <c r="E120" s="144" t="s">
        <v>56</v>
      </c>
      <c r="F120" s="144" t="s">
        <v>57</v>
      </c>
      <c r="G120" s="144" t="s">
        <v>127</v>
      </c>
      <c r="H120" s="144" t="s">
        <v>128</v>
      </c>
      <c r="I120" s="145" t="s">
        <v>129</v>
      </c>
      <c r="J120" s="144" t="s">
        <v>114</v>
      </c>
      <c r="K120" s="146" t="s">
        <v>130</v>
      </c>
      <c r="L120" s="147"/>
      <c r="M120" s="62" t="s">
        <v>1</v>
      </c>
      <c r="N120" s="63" t="s">
        <v>39</v>
      </c>
      <c r="O120" s="63" t="s">
        <v>131</v>
      </c>
      <c r="P120" s="63" t="s">
        <v>132</v>
      </c>
      <c r="Q120" s="63" t="s">
        <v>133</v>
      </c>
      <c r="R120" s="63" t="s">
        <v>134</v>
      </c>
      <c r="S120" s="63" t="s">
        <v>135</v>
      </c>
      <c r="T120" s="64" t="s">
        <v>136</v>
      </c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</row>
    <row r="121" spans="1:63" s="2" customFormat="1" ht="22.9" customHeight="1">
      <c r="A121" s="32"/>
      <c r="B121" s="33"/>
      <c r="C121" s="69" t="s">
        <v>137</v>
      </c>
      <c r="D121" s="32"/>
      <c r="E121" s="32"/>
      <c r="F121" s="32"/>
      <c r="G121" s="32"/>
      <c r="H121" s="32"/>
      <c r="I121" s="101"/>
      <c r="J121" s="148">
        <f>BK121</f>
        <v>0</v>
      </c>
      <c r="K121" s="32"/>
      <c r="L121" s="33"/>
      <c r="M121" s="65"/>
      <c r="N121" s="56"/>
      <c r="O121" s="66"/>
      <c r="P121" s="149">
        <f>P122</f>
        <v>0</v>
      </c>
      <c r="Q121" s="66"/>
      <c r="R121" s="149">
        <f>R122</f>
        <v>0</v>
      </c>
      <c r="S121" s="66"/>
      <c r="T121" s="150">
        <f>T122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74</v>
      </c>
      <c r="AU121" s="17" t="s">
        <v>116</v>
      </c>
      <c r="BK121" s="151">
        <f>BK122</f>
        <v>0</v>
      </c>
    </row>
    <row r="122" spans="2:63" s="12" customFormat="1" ht="25.9" customHeight="1">
      <c r="B122" s="152"/>
      <c r="D122" s="153" t="s">
        <v>74</v>
      </c>
      <c r="E122" s="154" t="s">
        <v>418</v>
      </c>
      <c r="F122" s="154" t="s">
        <v>419</v>
      </c>
      <c r="I122" s="155"/>
      <c r="J122" s="156">
        <f>BK122</f>
        <v>0</v>
      </c>
      <c r="L122" s="152"/>
      <c r="M122" s="157"/>
      <c r="N122" s="158"/>
      <c r="O122" s="158"/>
      <c r="P122" s="159">
        <f>SUM(P123:P165)</f>
        <v>0</v>
      </c>
      <c r="Q122" s="158"/>
      <c r="R122" s="159">
        <f>SUM(R123:R165)</f>
        <v>0</v>
      </c>
      <c r="S122" s="158"/>
      <c r="T122" s="160">
        <f>SUM(T123:T165)</f>
        <v>0</v>
      </c>
      <c r="AR122" s="153" t="s">
        <v>147</v>
      </c>
      <c r="AT122" s="161" t="s">
        <v>74</v>
      </c>
      <c r="AU122" s="161" t="s">
        <v>75</v>
      </c>
      <c r="AY122" s="153" t="s">
        <v>140</v>
      </c>
      <c r="BK122" s="162">
        <f>SUM(BK123:BK165)</f>
        <v>0</v>
      </c>
    </row>
    <row r="123" spans="1:65" s="2" customFormat="1" ht="16.5" customHeight="1">
      <c r="A123" s="32"/>
      <c r="B123" s="165"/>
      <c r="C123" s="166" t="s">
        <v>82</v>
      </c>
      <c r="D123" s="166" t="s">
        <v>142</v>
      </c>
      <c r="E123" s="167" t="s">
        <v>430</v>
      </c>
      <c r="F123" s="168" t="s">
        <v>431</v>
      </c>
      <c r="G123" s="169" t="s">
        <v>432</v>
      </c>
      <c r="H123" s="170">
        <v>1</v>
      </c>
      <c r="I123" s="171"/>
      <c r="J123" s="172">
        <f>ROUND(I123*H123,2)</f>
        <v>0</v>
      </c>
      <c r="K123" s="168" t="s">
        <v>146</v>
      </c>
      <c r="L123" s="33"/>
      <c r="M123" s="173" t="s">
        <v>1</v>
      </c>
      <c r="N123" s="174" t="s">
        <v>40</v>
      </c>
      <c r="O123" s="58"/>
      <c r="P123" s="175">
        <f>O123*H123</f>
        <v>0</v>
      </c>
      <c r="Q123" s="175">
        <v>0</v>
      </c>
      <c r="R123" s="175">
        <f>Q123*H123</f>
        <v>0</v>
      </c>
      <c r="S123" s="175">
        <v>0</v>
      </c>
      <c r="T123" s="176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7" t="s">
        <v>423</v>
      </c>
      <c r="AT123" s="177" t="s">
        <v>142</v>
      </c>
      <c r="AU123" s="177" t="s">
        <v>82</v>
      </c>
      <c r="AY123" s="17" t="s">
        <v>140</v>
      </c>
      <c r="BE123" s="178">
        <f>IF(N123="základní",J123,0)</f>
        <v>0</v>
      </c>
      <c r="BF123" s="178">
        <f>IF(N123="snížená",J123,0)</f>
        <v>0</v>
      </c>
      <c r="BG123" s="178">
        <f>IF(N123="zákl. přenesená",J123,0)</f>
        <v>0</v>
      </c>
      <c r="BH123" s="178">
        <f>IF(N123="sníž. přenesená",J123,0)</f>
        <v>0</v>
      </c>
      <c r="BI123" s="178">
        <f>IF(N123="nulová",J123,0)</f>
        <v>0</v>
      </c>
      <c r="BJ123" s="17" t="s">
        <v>82</v>
      </c>
      <c r="BK123" s="178">
        <f>ROUND(I123*H123,2)</f>
        <v>0</v>
      </c>
      <c r="BL123" s="17" t="s">
        <v>423</v>
      </c>
      <c r="BM123" s="177" t="s">
        <v>433</v>
      </c>
    </row>
    <row r="124" spans="1:47" s="2" customFormat="1" ht="12">
      <c r="A124" s="32"/>
      <c r="B124" s="33"/>
      <c r="C124" s="32"/>
      <c r="D124" s="179" t="s">
        <v>149</v>
      </c>
      <c r="E124" s="32"/>
      <c r="F124" s="180" t="s">
        <v>431</v>
      </c>
      <c r="G124" s="32"/>
      <c r="H124" s="32"/>
      <c r="I124" s="101"/>
      <c r="J124" s="32"/>
      <c r="K124" s="32"/>
      <c r="L124" s="33"/>
      <c r="M124" s="181"/>
      <c r="N124" s="182"/>
      <c r="O124" s="58"/>
      <c r="P124" s="58"/>
      <c r="Q124" s="58"/>
      <c r="R124" s="58"/>
      <c r="S124" s="58"/>
      <c r="T124" s="59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149</v>
      </c>
      <c r="AU124" s="17" t="s">
        <v>82</v>
      </c>
    </row>
    <row r="125" spans="1:47" s="2" customFormat="1" ht="19.5">
      <c r="A125" s="32"/>
      <c r="B125" s="33"/>
      <c r="C125" s="32"/>
      <c r="D125" s="179" t="s">
        <v>150</v>
      </c>
      <c r="E125" s="32"/>
      <c r="F125" s="183" t="s">
        <v>434</v>
      </c>
      <c r="G125" s="32"/>
      <c r="H125" s="32"/>
      <c r="I125" s="101"/>
      <c r="J125" s="32"/>
      <c r="K125" s="32"/>
      <c r="L125" s="33"/>
      <c r="M125" s="181"/>
      <c r="N125" s="182"/>
      <c r="O125" s="58"/>
      <c r="P125" s="58"/>
      <c r="Q125" s="58"/>
      <c r="R125" s="58"/>
      <c r="S125" s="58"/>
      <c r="T125" s="59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150</v>
      </c>
      <c r="AU125" s="17" t="s">
        <v>82</v>
      </c>
    </row>
    <row r="126" spans="1:47" s="2" customFormat="1" ht="19.5">
      <c r="A126" s="32"/>
      <c r="B126" s="33"/>
      <c r="C126" s="32"/>
      <c r="D126" s="179" t="s">
        <v>157</v>
      </c>
      <c r="E126" s="32"/>
      <c r="F126" s="183" t="s">
        <v>435</v>
      </c>
      <c r="G126" s="32"/>
      <c r="H126" s="32"/>
      <c r="I126" s="101"/>
      <c r="J126" s="32"/>
      <c r="K126" s="32"/>
      <c r="L126" s="33"/>
      <c r="M126" s="181"/>
      <c r="N126" s="182"/>
      <c r="O126" s="58"/>
      <c r="P126" s="58"/>
      <c r="Q126" s="58"/>
      <c r="R126" s="58"/>
      <c r="S126" s="58"/>
      <c r="T126" s="59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157</v>
      </c>
      <c r="AU126" s="17" t="s">
        <v>82</v>
      </c>
    </row>
    <row r="127" spans="1:65" s="2" customFormat="1" ht="16.5" customHeight="1">
      <c r="A127" s="32"/>
      <c r="B127" s="165"/>
      <c r="C127" s="166" t="s">
        <v>84</v>
      </c>
      <c r="D127" s="166" t="s">
        <v>142</v>
      </c>
      <c r="E127" s="167" t="s">
        <v>436</v>
      </c>
      <c r="F127" s="168" t="s">
        <v>437</v>
      </c>
      <c r="G127" s="169" t="s">
        <v>432</v>
      </c>
      <c r="H127" s="170">
        <v>1</v>
      </c>
      <c r="I127" s="171"/>
      <c r="J127" s="172">
        <f>ROUND(I127*H127,2)</f>
        <v>0</v>
      </c>
      <c r="K127" s="168" t="s">
        <v>146</v>
      </c>
      <c r="L127" s="33"/>
      <c r="M127" s="173" t="s">
        <v>1</v>
      </c>
      <c r="N127" s="174" t="s">
        <v>40</v>
      </c>
      <c r="O127" s="58"/>
      <c r="P127" s="175">
        <f>O127*H127</f>
        <v>0</v>
      </c>
      <c r="Q127" s="175">
        <v>0</v>
      </c>
      <c r="R127" s="175">
        <f>Q127*H127</f>
        <v>0</v>
      </c>
      <c r="S127" s="175">
        <v>0</v>
      </c>
      <c r="T127" s="176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7" t="s">
        <v>423</v>
      </c>
      <c r="AT127" s="177" t="s">
        <v>142</v>
      </c>
      <c r="AU127" s="177" t="s">
        <v>82</v>
      </c>
      <c r="AY127" s="17" t="s">
        <v>140</v>
      </c>
      <c r="BE127" s="178">
        <f>IF(N127="základní",J127,0)</f>
        <v>0</v>
      </c>
      <c r="BF127" s="178">
        <f>IF(N127="snížená",J127,0)</f>
        <v>0</v>
      </c>
      <c r="BG127" s="178">
        <f>IF(N127="zákl. přenesená",J127,0)</f>
        <v>0</v>
      </c>
      <c r="BH127" s="178">
        <f>IF(N127="sníž. přenesená",J127,0)</f>
        <v>0</v>
      </c>
      <c r="BI127" s="178">
        <f>IF(N127="nulová",J127,0)</f>
        <v>0</v>
      </c>
      <c r="BJ127" s="17" t="s">
        <v>82</v>
      </c>
      <c r="BK127" s="178">
        <f>ROUND(I127*H127,2)</f>
        <v>0</v>
      </c>
      <c r="BL127" s="17" t="s">
        <v>423</v>
      </c>
      <c r="BM127" s="177" t="s">
        <v>438</v>
      </c>
    </row>
    <row r="128" spans="1:47" s="2" customFormat="1" ht="12">
      <c r="A128" s="32"/>
      <c r="B128" s="33"/>
      <c r="C128" s="32"/>
      <c r="D128" s="179" t="s">
        <v>149</v>
      </c>
      <c r="E128" s="32"/>
      <c r="F128" s="180" t="s">
        <v>437</v>
      </c>
      <c r="G128" s="32"/>
      <c r="H128" s="32"/>
      <c r="I128" s="101"/>
      <c r="J128" s="32"/>
      <c r="K128" s="32"/>
      <c r="L128" s="33"/>
      <c r="M128" s="181"/>
      <c r="N128" s="182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149</v>
      </c>
      <c r="AU128" s="17" t="s">
        <v>82</v>
      </c>
    </row>
    <row r="129" spans="1:47" s="2" customFormat="1" ht="29.25">
      <c r="A129" s="32"/>
      <c r="B129" s="33"/>
      <c r="C129" s="32"/>
      <c r="D129" s="179" t="s">
        <v>150</v>
      </c>
      <c r="E129" s="32"/>
      <c r="F129" s="183" t="s">
        <v>439</v>
      </c>
      <c r="G129" s="32"/>
      <c r="H129" s="32"/>
      <c r="I129" s="101"/>
      <c r="J129" s="32"/>
      <c r="K129" s="32"/>
      <c r="L129" s="33"/>
      <c r="M129" s="181"/>
      <c r="N129" s="182"/>
      <c r="O129" s="58"/>
      <c r="P129" s="58"/>
      <c r="Q129" s="58"/>
      <c r="R129" s="58"/>
      <c r="S129" s="58"/>
      <c r="T129" s="59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150</v>
      </c>
      <c r="AU129" s="17" t="s">
        <v>82</v>
      </c>
    </row>
    <row r="130" spans="1:47" s="2" customFormat="1" ht="19.5">
      <c r="A130" s="32"/>
      <c r="B130" s="33"/>
      <c r="C130" s="32"/>
      <c r="D130" s="179" t="s">
        <v>157</v>
      </c>
      <c r="E130" s="32"/>
      <c r="F130" s="183" t="s">
        <v>440</v>
      </c>
      <c r="G130" s="32"/>
      <c r="H130" s="32"/>
      <c r="I130" s="101"/>
      <c r="J130" s="32"/>
      <c r="K130" s="32"/>
      <c r="L130" s="33"/>
      <c r="M130" s="181"/>
      <c r="N130" s="182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157</v>
      </c>
      <c r="AU130" s="17" t="s">
        <v>82</v>
      </c>
    </row>
    <row r="131" spans="1:65" s="2" customFormat="1" ht="16.5" customHeight="1">
      <c r="A131" s="32"/>
      <c r="B131" s="165"/>
      <c r="C131" s="166" t="s">
        <v>160</v>
      </c>
      <c r="D131" s="166" t="s">
        <v>142</v>
      </c>
      <c r="E131" s="167" t="s">
        <v>441</v>
      </c>
      <c r="F131" s="168" t="s">
        <v>442</v>
      </c>
      <c r="G131" s="169" t="s">
        <v>432</v>
      </c>
      <c r="H131" s="170">
        <v>1</v>
      </c>
      <c r="I131" s="171"/>
      <c r="J131" s="172">
        <f>ROUND(I131*H131,2)</f>
        <v>0</v>
      </c>
      <c r="K131" s="168" t="s">
        <v>146</v>
      </c>
      <c r="L131" s="33"/>
      <c r="M131" s="173" t="s">
        <v>1</v>
      </c>
      <c r="N131" s="174" t="s">
        <v>40</v>
      </c>
      <c r="O131" s="58"/>
      <c r="P131" s="175">
        <f>O131*H131</f>
        <v>0</v>
      </c>
      <c r="Q131" s="175">
        <v>0</v>
      </c>
      <c r="R131" s="175">
        <f>Q131*H131</f>
        <v>0</v>
      </c>
      <c r="S131" s="175">
        <v>0</v>
      </c>
      <c r="T131" s="176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7" t="s">
        <v>423</v>
      </c>
      <c r="AT131" s="177" t="s">
        <v>142</v>
      </c>
      <c r="AU131" s="177" t="s">
        <v>82</v>
      </c>
      <c r="AY131" s="17" t="s">
        <v>140</v>
      </c>
      <c r="BE131" s="178">
        <f>IF(N131="základní",J131,0)</f>
        <v>0</v>
      </c>
      <c r="BF131" s="178">
        <f>IF(N131="snížená",J131,0)</f>
        <v>0</v>
      </c>
      <c r="BG131" s="178">
        <f>IF(N131="zákl. přenesená",J131,0)</f>
        <v>0</v>
      </c>
      <c r="BH131" s="178">
        <f>IF(N131="sníž. přenesená",J131,0)</f>
        <v>0</v>
      </c>
      <c r="BI131" s="178">
        <f>IF(N131="nulová",J131,0)</f>
        <v>0</v>
      </c>
      <c r="BJ131" s="17" t="s">
        <v>82</v>
      </c>
      <c r="BK131" s="178">
        <f>ROUND(I131*H131,2)</f>
        <v>0</v>
      </c>
      <c r="BL131" s="17" t="s">
        <v>423</v>
      </c>
      <c r="BM131" s="177" t="s">
        <v>443</v>
      </c>
    </row>
    <row r="132" spans="1:47" s="2" customFormat="1" ht="12">
      <c r="A132" s="32"/>
      <c r="B132" s="33"/>
      <c r="C132" s="32"/>
      <c r="D132" s="179" t="s">
        <v>149</v>
      </c>
      <c r="E132" s="32"/>
      <c r="F132" s="180" t="s">
        <v>442</v>
      </c>
      <c r="G132" s="32"/>
      <c r="H132" s="32"/>
      <c r="I132" s="101"/>
      <c r="J132" s="32"/>
      <c r="K132" s="32"/>
      <c r="L132" s="33"/>
      <c r="M132" s="181"/>
      <c r="N132" s="182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149</v>
      </c>
      <c r="AU132" s="17" t="s">
        <v>82</v>
      </c>
    </row>
    <row r="133" spans="1:47" s="2" customFormat="1" ht="19.5">
      <c r="A133" s="32"/>
      <c r="B133" s="33"/>
      <c r="C133" s="32"/>
      <c r="D133" s="179" t="s">
        <v>150</v>
      </c>
      <c r="E133" s="32"/>
      <c r="F133" s="183" t="s">
        <v>434</v>
      </c>
      <c r="G133" s="32"/>
      <c r="H133" s="32"/>
      <c r="I133" s="101"/>
      <c r="J133" s="32"/>
      <c r="K133" s="32"/>
      <c r="L133" s="33"/>
      <c r="M133" s="181"/>
      <c r="N133" s="182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150</v>
      </c>
      <c r="AU133" s="17" t="s">
        <v>82</v>
      </c>
    </row>
    <row r="134" spans="1:47" s="2" customFormat="1" ht="19.5">
      <c r="A134" s="32"/>
      <c r="B134" s="33"/>
      <c r="C134" s="32"/>
      <c r="D134" s="179" t="s">
        <v>157</v>
      </c>
      <c r="E134" s="32"/>
      <c r="F134" s="183" t="s">
        <v>444</v>
      </c>
      <c r="G134" s="32"/>
      <c r="H134" s="32"/>
      <c r="I134" s="101"/>
      <c r="J134" s="32"/>
      <c r="K134" s="32"/>
      <c r="L134" s="33"/>
      <c r="M134" s="181"/>
      <c r="N134" s="182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157</v>
      </c>
      <c r="AU134" s="17" t="s">
        <v>82</v>
      </c>
    </row>
    <row r="135" spans="1:65" s="2" customFormat="1" ht="16.5" customHeight="1">
      <c r="A135" s="32"/>
      <c r="B135" s="165"/>
      <c r="C135" s="166" t="s">
        <v>147</v>
      </c>
      <c r="D135" s="166" t="s">
        <v>142</v>
      </c>
      <c r="E135" s="167" t="s">
        <v>445</v>
      </c>
      <c r="F135" s="168" t="s">
        <v>446</v>
      </c>
      <c r="G135" s="169" t="s">
        <v>432</v>
      </c>
      <c r="H135" s="170">
        <v>1</v>
      </c>
      <c r="I135" s="171"/>
      <c r="J135" s="172">
        <f>ROUND(I135*H135,2)</f>
        <v>0</v>
      </c>
      <c r="K135" s="168" t="s">
        <v>146</v>
      </c>
      <c r="L135" s="33"/>
      <c r="M135" s="173" t="s">
        <v>1</v>
      </c>
      <c r="N135" s="174" t="s">
        <v>40</v>
      </c>
      <c r="O135" s="58"/>
      <c r="P135" s="175">
        <f>O135*H135</f>
        <v>0</v>
      </c>
      <c r="Q135" s="175">
        <v>0</v>
      </c>
      <c r="R135" s="175">
        <f>Q135*H135</f>
        <v>0</v>
      </c>
      <c r="S135" s="175">
        <v>0</v>
      </c>
      <c r="T135" s="176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7" t="s">
        <v>423</v>
      </c>
      <c r="AT135" s="177" t="s">
        <v>142</v>
      </c>
      <c r="AU135" s="177" t="s">
        <v>82</v>
      </c>
      <c r="AY135" s="17" t="s">
        <v>140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17" t="s">
        <v>82</v>
      </c>
      <c r="BK135" s="178">
        <f>ROUND(I135*H135,2)</f>
        <v>0</v>
      </c>
      <c r="BL135" s="17" t="s">
        <v>423</v>
      </c>
      <c r="BM135" s="177" t="s">
        <v>447</v>
      </c>
    </row>
    <row r="136" spans="1:47" s="2" customFormat="1" ht="12">
      <c r="A136" s="32"/>
      <c r="B136" s="33"/>
      <c r="C136" s="32"/>
      <c r="D136" s="179" t="s">
        <v>149</v>
      </c>
      <c r="E136" s="32"/>
      <c r="F136" s="180" t="s">
        <v>446</v>
      </c>
      <c r="G136" s="32"/>
      <c r="H136" s="32"/>
      <c r="I136" s="101"/>
      <c r="J136" s="32"/>
      <c r="K136" s="32"/>
      <c r="L136" s="33"/>
      <c r="M136" s="181"/>
      <c r="N136" s="182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149</v>
      </c>
      <c r="AU136" s="17" t="s">
        <v>82</v>
      </c>
    </row>
    <row r="137" spans="1:47" s="2" customFormat="1" ht="19.5">
      <c r="A137" s="32"/>
      <c r="B137" s="33"/>
      <c r="C137" s="32"/>
      <c r="D137" s="179" t="s">
        <v>150</v>
      </c>
      <c r="E137" s="32"/>
      <c r="F137" s="183" t="s">
        <v>434</v>
      </c>
      <c r="G137" s="32"/>
      <c r="H137" s="32"/>
      <c r="I137" s="101"/>
      <c r="J137" s="32"/>
      <c r="K137" s="32"/>
      <c r="L137" s="33"/>
      <c r="M137" s="181"/>
      <c r="N137" s="182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150</v>
      </c>
      <c r="AU137" s="17" t="s">
        <v>82</v>
      </c>
    </row>
    <row r="138" spans="1:47" s="2" customFormat="1" ht="19.5">
      <c r="A138" s="32"/>
      <c r="B138" s="33"/>
      <c r="C138" s="32"/>
      <c r="D138" s="179" t="s">
        <v>157</v>
      </c>
      <c r="E138" s="32"/>
      <c r="F138" s="183" t="s">
        <v>448</v>
      </c>
      <c r="G138" s="32"/>
      <c r="H138" s="32"/>
      <c r="I138" s="101"/>
      <c r="J138" s="32"/>
      <c r="K138" s="32"/>
      <c r="L138" s="33"/>
      <c r="M138" s="181"/>
      <c r="N138" s="182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157</v>
      </c>
      <c r="AU138" s="17" t="s">
        <v>82</v>
      </c>
    </row>
    <row r="139" spans="1:65" s="2" customFormat="1" ht="16.5" customHeight="1">
      <c r="A139" s="32"/>
      <c r="B139" s="165"/>
      <c r="C139" s="166" t="s">
        <v>180</v>
      </c>
      <c r="D139" s="166" t="s">
        <v>142</v>
      </c>
      <c r="E139" s="167" t="s">
        <v>449</v>
      </c>
      <c r="F139" s="168" t="s">
        <v>450</v>
      </c>
      <c r="G139" s="169" t="s">
        <v>432</v>
      </c>
      <c r="H139" s="170">
        <v>1</v>
      </c>
      <c r="I139" s="171"/>
      <c r="J139" s="172">
        <f>ROUND(I139*H139,2)</f>
        <v>0</v>
      </c>
      <c r="K139" s="168" t="s">
        <v>146</v>
      </c>
      <c r="L139" s="33"/>
      <c r="M139" s="173" t="s">
        <v>1</v>
      </c>
      <c r="N139" s="174" t="s">
        <v>40</v>
      </c>
      <c r="O139" s="58"/>
      <c r="P139" s="175">
        <f>O139*H139</f>
        <v>0</v>
      </c>
      <c r="Q139" s="175">
        <v>0</v>
      </c>
      <c r="R139" s="175">
        <f>Q139*H139</f>
        <v>0</v>
      </c>
      <c r="S139" s="175">
        <v>0</v>
      </c>
      <c r="T139" s="176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7" t="s">
        <v>423</v>
      </c>
      <c r="AT139" s="177" t="s">
        <v>142</v>
      </c>
      <c r="AU139" s="177" t="s">
        <v>82</v>
      </c>
      <c r="AY139" s="17" t="s">
        <v>140</v>
      </c>
      <c r="BE139" s="178">
        <f>IF(N139="základní",J139,0)</f>
        <v>0</v>
      </c>
      <c r="BF139" s="178">
        <f>IF(N139="snížená",J139,0)</f>
        <v>0</v>
      </c>
      <c r="BG139" s="178">
        <f>IF(N139="zákl. přenesená",J139,0)</f>
        <v>0</v>
      </c>
      <c r="BH139" s="178">
        <f>IF(N139="sníž. přenesená",J139,0)</f>
        <v>0</v>
      </c>
      <c r="BI139" s="178">
        <f>IF(N139="nulová",J139,0)</f>
        <v>0</v>
      </c>
      <c r="BJ139" s="17" t="s">
        <v>82</v>
      </c>
      <c r="BK139" s="178">
        <f>ROUND(I139*H139,2)</f>
        <v>0</v>
      </c>
      <c r="BL139" s="17" t="s">
        <v>423</v>
      </c>
      <c r="BM139" s="177" t="s">
        <v>451</v>
      </c>
    </row>
    <row r="140" spans="1:47" s="2" customFormat="1" ht="12">
      <c r="A140" s="32"/>
      <c r="B140" s="33"/>
      <c r="C140" s="32"/>
      <c r="D140" s="179" t="s">
        <v>149</v>
      </c>
      <c r="E140" s="32"/>
      <c r="F140" s="180" t="s">
        <v>450</v>
      </c>
      <c r="G140" s="32"/>
      <c r="H140" s="32"/>
      <c r="I140" s="101"/>
      <c r="J140" s="32"/>
      <c r="K140" s="32"/>
      <c r="L140" s="33"/>
      <c r="M140" s="181"/>
      <c r="N140" s="182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149</v>
      </c>
      <c r="AU140" s="17" t="s">
        <v>82</v>
      </c>
    </row>
    <row r="141" spans="1:47" s="2" customFormat="1" ht="19.5">
      <c r="A141" s="32"/>
      <c r="B141" s="33"/>
      <c r="C141" s="32"/>
      <c r="D141" s="179" t="s">
        <v>150</v>
      </c>
      <c r="E141" s="32"/>
      <c r="F141" s="183" t="s">
        <v>434</v>
      </c>
      <c r="G141" s="32"/>
      <c r="H141" s="32"/>
      <c r="I141" s="101"/>
      <c r="J141" s="32"/>
      <c r="K141" s="32"/>
      <c r="L141" s="33"/>
      <c r="M141" s="181"/>
      <c r="N141" s="182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150</v>
      </c>
      <c r="AU141" s="17" t="s">
        <v>82</v>
      </c>
    </row>
    <row r="142" spans="1:47" s="2" customFormat="1" ht="19.5">
      <c r="A142" s="32"/>
      <c r="B142" s="33"/>
      <c r="C142" s="32"/>
      <c r="D142" s="179" t="s">
        <v>157</v>
      </c>
      <c r="E142" s="32"/>
      <c r="F142" s="183" t="s">
        <v>452</v>
      </c>
      <c r="G142" s="32"/>
      <c r="H142" s="32"/>
      <c r="I142" s="101"/>
      <c r="J142" s="32"/>
      <c r="K142" s="32"/>
      <c r="L142" s="33"/>
      <c r="M142" s="181"/>
      <c r="N142" s="182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157</v>
      </c>
      <c r="AU142" s="17" t="s">
        <v>82</v>
      </c>
    </row>
    <row r="143" spans="1:65" s="2" customFormat="1" ht="16.5" customHeight="1">
      <c r="A143" s="32"/>
      <c r="B143" s="165"/>
      <c r="C143" s="166" t="s">
        <v>186</v>
      </c>
      <c r="D143" s="166" t="s">
        <v>142</v>
      </c>
      <c r="E143" s="167" t="s">
        <v>453</v>
      </c>
      <c r="F143" s="168" t="s">
        <v>454</v>
      </c>
      <c r="G143" s="169" t="s">
        <v>455</v>
      </c>
      <c r="H143" s="170">
        <v>1</v>
      </c>
      <c r="I143" s="171"/>
      <c r="J143" s="172">
        <f>ROUND(I143*H143,2)</f>
        <v>0</v>
      </c>
      <c r="K143" s="168" t="s">
        <v>146</v>
      </c>
      <c r="L143" s="33"/>
      <c r="M143" s="173" t="s">
        <v>1</v>
      </c>
      <c r="N143" s="174" t="s">
        <v>40</v>
      </c>
      <c r="O143" s="58"/>
      <c r="P143" s="175">
        <f>O143*H143</f>
        <v>0</v>
      </c>
      <c r="Q143" s="175">
        <v>0</v>
      </c>
      <c r="R143" s="175">
        <f>Q143*H143</f>
        <v>0</v>
      </c>
      <c r="S143" s="175">
        <v>0</v>
      </c>
      <c r="T143" s="176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7" t="s">
        <v>423</v>
      </c>
      <c r="AT143" s="177" t="s">
        <v>142</v>
      </c>
      <c r="AU143" s="177" t="s">
        <v>82</v>
      </c>
      <c r="AY143" s="17" t="s">
        <v>140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17" t="s">
        <v>82</v>
      </c>
      <c r="BK143" s="178">
        <f>ROUND(I143*H143,2)</f>
        <v>0</v>
      </c>
      <c r="BL143" s="17" t="s">
        <v>423</v>
      </c>
      <c r="BM143" s="177" t="s">
        <v>456</v>
      </c>
    </row>
    <row r="144" spans="1:47" s="2" customFormat="1" ht="12">
      <c r="A144" s="32"/>
      <c r="B144" s="33"/>
      <c r="C144" s="32"/>
      <c r="D144" s="179" t="s">
        <v>149</v>
      </c>
      <c r="E144" s="32"/>
      <c r="F144" s="180" t="s">
        <v>454</v>
      </c>
      <c r="G144" s="32"/>
      <c r="H144" s="32"/>
      <c r="I144" s="101"/>
      <c r="J144" s="32"/>
      <c r="K144" s="32"/>
      <c r="L144" s="33"/>
      <c r="M144" s="181"/>
      <c r="N144" s="182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149</v>
      </c>
      <c r="AU144" s="17" t="s">
        <v>82</v>
      </c>
    </row>
    <row r="145" spans="1:47" s="2" customFormat="1" ht="39">
      <c r="A145" s="32"/>
      <c r="B145" s="33"/>
      <c r="C145" s="32"/>
      <c r="D145" s="179" t="s">
        <v>150</v>
      </c>
      <c r="E145" s="32"/>
      <c r="F145" s="183" t="s">
        <v>457</v>
      </c>
      <c r="G145" s="32"/>
      <c r="H145" s="32"/>
      <c r="I145" s="101"/>
      <c r="J145" s="32"/>
      <c r="K145" s="32"/>
      <c r="L145" s="33"/>
      <c r="M145" s="181"/>
      <c r="N145" s="182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150</v>
      </c>
      <c r="AU145" s="17" t="s">
        <v>82</v>
      </c>
    </row>
    <row r="146" spans="1:47" s="2" customFormat="1" ht="19.5">
      <c r="A146" s="32"/>
      <c r="B146" s="33"/>
      <c r="C146" s="32"/>
      <c r="D146" s="179" t="s">
        <v>157</v>
      </c>
      <c r="E146" s="32"/>
      <c r="F146" s="183" t="s">
        <v>458</v>
      </c>
      <c r="G146" s="32"/>
      <c r="H146" s="32"/>
      <c r="I146" s="101"/>
      <c r="J146" s="32"/>
      <c r="K146" s="32"/>
      <c r="L146" s="33"/>
      <c r="M146" s="181"/>
      <c r="N146" s="182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157</v>
      </c>
      <c r="AU146" s="17" t="s">
        <v>82</v>
      </c>
    </row>
    <row r="147" spans="1:65" s="2" customFormat="1" ht="16.5" customHeight="1">
      <c r="A147" s="32"/>
      <c r="B147" s="165"/>
      <c r="C147" s="166" t="s">
        <v>193</v>
      </c>
      <c r="D147" s="166" t="s">
        <v>142</v>
      </c>
      <c r="E147" s="167" t="s">
        <v>459</v>
      </c>
      <c r="F147" s="168" t="s">
        <v>460</v>
      </c>
      <c r="G147" s="169" t="s">
        <v>432</v>
      </c>
      <c r="H147" s="170">
        <v>1</v>
      </c>
      <c r="I147" s="171"/>
      <c r="J147" s="172">
        <f>ROUND(I147*H147,2)</f>
        <v>0</v>
      </c>
      <c r="K147" s="168" t="s">
        <v>146</v>
      </c>
      <c r="L147" s="33"/>
      <c r="M147" s="173" t="s">
        <v>1</v>
      </c>
      <c r="N147" s="174" t="s">
        <v>40</v>
      </c>
      <c r="O147" s="58"/>
      <c r="P147" s="175">
        <f>O147*H147</f>
        <v>0</v>
      </c>
      <c r="Q147" s="175">
        <v>0</v>
      </c>
      <c r="R147" s="175">
        <f>Q147*H147</f>
        <v>0</v>
      </c>
      <c r="S147" s="175">
        <v>0</v>
      </c>
      <c r="T147" s="176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7" t="s">
        <v>423</v>
      </c>
      <c r="AT147" s="177" t="s">
        <v>142</v>
      </c>
      <c r="AU147" s="177" t="s">
        <v>82</v>
      </c>
      <c r="AY147" s="17" t="s">
        <v>140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17" t="s">
        <v>82</v>
      </c>
      <c r="BK147" s="178">
        <f>ROUND(I147*H147,2)</f>
        <v>0</v>
      </c>
      <c r="BL147" s="17" t="s">
        <v>423</v>
      </c>
      <c r="BM147" s="177" t="s">
        <v>461</v>
      </c>
    </row>
    <row r="148" spans="1:47" s="2" customFormat="1" ht="12">
      <c r="A148" s="32"/>
      <c r="B148" s="33"/>
      <c r="C148" s="32"/>
      <c r="D148" s="179" t="s">
        <v>149</v>
      </c>
      <c r="E148" s="32"/>
      <c r="F148" s="180" t="s">
        <v>460</v>
      </c>
      <c r="G148" s="32"/>
      <c r="H148" s="32"/>
      <c r="I148" s="101"/>
      <c r="J148" s="32"/>
      <c r="K148" s="32"/>
      <c r="L148" s="33"/>
      <c r="M148" s="181"/>
      <c r="N148" s="182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149</v>
      </c>
      <c r="AU148" s="17" t="s">
        <v>82</v>
      </c>
    </row>
    <row r="149" spans="1:47" s="2" customFormat="1" ht="29.25">
      <c r="A149" s="32"/>
      <c r="B149" s="33"/>
      <c r="C149" s="32"/>
      <c r="D149" s="179" t="s">
        <v>150</v>
      </c>
      <c r="E149" s="32"/>
      <c r="F149" s="183" t="s">
        <v>462</v>
      </c>
      <c r="G149" s="32"/>
      <c r="H149" s="32"/>
      <c r="I149" s="101"/>
      <c r="J149" s="32"/>
      <c r="K149" s="32"/>
      <c r="L149" s="33"/>
      <c r="M149" s="181"/>
      <c r="N149" s="182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150</v>
      </c>
      <c r="AU149" s="17" t="s">
        <v>82</v>
      </c>
    </row>
    <row r="150" spans="1:47" s="2" customFormat="1" ht="19.5">
      <c r="A150" s="32"/>
      <c r="B150" s="33"/>
      <c r="C150" s="32"/>
      <c r="D150" s="179" t="s">
        <v>157</v>
      </c>
      <c r="E150" s="32"/>
      <c r="F150" s="183" t="s">
        <v>463</v>
      </c>
      <c r="G150" s="32"/>
      <c r="H150" s="32"/>
      <c r="I150" s="101"/>
      <c r="J150" s="32"/>
      <c r="K150" s="32"/>
      <c r="L150" s="33"/>
      <c r="M150" s="181"/>
      <c r="N150" s="182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157</v>
      </c>
      <c r="AU150" s="17" t="s">
        <v>82</v>
      </c>
    </row>
    <row r="151" spans="1:65" s="2" customFormat="1" ht="16.5" customHeight="1">
      <c r="A151" s="32"/>
      <c r="B151" s="165"/>
      <c r="C151" s="166" t="s">
        <v>199</v>
      </c>
      <c r="D151" s="166" t="s">
        <v>142</v>
      </c>
      <c r="E151" s="167" t="s">
        <v>464</v>
      </c>
      <c r="F151" s="168" t="s">
        <v>465</v>
      </c>
      <c r="G151" s="169" t="s">
        <v>432</v>
      </c>
      <c r="H151" s="170">
        <v>1</v>
      </c>
      <c r="I151" s="171"/>
      <c r="J151" s="172">
        <f>ROUND(I151*H151,2)</f>
        <v>0</v>
      </c>
      <c r="K151" s="168" t="s">
        <v>146</v>
      </c>
      <c r="L151" s="33"/>
      <c r="M151" s="173" t="s">
        <v>1</v>
      </c>
      <c r="N151" s="174" t="s">
        <v>40</v>
      </c>
      <c r="O151" s="58"/>
      <c r="P151" s="175">
        <f>O151*H151</f>
        <v>0</v>
      </c>
      <c r="Q151" s="175">
        <v>0</v>
      </c>
      <c r="R151" s="175">
        <f>Q151*H151</f>
        <v>0</v>
      </c>
      <c r="S151" s="175">
        <v>0</v>
      </c>
      <c r="T151" s="176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7" t="s">
        <v>423</v>
      </c>
      <c r="AT151" s="177" t="s">
        <v>142</v>
      </c>
      <c r="AU151" s="177" t="s">
        <v>82</v>
      </c>
      <c r="AY151" s="17" t="s">
        <v>140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17" t="s">
        <v>82</v>
      </c>
      <c r="BK151" s="178">
        <f>ROUND(I151*H151,2)</f>
        <v>0</v>
      </c>
      <c r="BL151" s="17" t="s">
        <v>423</v>
      </c>
      <c r="BM151" s="177" t="s">
        <v>466</v>
      </c>
    </row>
    <row r="152" spans="1:47" s="2" customFormat="1" ht="12">
      <c r="A152" s="32"/>
      <c r="B152" s="33"/>
      <c r="C152" s="32"/>
      <c r="D152" s="179" t="s">
        <v>149</v>
      </c>
      <c r="E152" s="32"/>
      <c r="F152" s="180" t="s">
        <v>465</v>
      </c>
      <c r="G152" s="32"/>
      <c r="H152" s="32"/>
      <c r="I152" s="101"/>
      <c r="J152" s="32"/>
      <c r="K152" s="32"/>
      <c r="L152" s="33"/>
      <c r="M152" s="181"/>
      <c r="N152" s="182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149</v>
      </c>
      <c r="AU152" s="17" t="s">
        <v>82</v>
      </c>
    </row>
    <row r="153" spans="1:47" s="2" customFormat="1" ht="19.5">
      <c r="A153" s="32"/>
      <c r="B153" s="33"/>
      <c r="C153" s="32"/>
      <c r="D153" s="179" t="s">
        <v>150</v>
      </c>
      <c r="E153" s="32"/>
      <c r="F153" s="183" t="s">
        <v>434</v>
      </c>
      <c r="G153" s="32"/>
      <c r="H153" s="32"/>
      <c r="I153" s="101"/>
      <c r="J153" s="32"/>
      <c r="K153" s="32"/>
      <c r="L153" s="33"/>
      <c r="M153" s="181"/>
      <c r="N153" s="182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150</v>
      </c>
      <c r="AU153" s="17" t="s">
        <v>82</v>
      </c>
    </row>
    <row r="154" spans="1:47" s="2" customFormat="1" ht="29.25">
      <c r="A154" s="32"/>
      <c r="B154" s="33"/>
      <c r="C154" s="32"/>
      <c r="D154" s="179" t="s">
        <v>157</v>
      </c>
      <c r="E154" s="32"/>
      <c r="F154" s="183" t="s">
        <v>467</v>
      </c>
      <c r="G154" s="32"/>
      <c r="H154" s="32"/>
      <c r="I154" s="101"/>
      <c r="J154" s="32"/>
      <c r="K154" s="32"/>
      <c r="L154" s="33"/>
      <c r="M154" s="181"/>
      <c r="N154" s="182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157</v>
      </c>
      <c r="AU154" s="17" t="s">
        <v>82</v>
      </c>
    </row>
    <row r="155" spans="1:65" s="2" customFormat="1" ht="16.5" customHeight="1">
      <c r="A155" s="32"/>
      <c r="B155" s="165"/>
      <c r="C155" s="166" t="s">
        <v>204</v>
      </c>
      <c r="D155" s="166" t="s">
        <v>142</v>
      </c>
      <c r="E155" s="167" t="s">
        <v>468</v>
      </c>
      <c r="F155" s="168" t="s">
        <v>469</v>
      </c>
      <c r="G155" s="169" t="s">
        <v>325</v>
      </c>
      <c r="H155" s="170">
        <v>1</v>
      </c>
      <c r="I155" s="171"/>
      <c r="J155" s="172">
        <f>ROUND(I155*H155,2)</f>
        <v>0</v>
      </c>
      <c r="K155" s="168" t="s">
        <v>146</v>
      </c>
      <c r="L155" s="33"/>
      <c r="M155" s="173" t="s">
        <v>1</v>
      </c>
      <c r="N155" s="174" t="s">
        <v>40</v>
      </c>
      <c r="O155" s="58"/>
      <c r="P155" s="175">
        <f>O155*H155</f>
        <v>0</v>
      </c>
      <c r="Q155" s="175">
        <v>0</v>
      </c>
      <c r="R155" s="175">
        <f>Q155*H155</f>
        <v>0</v>
      </c>
      <c r="S155" s="175">
        <v>0</v>
      </c>
      <c r="T155" s="176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7" t="s">
        <v>423</v>
      </c>
      <c r="AT155" s="177" t="s">
        <v>142</v>
      </c>
      <c r="AU155" s="177" t="s">
        <v>82</v>
      </c>
      <c r="AY155" s="17" t="s">
        <v>140</v>
      </c>
      <c r="BE155" s="178">
        <f>IF(N155="základní",J155,0)</f>
        <v>0</v>
      </c>
      <c r="BF155" s="178">
        <f>IF(N155="snížená",J155,0)</f>
        <v>0</v>
      </c>
      <c r="BG155" s="178">
        <f>IF(N155="zákl. přenesená",J155,0)</f>
        <v>0</v>
      </c>
      <c r="BH155" s="178">
        <f>IF(N155="sníž. přenesená",J155,0)</f>
        <v>0</v>
      </c>
      <c r="BI155" s="178">
        <f>IF(N155="nulová",J155,0)</f>
        <v>0</v>
      </c>
      <c r="BJ155" s="17" t="s">
        <v>82</v>
      </c>
      <c r="BK155" s="178">
        <f>ROUND(I155*H155,2)</f>
        <v>0</v>
      </c>
      <c r="BL155" s="17" t="s">
        <v>423</v>
      </c>
      <c r="BM155" s="177" t="s">
        <v>470</v>
      </c>
    </row>
    <row r="156" spans="1:47" s="2" customFormat="1" ht="12">
      <c r="A156" s="32"/>
      <c r="B156" s="33"/>
      <c r="C156" s="32"/>
      <c r="D156" s="179" t="s">
        <v>149</v>
      </c>
      <c r="E156" s="32"/>
      <c r="F156" s="180" t="s">
        <v>469</v>
      </c>
      <c r="G156" s="32"/>
      <c r="H156" s="32"/>
      <c r="I156" s="101"/>
      <c r="J156" s="32"/>
      <c r="K156" s="32"/>
      <c r="L156" s="33"/>
      <c r="M156" s="181"/>
      <c r="N156" s="182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149</v>
      </c>
      <c r="AU156" s="17" t="s">
        <v>82</v>
      </c>
    </row>
    <row r="157" spans="1:47" s="2" customFormat="1" ht="39">
      <c r="A157" s="32"/>
      <c r="B157" s="33"/>
      <c r="C157" s="32"/>
      <c r="D157" s="179" t="s">
        <v>150</v>
      </c>
      <c r="E157" s="32"/>
      <c r="F157" s="183" t="s">
        <v>471</v>
      </c>
      <c r="G157" s="32"/>
      <c r="H157" s="32"/>
      <c r="I157" s="101"/>
      <c r="J157" s="32"/>
      <c r="K157" s="32"/>
      <c r="L157" s="33"/>
      <c r="M157" s="181"/>
      <c r="N157" s="182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150</v>
      </c>
      <c r="AU157" s="17" t="s">
        <v>82</v>
      </c>
    </row>
    <row r="158" spans="1:47" s="2" customFormat="1" ht="29.25">
      <c r="A158" s="32"/>
      <c r="B158" s="33"/>
      <c r="C158" s="32"/>
      <c r="D158" s="179" t="s">
        <v>157</v>
      </c>
      <c r="E158" s="32"/>
      <c r="F158" s="183" t="s">
        <v>472</v>
      </c>
      <c r="G158" s="32"/>
      <c r="H158" s="32"/>
      <c r="I158" s="101"/>
      <c r="J158" s="32"/>
      <c r="K158" s="32"/>
      <c r="L158" s="33"/>
      <c r="M158" s="181"/>
      <c r="N158" s="182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157</v>
      </c>
      <c r="AU158" s="17" t="s">
        <v>82</v>
      </c>
    </row>
    <row r="159" spans="1:65" s="2" customFormat="1" ht="16.5" customHeight="1">
      <c r="A159" s="32"/>
      <c r="B159" s="165"/>
      <c r="C159" s="166" t="s">
        <v>210</v>
      </c>
      <c r="D159" s="166" t="s">
        <v>142</v>
      </c>
      <c r="E159" s="167" t="s">
        <v>473</v>
      </c>
      <c r="F159" s="168" t="s">
        <v>474</v>
      </c>
      <c r="G159" s="169" t="s">
        <v>325</v>
      </c>
      <c r="H159" s="170">
        <v>1</v>
      </c>
      <c r="I159" s="171"/>
      <c r="J159" s="172">
        <f>ROUND(I159*H159,2)</f>
        <v>0</v>
      </c>
      <c r="K159" s="168" t="s">
        <v>1</v>
      </c>
      <c r="L159" s="33"/>
      <c r="M159" s="173" t="s">
        <v>1</v>
      </c>
      <c r="N159" s="174" t="s">
        <v>40</v>
      </c>
      <c r="O159" s="58"/>
      <c r="P159" s="175">
        <f>O159*H159</f>
        <v>0</v>
      </c>
      <c r="Q159" s="175">
        <v>0</v>
      </c>
      <c r="R159" s="175">
        <f>Q159*H159</f>
        <v>0</v>
      </c>
      <c r="S159" s="175">
        <v>0</v>
      </c>
      <c r="T159" s="176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7" t="s">
        <v>423</v>
      </c>
      <c r="AT159" s="177" t="s">
        <v>142</v>
      </c>
      <c r="AU159" s="177" t="s">
        <v>82</v>
      </c>
      <c r="AY159" s="17" t="s">
        <v>140</v>
      </c>
      <c r="BE159" s="178">
        <f>IF(N159="základní",J159,0)</f>
        <v>0</v>
      </c>
      <c r="BF159" s="178">
        <f>IF(N159="snížená",J159,0)</f>
        <v>0</v>
      </c>
      <c r="BG159" s="178">
        <f>IF(N159="zákl. přenesená",J159,0)</f>
        <v>0</v>
      </c>
      <c r="BH159" s="178">
        <f>IF(N159="sníž. přenesená",J159,0)</f>
        <v>0</v>
      </c>
      <c r="BI159" s="178">
        <f>IF(N159="nulová",J159,0)</f>
        <v>0</v>
      </c>
      <c r="BJ159" s="17" t="s">
        <v>82</v>
      </c>
      <c r="BK159" s="178">
        <f>ROUND(I159*H159,2)</f>
        <v>0</v>
      </c>
      <c r="BL159" s="17" t="s">
        <v>423</v>
      </c>
      <c r="BM159" s="177" t="s">
        <v>475</v>
      </c>
    </row>
    <row r="160" spans="1:47" s="2" customFormat="1" ht="58.5">
      <c r="A160" s="32"/>
      <c r="B160" s="33"/>
      <c r="C160" s="32"/>
      <c r="D160" s="179" t="s">
        <v>149</v>
      </c>
      <c r="E160" s="32"/>
      <c r="F160" s="180" t="s">
        <v>476</v>
      </c>
      <c r="G160" s="32"/>
      <c r="H160" s="32"/>
      <c r="I160" s="101"/>
      <c r="J160" s="32"/>
      <c r="K160" s="32"/>
      <c r="L160" s="33"/>
      <c r="M160" s="181"/>
      <c r="N160" s="182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149</v>
      </c>
      <c r="AU160" s="17" t="s">
        <v>82</v>
      </c>
    </row>
    <row r="161" spans="1:47" s="2" customFormat="1" ht="39">
      <c r="A161" s="32"/>
      <c r="B161" s="33"/>
      <c r="C161" s="32"/>
      <c r="D161" s="179" t="s">
        <v>157</v>
      </c>
      <c r="E161" s="32"/>
      <c r="F161" s="183" t="s">
        <v>477</v>
      </c>
      <c r="G161" s="32"/>
      <c r="H161" s="32"/>
      <c r="I161" s="101"/>
      <c r="J161" s="32"/>
      <c r="K161" s="32"/>
      <c r="L161" s="33"/>
      <c r="M161" s="181"/>
      <c r="N161" s="182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157</v>
      </c>
      <c r="AU161" s="17" t="s">
        <v>82</v>
      </c>
    </row>
    <row r="162" spans="1:65" s="2" customFormat="1" ht="16.5" customHeight="1">
      <c r="A162" s="32"/>
      <c r="B162" s="165"/>
      <c r="C162" s="166" t="s">
        <v>215</v>
      </c>
      <c r="D162" s="166" t="s">
        <v>142</v>
      </c>
      <c r="E162" s="167" t="s">
        <v>478</v>
      </c>
      <c r="F162" s="168" t="s">
        <v>479</v>
      </c>
      <c r="G162" s="169" t="s">
        <v>432</v>
      </c>
      <c r="H162" s="170">
        <v>1</v>
      </c>
      <c r="I162" s="171"/>
      <c r="J162" s="172">
        <f>ROUND(I162*H162,2)</f>
        <v>0</v>
      </c>
      <c r="K162" s="168" t="s">
        <v>146</v>
      </c>
      <c r="L162" s="33"/>
      <c r="M162" s="173" t="s">
        <v>1</v>
      </c>
      <c r="N162" s="174" t="s">
        <v>40</v>
      </c>
      <c r="O162" s="58"/>
      <c r="P162" s="175">
        <f>O162*H162</f>
        <v>0</v>
      </c>
      <c r="Q162" s="175">
        <v>0</v>
      </c>
      <c r="R162" s="175">
        <f>Q162*H162</f>
        <v>0</v>
      </c>
      <c r="S162" s="175">
        <v>0</v>
      </c>
      <c r="T162" s="176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7" t="s">
        <v>423</v>
      </c>
      <c r="AT162" s="177" t="s">
        <v>142</v>
      </c>
      <c r="AU162" s="177" t="s">
        <v>82</v>
      </c>
      <c r="AY162" s="17" t="s">
        <v>140</v>
      </c>
      <c r="BE162" s="178">
        <f>IF(N162="základní",J162,0)</f>
        <v>0</v>
      </c>
      <c r="BF162" s="178">
        <f>IF(N162="snížená",J162,0)</f>
        <v>0</v>
      </c>
      <c r="BG162" s="178">
        <f>IF(N162="zákl. přenesená",J162,0)</f>
        <v>0</v>
      </c>
      <c r="BH162" s="178">
        <f>IF(N162="sníž. přenesená",J162,0)</f>
        <v>0</v>
      </c>
      <c r="BI162" s="178">
        <f>IF(N162="nulová",J162,0)</f>
        <v>0</v>
      </c>
      <c r="BJ162" s="17" t="s">
        <v>82</v>
      </c>
      <c r="BK162" s="178">
        <f>ROUND(I162*H162,2)</f>
        <v>0</v>
      </c>
      <c r="BL162" s="17" t="s">
        <v>423</v>
      </c>
      <c r="BM162" s="177" t="s">
        <v>480</v>
      </c>
    </row>
    <row r="163" spans="1:47" s="2" customFormat="1" ht="12">
      <c r="A163" s="32"/>
      <c r="B163" s="33"/>
      <c r="C163" s="32"/>
      <c r="D163" s="179" t="s">
        <v>149</v>
      </c>
      <c r="E163" s="32"/>
      <c r="F163" s="180" t="s">
        <v>479</v>
      </c>
      <c r="G163" s="32"/>
      <c r="H163" s="32"/>
      <c r="I163" s="101"/>
      <c r="J163" s="32"/>
      <c r="K163" s="32"/>
      <c r="L163" s="33"/>
      <c r="M163" s="181"/>
      <c r="N163" s="182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149</v>
      </c>
      <c r="AU163" s="17" t="s">
        <v>82</v>
      </c>
    </row>
    <row r="164" spans="1:47" s="2" customFormat="1" ht="19.5">
      <c r="A164" s="32"/>
      <c r="B164" s="33"/>
      <c r="C164" s="32"/>
      <c r="D164" s="179" t="s">
        <v>150</v>
      </c>
      <c r="E164" s="32"/>
      <c r="F164" s="183" t="s">
        <v>481</v>
      </c>
      <c r="G164" s="32"/>
      <c r="H164" s="32"/>
      <c r="I164" s="101"/>
      <c r="J164" s="32"/>
      <c r="K164" s="32"/>
      <c r="L164" s="33"/>
      <c r="M164" s="181"/>
      <c r="N164" s="182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150</v>
      </c>
      <c r="AU164" s="17" t="s">
        <v>82</v>
      </c>
    </row>
    <row r="165" spans="1:47" s="2" customFormat="1" ht="19.5">
      <c r="A165" s="32"/>
      <c r="B165" s="33"/>
      <c r="C165" s="32"/>
      <c r="D165" s="179" t="s">
        <v>157</v>
      </c>
      <c r="E165" s="32"/>
      <c r="F165" s="183" t="s">
        <v>482</v>
      </c>
      <c r="G165" s="32"/>
      <c r="H165" s="32"/>
      <c r="I165" s="101"/>
      <c r="J165" s="32"/>
      <c r="K165" s="32"/>
      <c r="L165" s="33"/>
      <c r="M165" s="210"/>
      <c r="N165" s="211"/>
      <c r="O165" s="212"/>
      <c r="P165" s="212"/>
      <c r="Q165" s="212"/>
      <c r="R165" s="212"/>
      <c r="S165" s="212"/>
      <c r="T165" s="213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157</v>
      </c>
      <c r="AU165" s="17" t="s">
        <v>82</v>
      </c>
    </row>
    <row r="166" spans="1:31" s="2" customFormat="1" ht="6.95" customHeight="1">
      <c r="A166" s="32"/>
      <c r="B166" s="47"/>
      <c r="C166" s="48"/>
      <c r="D166" s="48"/>
      <c r="E166" s="48"/>
      <c r="F166" s="48"/>
      <c r="G166" s="48"/>
      <c r="H166" s="48"/>
      <c r="I166" s="125"/>
      <c r="J166" s="48"/>
      <c r="K166" s="48"/>
      <c r="L166" s="33"/>
      <c r="M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</row>
  </sheetData>
  <autoFilter ref="C120:K165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37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98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107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61" t="str">
        <f>'Rekapitulace stavby'!K6</f>
        <v>Modernizace silnice II/368 Moravská Třebová - průtah km 0,06000 - 0,53000</v>
      </c>
      <c r="F7" s="262"/>
      <c r="G7" s="262"/>
      <c r="H7" s="262"/>
      <c r="I7" s="98"/>
      <c r="L7" s="20"/>
    </row>
    <row r="8" spans="2:12" s="1" customFormat="1" ht="12" customHeight="1">
      <c r="B8" s="20"/>
      <c r="D8" s="27" t="s">
        <v>108</v>
      </c>
      <c r="I8" s="98"/>
      <c r="L8" s="20"/>
    </row>
    <row r="9" spans="1:31" s="2" customFormat="1" ht="16.5" customHeight="1">
      <c r="A9" s="32"/>
      <c r="B9" s="33"/>
      <c r="C9" s="32"/>
      <c r="D9" s="32"/>
      <c r="E9" s="261" t="s">
        <v>428</v>
      </c>
      <c r="F9" s="260"/>
      <c r="G9" s="260"/>
      <c r="H9" s="260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110</v>
      </c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45" t="s">
        <v>483</v>
      </c>
      <c r="F11" s="260"/>
      <c r="G11" s="260"/>
      <c r="H11" s="260"/>
      <c r="I11" s="101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101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102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102" t="s">
        <v>22</v>
      </c>
      <c r="J14" s="55" t="str">
        <f>'Rekapitulace stavby'!AN8</f>
        <v>5. 11. 2018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101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102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102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101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102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3" t="str">
        <f>'Rekapitulace stavby'!E14</f>
        <v>Vyplň údaj</v>
      </c>
      <c r="F20" s="248"/>
      <c r="G20" s="248"/>
      <c r="H20" s="248"/>
      <c r="I20" s="102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101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102" t="s">
        <v>25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102" t="s">
        <v>27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101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102" t="s">
        <v>25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31</v>
      </c>
      <c r="F26" s="32"/>
      <c r="G26" s="32"/>
      <c r="H26" s="32"/>
      <c r="I26" s="102" t="s">
        <v>27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101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2" t="s">
        <v>1</v>
      </c>
      <c r="F29" s="252"/>
      <c r="G29" s="252"/>
      <c r="H29" s="252"/>
      <c r="I29" s="105"/>
      <c r="J29" s="103"/>
      <c r="K29" s="103"/>
      <c r="L29" s="106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101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8" t="s">
        <v>35</v>
      </c>
      <c r="E32" s="32"/>
      <c r="F32" s="32"/>
      <c r="G32" s="32"/>
      <c r="H32" s="32"/>
      <c r="I32" s="101"/>
      <c r="J32" s="71">
        <f>ROUND(J123,2)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107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37</v>
      </c>
      <c r="G34" s="32"/>
      <c r="H34" s="32"/>
      <c r="I34" s="109" t="s">
        <v>36</v>
      </c>
      <c r="J34" s="36" t="s">
        <v>38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10" t="s">
        <v>39</v>
      </c>
      <c r="E35" s="27" t="s">
        <v>40</v>
      </c>
      <c r="F35" s="111">
        <f>ROUND((SUM(BE123:BE254)),2)</f>
        <v>0</v>
      </c>
      <c r="G35" s="32"/>
      <c r="H35" s="32"/>
      <c r="I35" s="112">
        <v>0.21</v>
      </c>
      <c r="J35" s="111">
        <f>ROUND(((SUM(BE123:BE254))*I35),2)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41</v>
      </c>
      <c r="F36" s="111">
        <f>ROUND((SUM(BF123:BF254)),2)</f>
        <v>0</v>
      </c>
      <c r="G36" s="32"/>
      <c r="H36" s="32"/>
      <c r="I36" s="112">
        <v>0.15</v>
      </c>
      <c r="J36" s="111">
        <f>ROUND(((SUM(BF123:BF254))*I36),2)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111">
        <f>ROUND((SUM(BG123:BG254)),2)</f>
        <v>0</v>
      </c>
      <c r="G37" s="32"/>
      <c r="H37" s="32"/>
      <c r="I37" s="112">
        <v>0.21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43</v>
      </c>
      <c r="F38" s="111">
        <f>ROUND((SUM(BH123:BH254)),2)</f>
        <v>0</v>
      </c>
      <c r="G38" s="32"/>
      <c r="H38" s="32"/>
      <c r="I38" s="112">
        <v>0.15</v>
      </c>
      <c r="J38" s="111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44</v>
      </c>
      <c r="F39" s="111">
        <f>ROUND((SUM(BI123:BI254)),2)</f>
        <v>0</v>
      </c>
      <c r="G39" s="32"/>
      <c r="H39" s="32"/>
      <c r="I39" s="112">
        <v>0</v>
      </c>
      <c r="J39" s="111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45</v>
      </c>
      <c r="E41" s="60"/>
      <c r="F41" s="60"/>
      <c r="G41" s="115" t="s">
        <v>46</v>
      </c>
      <c r="H41" s="116" t="s">
        <v>47</v>
      </c>
      <c r="I41" s="117"/>
      <c r="J41" s="118">
        <f>SUM(J32:J39)</f>
        <v>0</v>
      </c>
      <c r="K41" s="119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101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120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21" t="s">
        <v>51</v>
      </c>
      <c r="G61" s="45" t="s">
        <v>50</v>
      </c>
      <c r="H61" s="35"/>
      <c r="I61" s="122"/>
      <c r="J61" s="123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21" t="s">
        <v>51</v>
      </c>
      <c r="G76" s="45" t="s">
        <v>50</v>
      </c>
      <c r="H76" s="35"/>
      <c r="I76" s="122"/>
      <c r="J76" s="123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112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1" t="str">
        <f>E7</f>
        <v>Modernizace silnice II/368 Moravská Třebová - průtah km 0,06000 - 0,53000</v>
      </c>
      <c r="F85" s="262"/>
      <c r="G85" s="262"/>
      <c r="H85" s="262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108</v>
      </c>
      <c r="I86" s="98"/>
      <c r="L86" s="20"/>
    </row>
    <row r="87" spans="1:31" s="2" customFormat="1" ht="16.5" customHeight="1">
      <c r="A87" s="32"/>
      <c r="B87" s="33"/>
      <c r="C87" s="32"/>
      <c r="D87" s="32"/>
      <c r="E87" s="261" t="s">
        <v>428</v>
      </c>
      <c r="F87" s="260"/>
      <c r="G87" s="260"/>
      <c r="H87" s="260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110</v>
      </c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5" t="str">
        <f>E11</f>
        <v>SO001 - Příprava staveniště</v>
      </c>
      <c r="F89" s="260"/>
      <c r="G89" s="260"/>
      <c r="H89" s="260"/>
      <c r="I89" s="101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Moravská Třebová</v>
      </c>
      <c r="G91" s="32"/>
      <c r="H91" s="32"/>
      <c r="I91" s="102" t="s">
        <v>22</v>
      </c>
      <c r="J91" s="55" t="str">
        <f>IF(J14="","",J14)</f>
        <v>5. 11. 2018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101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Pardubický kraj</v>
      </c>
      <c r="G93" s="32"/>
      <c r="H93" s="32"/>
      <c r="I93" s="102" t="s">
        <v>30</v>
      </c>
      <c r="J93" s="30" t="str">
        <f>E23</f>
        <v>Laboro atelier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102" t="s">
        <v>33</v>
      </c>
      <c r="J94" s="30" t="str">
        <f>E26</f>
        <v>Laboro atelier s.r.o.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27" t="s">
        <v>113</v>
      </c>
      <c r="D96" s="113"/>
      <c r="E96" s="113"/>
      <c r="F96" s="113"/>
      <c r="G96" s="113"/>
      <c r="H96" s="113"/>
      <c r="I96" s="128"/>
      <c r="J96" s="129" t="s">
        <v>114</v>
      </c>
      <c r="K96" s="113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101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30" t="s">
        <v>115</v>
      </c>
      <c r="D98" s="32"/>
      <c r="E98" s="32"/>
      <c r="F98" s="32"/>
      <c r="G98" s="32"/>
      <c r="H98" s="32"/>
      <c r="I98" s="101"/>
      <c r="J98" s="71">
        <f>J123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116</v>
      </c>
    </row>
    <row r="99" spans="2:12" s="9" customFormat="1" ht="24.95" customHeight="1">
      <c r="B99" s="131"/>
      <c r="D99" s="132" t="s">
        <v>117</v>
      </c>
      <c r="E99" s="133"/>
      <c r="F99" s="133"/>
      <c r="G99" s="133"/>
      <c r="H99" s="133"/>
      <c r="I99" s="134"/>
      <c r="J99" s="135">
        <f>J124</f>
        <v>0</v>
      </c>
      <c r="L99" s="131"/>
    </row>
    <row r="100" spans="2:12" s="10" customFormat="1" ht="19.9" customHeight="1">
      <c r="B100" s="136"/>
      <c r="D100" s="137" t="s">
        <v>123</v>
      </c>
      <c r="E100" s="138"/>
      <c r="F100" s="138"/>
      <c r="G100" s="138"/>
      <c r="H100" s="138"/>
      <c r="I100" s="139"/>
      <c r="J100" s="140">
        <f>J125</f>
        <v>0</v>
      </c>
      <c r="L100" s="136"/>
    </row>
    <row r="101" spans="2:12" s="9" customFormat="1" ht="24.95" customHeight="1">
      <c r="B101" s="131"/>
      <c r="D101" s="132" t="s">
        <v>124</v>
      </c>
      <c r="E101" s="133"/>
      <c r="F101" s="133"/>
      <c r="G101" s="133"/>
      <c r="H101" s="133"/>
      <c r="I101" s="134"/>
      <c r="J101" s="135">
        <f>J250</f>
        <v>0</v>
      </c>
      <c r="L101" s="131"/>
    </row>
    <row r="102" spans="1:31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101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47"/>
      <c r="C103" s="48"/>
      <c r="D103" s="48"/>
      <c r="E103" s="48"/>
      <c r="F103" s="48"/>
      <c r="G103" s="48"/>
      <c r="H103" s="48"/>
      <c r="I103" s="125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49"/>
      <c r="C107" s="50"/>
      <c r="D107" s="50"/>
      <c r="E107" s="50"/>
      <c r="F107" s="50"/>
      <c r="G107" s="50"/>
      <c r="H107" s="50"/>
      <c r="I107" s="126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125</v>
      </c>
      <c r="D108" s="32"/>
      <c r="E108" s="32"/>
      <c r="F108" s="32"/>
      <c r="G108" s="32"/>
      <c r="H108" s="32"/>
      <c r="I108" s="101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101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16</v>
      </c>
      <c r="D110" s="32"/>
      <c r="E110" s="32"/>
      <c r="F110" s="32"/>
      <c r="G110" s="32"/>
      <c r="H110" s="32"/>
      <c r="I110" s="101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61" t="str">
        <f>E7</f>
        <v>Modernizace silnice II/368 Moravská Třebová - průtah km 0,06000 - 0,53000</v>
      </c>
      <c r="F111" s="262"/>
      <c r="G111" s="262"/>
      <c r="H111" s="262"/>
      <c r="I111" s="101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2:12" s="1" customFormat="1" ht="12" customHeight="1">
      <c r="B112" s="20"/>
      <c r="C112" s="27" t="s">
        <v>108</v>
      </c>
      <c r="I112" s="98"/>
      <c r="L112" s="20"/>
    </row>
    <row r="113" spans="1:31" s="2" customFormat="1" ht="16.5" customHeight="1">
      <c r="A113" s="32"/>
      <c r="B113" s="33"/>
      <c r="C113" s="32"/>
      <c r="D113" s="32"/>
      <c r="E113" s="261" t="s">
        <v>428</v>
      </c>
      <c r="F113" s="260"/>
      <c r="G113" s="260"/>
      <c r="H113" s="260"/>
      <c r="I113" s="101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110</v>
      </c>
      <c r="D114" s="32"/>
      <c r="E114" s="32"/>
      <c r="F114" s="32"/>
      <c r="G114" s="32"/>
      <c r="H114" s="32"/>
      <c r="I114" s="101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45" t="str">
        <f>E11</f>
        <v>SO001 - Příprava staveniště</v>
      </c>
      <c r="F115" s="260"/>
      <c r="G115" s="260"/>
      <c r="H115" s="260"/>
      <c r="I115" s="101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101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20</v>
      </c>
      <c r="D117" s="32"/>
      <c r="E117" s="32"/>
      <c r="F117" s="25" t="str">
        <f>F14</f>
        <v>Moravská Třebová</v>
      </c>
      <c r="G117" s="32"/>
      <c r="H117" s="32"/>
      <c r="I117" s="102" t="s">
        <v>22</v>
      </c>
      <c r="J117" s="55" t="str">
        <f>IF(J14="","",J14)</f>
        <v>5. 11. 2018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101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2" customHeight="1">
      <c r="A119" s="32"/>
      <c r="B119" s="33"/>
      <c r="C119" s="27" t="s">
        <v>24</v>
      </c>
      <c r="D119" s="32"/>
      <c r="E119" s="32"/>
      <c r="F119" s="25" t="str">
        <f>E17</f>
        <v>Pardubický kraj</v>
      </c>
      <c r="G119" s="32"/>
      <c r="H119" s="32"/>
      <c r="I119" s="102" t="s">
        <v>30</v>
      </c>
      <c r="J119" s="30" t="str">
        <f>E23</f>
        <v>Laboro atelier s.r.o.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2" customHeight="1">
      <c r="A120" s="32"/>
      <c r="B120" s="33"/>
      <c r="C120" s="27" t="s">
        <v>28</v>
      </c>
      <c r="D120" s="32"/>
      <c r="E120" s="32"/>
      <c r="F120" s="25" t="str">
        <f>IF(E20="","",E20)</f>
        <v>Vyplň údaj</v>
      </c>
      <c r="G120" s="32"/>
      <c r="H120" s="32"/>
      <c r="I120" s="102" t="s">
        <v>33</v>
      </c>
      <c r="J120" s="30" t="str">
        <f>E26</f>
        <v>Laboro atelier s.r.o.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101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1" customFormat="1" ht="29.25" customHeight="1">
      <c r="A122" s="141"/>
      <c r="B122" s="142"/>
      <c r="C122" s="143" t="s">
        <v>126</v>
      </c>
      <c r="D122" s="144" t="s">
        <v>60</v>
      </c>
      <c r="E122" s="144" t="s">
        <v>56</v>
      </c>
      <c r="F122" s="144" t="s">
        <v>57</v>
      </c>
      <c r="G122" s="144" t="s">
        <v>127</v>
      </c>
      <c r="H122" s="144" t="s">
        <v>128</v>
      </c>
      <c r="I122" s="145" t="s">
        <v>129</v>
      </c>
      <c r="J122" s="144" t="s">
        <v>114</v>
      </c>
      <c r="K122" s="146" t="s">
        <v>130</v>
      </c>
      <c r="L122" s="147"/>
      <c r="M122" s="62" t="s">
        <v>1</v>
      </c>
      <c r="N122" s="63" t="s">
        <v>39</v>
      </c>
      <c r="O122" s="63" t="s">
        <v>131</v>
      </c>
      <c r="P122" s="63" t="s">
        <v>132</v>
      </c>
      <c r="Q122" s="63" t="s">
        <v>133</v>
      </c>
      <c r="R122" s="63" t="s">
        <v>134</v>
      </c>
      <c r="S122" s="63" t="s">
        <v>135</v>
      </c>
      <c r="T122" s="64" t="s">
        <v>136</v>
      </c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</row>
    <row r="123" spans="1:63" s="2" customFormat="1" ht="22.9" customHeight="1">
      <c r="A123" s="32"/>
      <c r="B123" s="33"/>
      <c r="C123" s="69" t="s">
        <v>137</v>
      </c>
      <c r="D123" s="32"/>
      <c r="E123" s="32"/>
      <c r="F123" s="32"/>
      <c r="G123" s="32"/>
      <c r="H123" s="32"/>
      <c r="I123" s="101"/>
      <c r="J123" s="148">
        <f>BK123</f>
        <v>0</v>
      </c>
      <c r="K123" s="32"/>
      <c r="L123" s="33"/>
      <c r="M123" s="65"/>
      <c r="N123" s="56"/>
      <c r="O123" s="66"/>
      <c r="P123" s="149">
        <f>P124+P250</f>
        <v>0</v>
      </c>
      <c r="Q123" s="66"/>
      <c r="R123" s="149">
        <f>R124+R250</f>
        <v>0</v>
      </c>
      <c r="S123" s="66"/>
      <c r="T123" s="150">
        <f>T124+T250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74</v>
      </c>
      <c r="AU123" s="17" t="s">
        <v>116</v>
      </c>
      <c r="BK123" s="151">
        <f>BK124+BK250</f>
        <v>0</v>
      </c>
    </row>
    <row r="124" spans="2:63" s="12" customFormat="1" ht="25.9" customHeight="1">
      <c r="B124" s="152"/>
      <c r="D124" s="153" t="s">
        <v>74</v>
      </c>
      <c r="E124" s="154" t="s">
        <v>138</v>
      </c>
      <c r="F124" s="154" t="s">
        <v>139</v>
      </c>
      <c r="I124" s="155"/>
      <c r="J124" s="156">
        <f>BK124</f>
        <v>0</v>
      </c>
      <c r="L124" s="152"/>
      <c r="M124" s="157"/>
      <c r="N124" s="158"/>
      <c r="O124" s="158"/>
      <c r="P124" s="159">
        <f>P125</f>
        <v>0</v>
      </c>
      <c r="Q124" s="158"/>
      <c r="R124" s="159">
        <f>R125</f>
        <v>0</v>
      </c>
      <c r="S124" s="158"/>
      <c r="T124" s="160">
        <f>T125</f>
        <v>0</v>
      </c>
      <c r="AR124" s="153" t="s">
        <v>82</v>
      </c>
      <c r="AT124" s="161" t="s">
        <v>74</v>
      </c>
      <c r="AU124" s="161" t="s">
        <v>75</v>
      </c>
      <c r="AY124" s="153" t="s">
        <v>140</v>
      </c>
      <c r="BK124" s="162">
        <f>BK125</f>
        <v>0</v>
      </c>
    </row>
    <row r="125" spans="2:63" s="12" customFormat="1" ht="22.9" customHeight="1">
      <c r="B125" s="152"/>
      <c r="D125" s="153" t="s">
        <v>74</v>
      </c>
      <c r="E125" s="163" t="s">
        <v>204</v>
      </c>
      <c r="F125" s="163" t="s">
        <v>344</v>
      </c>
      <c r="I125" s="155"/>
      <c r="J125" s="164">
        <f>BK125</f>
        <v>0</v>
      </c>
      <c r="L125" s="152"/>
      <c r="M125" s="157"/>
      <c r="N125" s="158"/>
      <c r="O125" s="158"/>
      <c r="P125" s="159">
        <f>SUM(P126:P249)</f>
        <v>0</v>
      </c>
      <c r="Q125" s="158"/>
      <c r="R125" s="159">
        <f>SUM(R126:R249)</f>
        <v>0</v>
      </c>
      <c r="S125" s="158"/>
      <c r="T125" s="160">
        <f>SUM(T126:T249)</f>
        <v>0</v>
      </c>
      <c r="AR125" s="153" t="s">
        <v>82</v>
      </c>
      <c r="AT125" s="161" t="s">
        <v>74</v>
      </c>
      <c r="AU125" s="161" t="s">
        <v>82</v>
      </c>
      <c r="AY125" s="153" t="s">
        <v>140</v>
      </c>
      <c r="BK125" s="162">
        <f>SUM(BK126:BK249)</f>
        <v>0</v>
      </c>
    </row>
    <row r="126" spans="1:65" s="2" customFormat="1" ht="16.5" customHeight="1">
      <c r="A126" s="32"/>
      <c r="B126" s="165"/>
      <c r="C126" s="166" t="s">
        <v>82</v>
      </c>
      <c r="D126" s="166" t="s">
        <v>142</v>
      </c>
      <c r="E126" s="167" t="s">
        <v>484</v>
      </c>
      <c r="F126" s="168" t="s">
        <v>485</v>
      </c>
      <c r="G126" s="169" t="s">
        <v>325</v>
      </c>
      <c r="H126" s="170">
        <v>11</v>
      </c>
      <c r="I126" s="171"/>
      <c r="J126" s="172">
        <f>ROUND(I126*H126,2)</f>
        <v>0</v>
      </c>
      <c r="K126" s="168" t="s">
        <v>146</v>
      </c>
      <c r="L126" s="33"/>
      <c r="M126" s="173" t="s">
        <v>1</v>
      </c>
      <c r="N126" s="174" t="s">
        <v>40</v>
      </c>
      <c r="O126" s="58"/>
      <c r="P126" s="175">
        <f>O126*H126</f>
        <v>0</v>
      </c>
      <c r="Q126" s="175">
        <v>0</v>
      </c>
      <c r="R126" s="175">
        <f>Q126*H126</f>
        <v>0</v>
      </c>
      <c r="S126" s="175">
        <v>0</v>
      </c>
      <c r="T126" s="176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7" t="s">
        <v>147</v>
      </c>
      <c r="AT126" s="177" t="s">
        <v>142</v>
      </c>
      <c r="AU126" s="177" t="s">
        <v>84</v>
      </c>
      <c r="AY126" s="17" t="s">
        <v>140</v>
      </c>
      <c r="BE126" s="178">
        <f>IF(N126="základní",J126,0)</f>
        <v>0</v>
      </c>
      <c r="BF126" s="178">
        <f>IF(N126="snížená",J126,0)</f>
        <v>0</v>
      </c>
      <c r="BG126" s="178">
        <f>IF(N126="zákl. přenesená",J126,0)</f>
        <v>0</v>
      </c>
      <c r="BH126" s="178">
        <f>IF(N126="sníž. přenesená",J126,0)</f>
        <v>0</v>
      </c>
      <c r="BI126" s="178">
        <f>IF(N126="nulová",J126,0)</f>
        <v>0</v>
      </c>
      <c r="BJ126" s="17" t="s">
        <v>82</v>
      </c>
      <c r="BK126" s="178">
        <f>ROUND(I126*H126,2)</f>
        <v>0</v>
      </c>
      <c r="BL126" s="17" t="s">
        <v>147</v>
      </c>
      <c r="BM126" s="177" t="s">
        <v>486</v>
      </c>
    </row>
    <row r="127" spans="1:47" s="2" customFormat="1" ht="12">
      <c r="A127" s="32"/>
      <c r="B127" s="33"/>
      <c r="C127" s="32"/>
      <c r="D127" s="179" t="s">
        <v>149</v>
      </c>
      <c r="E127" s="32"/>
      <c r="F127" s="180" t="s">
        <v>485</v>
      </c>
      <c r="G127" s="32"/>
      <c r="H127" s="32"/>
      <c r="I127" s="101"/>
      <c r="J127" s="32"/>
      <c r="K127" s="32"/>
      <c r="L127" s="33"/>
      <c r="M127" s="181"/>
      <c r="N127" s="182"/>
      <c r="O127" s="58"/>
      <c r="P127" s="58"/>
      <c r="Q127" s="58"/>
      <c r="R127" s="58"/>
      <c r="S127" s="58"/>
      <c r="T127" s="59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149</v>
      </c>
      <c r="AU127" s="17" t="s">
        <v>84</v>
      </c>
    </row>
    <row r="128" spans="1:47" s="2" customFormat="1" ht="19.5">
      <c r="A128" s="32"/>
      <c r="B128" s="33"/>
      <c r="C128" s="32"/>
      <c r="D128" s="179" t="s">
        <v>150</v>
      </c>
      <c r="E128" s="32"/>
      <c r="F128" s="183" t="s">
        <v>349</v>
      </c>
      <c r="G128" s="32"/>
      <c r="H128" s="32"/>
      <c r="I128" s="101"/>
      <c r="J128" s="32"/>
      <c r="K128" s="32"/>
      <c r="L128" s="33"/>
      <c r="M128" s="181"/>
      <c r="N128" s="182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150</v>
      </c>
      <c r="AU128" s="17" t="s">
        <v>84</v>
      </c>
    </row>
    <row r="129" spans="2:51" s="13" customFormat="1" ht="12">
      <c r="B129" s="184"/>
      <c r="D129" s="179" t="s">
        <v>152</v>
      </c>
      <c r="E129" s="185" t="s">
        <v>1</v>
      </c>
      <c r="F129" s="186" t="s">
        <v>487</v>
      </c>
      <c r="H129" s="187">
        <v>2</v>
      </c>
      <c r="I129" s="188"/>
      <c r="L129" s="184"/>
      <c r="M129" s="189"/>
      <c r="N129" s="190"/>
      <c r="O129" s="190"/>
      <c r="P129" s="190"/>
      <c r="Q129" s="190"/>
      <c r="R129" s="190"/>
      <c r="S129" s="190"/>
      <c r="T129" s="191"/>
      <c r="AT129" s="185" t="s">
        <v>152</v>
      </c>
      <c r="AU129" s="185" t="s">
        <v>84</v>
      </c>
      <c r="AV129" s="13" t="s">
        <v>84</v>
      </c>
      <c r="AW129" s="13" t="s">
        <v>32</v>
      </c>
      <c r="AX129" s="13" t="s">
        <v>75</v>
      </c>
      <c r="AY129" s="185" t="s">
        <v>140</v>
      </c>
    </row>
    <row r="130" spans="2:51" s="13" customFormat="1" ht="12">
      <c r="B130" s="184"/>
      <c r="D130" s="179" t="s">
        <v>152</v>
      </c>
      <c r="E130" s="185" t="s">
        <v>1</v>
      </c>
      <c r="F130" s="186" t="s">
        <v>488</v>
      </c>
      <c r="H130" s="187">
        <v>9</v>
      </c>
      <c r="I130" s="188"/>
      <c r="L130" s="184"/>
      <c r="M130" s="189"/>
      <c r="N130" s="190"/>
      <c r="O130" s="190"/>
      <c r="P130" s="190"/>
      <c r="Q130" s="190"/>
      <c r="R130" s="190"/>
      <c r="S130" s="190"/>
      <c r="T130" s="191"/>
      <c r="AT130" s="185" t="s">
        <v>152</v>
      </c>
      <c r="AU130" s="185" t="s">
        <v>84</v>
      </c>
      <c r="AV130" s="13" t="s">
        <v>84</v>
      </c>
      <c r="AW130" s="13" t="s">
        <v>32</v>
      </c>
      <c r="AX130" s="13" t="s">
        <v>75</v>
      </c>
      <c r="AY130" s="185" t="s">
        <v>140</v>
      </c>
    </row>
    <row r="131" spans="2:51" s="14" customFormat="1" ht="12">
      <c r="B131" s="192"/>
      <c r="D131" s="179" t="s">
        <v>152</v>
      </c>
      <c r="E131" s="193" t="s">
        <v>1</v>
      </c>
      <c r="F131" s="194" t="s">
        <v>174</v>
      </c>
      <c r="H131" s="195">
        <v>11</v>
      </c>
      <c r="I131" s="196"/>
      <c r="L131" s="192"/>
      <c r="M131" s="197"/>
      <c r="N131" s="198"/>
      <c r="O131" s="198"/>
      <c r="P131" s="198"/>
      <c r="Q131" s="198"/>
      <c r="R131" s="198"/>
      <c r="S131" s="198"/>
      <c r="T131" s="199"/>
      <c r="AT131" s="193" t="s">
        <v>152</v>
      </c>
      <c r="AU131" s="193" t="s">
        <v>84</v>
      </c>
      <c r="AV131" s="14" t="s">
        <v>147</v>
      </c>
      <c r="AW131" s="14" t="s">
        <v>32</v>
      </c>
      <c r="AX131" s="14" t="s">
        <v>82</v>
      </c>
      <c r="AY131" s="193" t="s">
        <v>140</v>
      </c>
    </row>
    <row r="132" spans="1:65" s="2" customFormat="1" ht="16.5" customHeight="1">
      <c r="A132" s="32"/>
      <c r="B132" s="165"/>
      <c r="C132" s="166" t="s">
        <v>84</v>
      </c>
      <c r="D132" s="166" t="s">
        <v>142</v>
      </c>
      <c r="E132" s="167" t="s">
        <v>489</v>
      </c>
      <c r="F132" s="168" t="s">
        <v>490</v>
      </c>
      <c r="G132" s="169" t="s">
        <v>325</v>
      </c>
      <c r="H132" s="170">
        <v>83</v>
      </c>
      <c r="I132" s="171"/>
      <c r="J132" s="172">
        <f>ROUND(I132*H132,2)</f>
        <v>0</v>
      </c>
      <c r="K132" s="168" t="s">
        <v>146</v>
      </c>
      <c r="L132" s="33"/>
      <c r="M132" s="173" t="s">
        <v>1</v>
      </c>
      <c r="N132" s="174" t="s">
        <v>40</v>
      </c>
      <c r="O132" s="58"/>
      <c r="P132" s="175">
        <f>O132*H132</f>
        <v>0</v>
      </c>
      <c r="Q132" s="175">
        <v>0</v>
      </c>
      <c r="R132" s="175">
        <f>Q132*H132</f>
        <v>0</v>
      </c>
      <c r="S132" s="175">
        <v>0</v>
      </c>
      <c r="T132" s="176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7" t="s">
        <v>147</v>
      </c>
      <c r="AT132" s="177" t="s">
        <v>142</v>
      </c>
      <c r="AU132" s="177" t="s">
        <v>84</v>
      </c>
      <c r="AY132" s="17" t="s">
        <v>140</v>
      </c>
      <c r="BE132" s="178">
        <f>IF(N132="základní",J132,0)</f>
        <v>0</v>
      </c>
      <c r="BF132" s="178">
        <f>IF(N132="snížená",J132,0)</f>
        <v>0</v>
      </c>
      <c r="BG132" s="178">
        <f>IF(N132="zákl. přenesená",J132,0)</f>
        <v>0</v>
      </c>
      <c r="BH132" s="178">
        <f>IF(N132="sníž. přenesená",J132,0)</f>
        <v>0</v>
      </c>
      <c r="BI132" s="178">
        <f>IF(N132="nulová",J132,0)</f>
        <v>0</v>
      </c>
      <c r="BJ132" s="17" t="s">
        <v>82</v>
      </c>
      <c r="BK132" s="178">
        <f>ROUND(I132*H132,2)</f>
        <v>0</v>
      </c>
      <c r="BL132" s="17" t="s">
        <v>147</v>
      </c>
      <c r="BM132" s="177" t="s">
        <v>491</v>
      </c>
    </row>
    <row r="133" spans="1:47" s="2" customFormat="1" ht="12">
      <c r="A133" s="32"/>
      <c r="B133" s="33"/>
      <c r="C133" s="32"/>
      <c r="D133" s="179" t="s">
        <v>149</v>
      </c>
      <c r="E133" s="32"/>
      <c r="F133" s="180" t="s">
        <v>490</v>
      </c>
      <c r="G133" s="32"/>
      <c r="H133" s="32"/>
      <c r="I133" s="101"/>
      <c r="J133" s="32"/>
      <c r="K133" s="32"/>
      <c r="L133" s="33"/>
      <c r="M133" s="181"/>
      <c r="N133" s="182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149</v>
      </c>
      <c r="AU133" s="17" t="s">
        <v>84</v>
      </c>
    </row>
    <row r="134" spans="1:47" s="2" customFormat="1" ht="29.25">
      <c r="A134" s="32"/>
      <c r="B134" s="33"/>
      <c r="C134" s="32"/>
      <c r="D134" s="179" t="s">
        <v>150</v>
      </c>
      <c r="E134" s="32"/>
      <c r="F134" s="183" t="s">
        <v>492</v>
      </c>
      <c r="G134" s="32"/>
      <c r="H134" s="32"/>
      <c r="I134" s="101"/>
      <c r="J134" s="32"/>
      <c r="K134" s="32"/>
      <c r="L134" s="33"/>
      <c r="M134" s="181"/>
      <c r="N134" s="182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150</v>
      </c>
      <c r="AU134" s="17" t="s">
        <v>84</v>
      </c>
    </row>
    <row r="135" spans="2:51" s="13" customFormat="1" ht="12">
      <c r="B135" s="184"/>
      <c r="D135" s="179" t="s">
        <v>152</v>
      </c>
      <c r="E135" s="185" t="s">
        <v>1</v>
      </c>
      <c r="F135" s="186" t="s">
        <v>493</v>
      </c>
      <c r="H135" s="187">
        <v>4</v>
      </c>
      <c r="I135" s="188"/>
      <c r="L135" s="184"/>
      <c r="M135" s="189"/>
      <c r="N135" s="190"/>
      <c r="O135" s="190"/>
      <c r="P135" s="190"/>
      <c r="Q135" s="190"/>
      <c r="R135" s="190"/>
      <c r="S135" s="190"/>
      <c r="T135" s="191"/>
      <c r="AT135" s="185" t="s">
        <v>152</v>
      </c>
      <c r="AU135" s="185" t="s">
        <v>84</v>
      </c>
      <c r="AV135" s="13" t="s">
        <v>84</v>
      </c>
      <c r="AW135" s="13" t="s">
        <v>32</v>
      </c>
      <c r="AX135" s="13" t="s">
        <v>75</v>
      </c>
      <c r="AY135" s="185" t="s">
        <v>140</v>
      </c>
    </row>
    <row r="136" spans="2:51" s="13" customFormat="1" ht="12">
      <c r="B136" s="184"/>
      <c r="D136" s="179" t="s">
        <v>152</v>
      </c>
      <c r="E136" s="185" t="s">
        <v>1</v>
      </c>
      <c r="F136" s="186" t="s">
        <v>494</v>
      </c>
      <c r="H136" s="187">
        <v>14</v>
      </c>
      <c r="I136" s="188"/>
      <c r="L136" s="184"/>
      <c r="M136" s="189"/>
      <c r="N136" s="190"/>
      <c r="O136" s="190"/>
      <c r="P136" s="190"/>
      <c r="Q136" s="190"/>
      <c r="R136" s="190"/>
      <c r="S136" s="190"/>
      <c r="T136" s="191"/>
      <c r="AT136" s="185" t="s">
        <v>152</v>
      </c>
      <c r="AU136" s="185" t="s">
        <v>84</v>
      </c>
      <c r="AV136" s="13" t="s">
        <v>84</v>
      </c>
      <c r="AW136" s="13" t="s">
        <v>32</v>
      </c>
      <c r="AX136" s="13" t="s">
        <v>75</v>
      </c>
      <c r="AY136" s="185" t="s">
        <v>140</v>
      </c>
    </row>
    <row r="137" spans="2:51" s="13" customFormat="1" ht="12">
      <c r="B137" s="184"/>
      <c r="D137" s="179" t="s">
        <v>152</v>
      </c>
      <c r="E137" s="185" t="s">
        <v>1</v>
      </c>
      <c r="F137" s="186" t="s">
        <v>495</v>
      </c>
      <c r="H137" s="187">
        <v>4</v>
      </c>
      <c r="I137" s="188"/>
      <c r="L137" s="184"/>
      <c r="M137" s="189"/>
      <c r="N137" s="190"/>
      <c r="O137" s="190"/>
      <c r="P137" s="190"/>
      <c r="Q137" s="190"/>
      <c r="R137" s="190"/>
      <c r="S137" s="190"/>
      <c r="T137" s="191"/>
      <c r="AT137" s="185" t="s">
        <v>152</v>
      </c>
      <c r="AU137" s="185" t="s">
        <v>84</v>
      </c>
      <c r="AV137" s="13" t="s">
        <v>84</v>
      </c>
      <c r="AW137" s="13" t="s">
        <v>32</v>
      </c>
      <c r="AX137" s="13" t="s">
        <v>75</v>
      </c>
      <c r="AY137" s="185" t="s">
        <v>140</v>
      </c>
    </row>
    <row r="138" spans="2:51" s="13" customFormat="1" ht="12">
      <c r="B138" s="184"/>
      <c r="D138" s="179" t="s">
        <v>152</v>
      </c>
      <c r="E138" s="185" t="s">
        <v>1</v>
      </c>
      <c r="F138" s="186" t="s">
        <v>496</v>
      </c>
      <c r="H138" s="187">
        <v>20</v>
      </c>
      <c r="I138" s="188"/>
      <c r="L138" s="184"/>
      <c r="M138" s="189"/>
      <c r="N138" s="190"/>
      <c r="O138" s="190"/>
      <c r="P138" s="190"/>
      <c r="Q138" s="190"/>
      <c r="R138" s="190"/>
      <c r="S138" s="190"/>
      <c r="T138" s="191"/>
      <c r="AT138" s="185" t="s">
        <v>152</v>
      </c>
      <c r="AU138" s="185" t="s">
        <v>84</v>
      </c>
      <c r="AV138" s="13" t="s">
        <v>84</v>
      </c>
      <c r="AW138" s="13" t="s">
        <v>32</v>
      </c>
      <c r="AX138" s="13" t="s">
        <v>75</v>
      </c>
      <c r="AY138" s="185" t="s">
        <v>140</v>
      </c>
    </row>
    <row r="139" spans="2:51" s="13" customFormat="1" ht="12">
      <c r="B139" s="184"/>
      <c r="D139" s="179" t="s">
        <v>152</v>
      </c>
      <c r="E139" s="185" t="s">
        <v>1</v>
      </c>
      <c r="F139" s="186" t="s">
        <v>497</v>
      </c>
      <c r="H139" s="187">
        <v>10</v>
      </c>
      <c r="I139" s="188"/>
      <c r="L139" s="184"/>
      <c r="M139" s="189"/>
      <c r="N139" s="190"/>
      <c r="O139" s="190"/>
      <c r="P139" s="190"/>
      <c r="Q139" s="190"/>
      <c r="R139" s="190"/>
      <c r="S139" s="190"/>
      <c r="T139" s="191"/>
      <c r="AT139" s="185" t="s">
        <v>152</v>
      </c>
      <c r="AU139" s="185" t="s">
        <v>84</v>
      </c>
      <c r="AV139" s="13" t="s">
        <v>84</v>
      </c>
      <c r="AW139" s="13" t="s">
        <v>32</v>
      </c>
      <c r="AX139" s="13" t="s">
        <v>75</v>
      </c>
      <c r="AY139" s="185" t="s">
        <v>140</v>
      </c>
    </row>
    <row r="140" spans="2:51" s="13" customFormat="1" ht="12">
      <c r="B140" s="184"/>
      <c r="D140" s="179" t="s">
        <v>152</v>
      </c>
      <c r="E140" s="185" t="s">
        <v>1</v>
      </c>
      <c r="F140" s="186" t="s">
        <v>498</v>
      </c>
      <c r="H140" s="187">
        <v>5</v>
      </c>
      <c r="I140" s="188"/>
      <c r="L140" s="184"/>
      <c r="M140" s="189"/>
      <c r="N140" s="190"/>
      <c r="O140" s="190"/>
      <c r="P140" s="190"/>
      <c r="Q140" s="190"/>
      <c r="R140" s="190"/>
      <c r="S140" s="190"/>
      <c r="T140" s="191"/>
      <c r="AT140" s="185" t="s">
        <v>152</v>
      </c>
      <c r="AU140" s="185" t="s">
        <v>84</v>
      </c>
      <c r="AV140" s="13" t="s">
        <v>84</v>
      </c>
      <c r="AW140" s="13" t="s">
        <v>32</v>
      </c>
      <c r="AX140" s="13" t="s">
        <v>75</v>
      </c>
      <c r="AY140" s="185" t="s">
        <v>140</v>
      </c>
    </row>
    <row r="141" spans="2:51" s="13" customFormat="1" ht="12">
      <c r="B141" s="184"/>
      <c r="D141" s="179" t="s">
        <v>152</v>
      </c>
      <c r="E141" s="185" t="s">
        <v>1</v>
      </c>
      <c r="F141" s="186" t="s">
        <v>499</v>
      </c>
      <c r="H141" s="187">
        <v>12</v>
      </c>
      <c r="I141" s="188"/>
      <c r="L141" s="184"/>
      <c r="M141" s="189"/>
      <c r="N141" s="190"/>
      <c r="O141" s="190"/>
      <c r="P141" s="190"/>
      <c r="Q141" s="190"/>
      <c r="R141" s="190"/>
      <c r="S141" s="190"/>
      <c r="T141" s="191"/>
      <c r="AT141" s="185" t="s">
        <v>152</v>
      </c>
      <c r="AU141" s="185" t="s">
        <v>84</v>
      </c>
      <c r="AV141" s="13" t="s">
        <v>84</v>
      </c>
      <c r="AW141" s="13" t="s">
        <v>32</v>
      </c>
      <c r="AX141" s="13" t="s">
        <v>75</v>
      </c>
      <c r="AY141" s="185" t="s">
        <v>140</v>
      </c>
    </row>
    <row r="142" spans="2:51" s="13" customFormat="1" ht="12">
      <c r="B142" s="184"/>
      <c r="D142" s="179" t="s">
        <v>152</v>
      </c>
      <c r="E142" s="185" t="s">
        <v>1</v>
      </c>
      <c r="F142" s="186" t="s">
        <v>500</v>
      </c>
      <c r="H142" s="187">
        <v>4</v>
      </c>
      <c r="I142" s="188"/>
      <c r="L142" s="184"/>
      <c r="M142" s="189"/>
      <c r="N142" s="190"/>
      <c r="O142" s="190"/>
      <c r="P142" s="190"/>
      <c r="Q142" s="190"/>
      <c r="R142" s="190"/>
      <c r="S142" s="190"/>
      <c r="T142" s="191"/>
      <c r="AT142" s="185" t="s">
        <v>152</v>
      </c>
      <c r="AU142" s="185" t="s">
        <v>84</v>
      </c>
      <c r="AV142" s="13" t="s">
        <v>84</v>
      </c>
      <c r="AW142" s="13" t="s">
        <v>32</v>
      </c>
      <c r="AX142" s="13" t="s">
        <v>75</v>
      </c>
      <c r="AY142" s="185" t="s">
        <v>140</v>
      </c>
    </row>
    <row r="143" spans="2:51" s="13" customFormat="1" ht="12">
      <c r="B143" s="184"/>
      <c r="D143" s="179" t="s">
        <v>152</v>
      </c>
      <c r="E143" s="185" t="s">
        <v>1</v>
      </c>
      <c r="F143" s="186" t="s">
        <v>501</v>
      </c>
      <c r="H143" s="187">
        <v>8</v>
      </c>
      <c r="I143" s="188"/>
      <c r="L143" s="184"/>
      <c r="M143" s="189"/>
      <c r="N143" s="190"/>
      <c r="O143" s="190"/>
      <c r="P143" s="190"/>
      <c r="Q143" s="190"/>
      <c r="R143" s="190"/>
      <c r="S143" s="190"/>
      <c r="T143" s="191"/>
      <c r="AT143" s="185" t="s">
        <v>152</v>
      </c>
      <c r="AU143" s="185" t="s">
        <v>84</v>
      </c>
      <c r="AV143" s="13" t="s">
        <v>84</v>
      </c>
      <c r="AW143" s="13" t="s">
        <v>32</v>
      </c>
      <c r="AX143" s="13" t="s">
        <v>75</v>
      </c>
      <c r="AY143" s="185" t="s">
        <v>140</v>
      </c>
    </row>
    <row r="144" spans="2:51" s="13" customFormat="1" ht="12">
      <c r="B144" s="184"/>
      <c r="D144" s="179" t="s">
        <v>152</v>
      </c>
      <c r="E144" s="185" t="s">
        <v>1</v>
      </c>
      <c r="F144" s="186" t="s">
        <v>502</v>
      </c>
      <c r="H144" s="187">
        <v>2</v>
      </c>
      <c r="I144" s="188"/>
      <c r="L144" s="184"/>
      <c r="M144" s="189"/>
      <c r="N144" s="190"/>
      <c r="O144" s="190"/>
      <c r="P144" s="190"/>
      <c r="Q144" s="190"/>
      <c r="R144" s="190"/>
      <c r="S144" s="190"/>
      <c r="T144" s="191"/>
      <c r="AT144" s="185" t="s">
        <v>152</v>
      </c>
      <c r="AU144" s="185" t="s">
        <v>84</v>
      </c>
      <c r="AV144" s="13" t="s">
        <v>84</v>
      </c>
      <c r="AW144" s="13" t="s">
        <v>32</v>
      </c>
      <c r="AX144" s="13" t="s">
        <v>75</v>
      </c>
      <c r="AY144" s="185" t="s">
        <v>140</v>
      </c>
    </row>
    <row r="145" spans="2:51" s="14" customFormat="1" ht="12">
      <c r="B145" s="192"/>
      <c r="D145" s="179" t="s">
        <v>152</v>
      </c>
      <c r="E145" s="193" t="s">
        <v>1</v>
      </c>
      <c r="F145" s="194" t="s">
        <v>174</v>
      </c>
      <c r="H145" s="195">
        <v>83</v>
      </c>
      <c r="I145" s="196"/>
      <c r="L145" s="192"/>
      <c r="M145" s="197"/>
      <c r="N145" s="198"/>
      <c r="O145" s="198"/>
      <c r="P145" s="198"/>
      <c r="Q145" s="198"/>
      <c r="R145" s="198"/>
      <c r="S145" s="198"/>
      <c r="T145" s="199"/>
      <c r="AT145" s="193" t="s">
        <v>152</v>
      </c>
      <c r="AU145" s="193" t="s">
        <v>84</v>
      </c>
      <c r="AV145" s="14" t="s">
        <v>147</v>
      </c>
      <c r="AW145" s="14" t="s">
        <v>32</v>
      </c>
      <c r="AX145" s="14" t="s">
        <v>82</v>
      </c>
      <c r="AY145" s="193" t="s">
        <v>140</v>
      </c>
    </row>
    <row r="146" spans="1:65" s="2" customFormat="1" ht="16.5" customHeight="1">
      <c r="A146" s="32"/>
      <c r="B146" s="165"/>
      <c r="C146" s="166" t="s">
        <v>160</v>
      </c>
      <c r="D146" s="166" t="s">
        <v>142</v>
      </c>
      <c r="E146" s="167" t="s">
        <v>503</v>
      </c>
      <c r="F146" s="168" t="s">
        <v>504</v>
      </c>
      <c r="G146" s="169" t="s">
        <v>325</v>
      </c>
      <c r="H146" s="170">
        <v>94</v>
      </c>
      <c r="I146" s="171"/>
      <c r="J146" s="172">
        <f>ROUND(I146*H146,2)</f>
        <v>0</v>
      </c>
      <c r="K146" s="168" t="s">
        <v>146</v>
      </c>
      <c r="L146" s="33"/>
      <c r="M146" s="173" t="s">
        <v>1</v>
      </c>
      <c r="N146" s="174" t="s">
        <v>40</v>
      </c>
      <c r="O146" s="58"/>
      <c r="P146" s="175">
        <f>O146*H146</f>
        <v>0</v>
      </c>
      <c r="Q146" s="175">
        <v>0</v>
      </c>
      <c r="R146" s="175">
        <f>Q146*H146</f>
        <v>0</v>
      </c>
      <c r="S146" s="175">
        <v>0</v>
      </c>
      <c r="T146" s="176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7" t="s">
        <v>147</v>
      </c>
      <c r="AT146" s="177" t="s">
        <v>142</v>
      </c>
      <c r="AU146" s="177" t="s">
        <v>84</v>
      </c>
      <c r="AY146" s="17" t="s">
        <v>140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17" t="s">
        <v>82</v>
      </c>
      <c r="BK146" s="178">
        <f>ROUND(I146*H146,2)</f>
        <v>0</v>
      </c>
      <c r="BL146" s="17" t="s">
        <v>147</v>
      </c>
      <c r="BM146" s="177" t="s">
        <v>505</v>
      </c>
    </row>
    <row r="147" spans="1:47" s="2" customFormat="1" ht="12">
      <c r="A147" s="32"/>
      <c r="B147" s="33"/>
      <c r="C147" s="32"/>
      <c r="D147" s="179" t="s">
        <v>149</v>
      </c>
      <c r="E147" s="32"/>
      <c r="F147" s="180" t="s">
        <v>504</v>
      </c>
      <c r="G147" s="32"/>
      <c r="H147" s="32"/>
      <c r="I147" s="101"/>
      <c r="J147" s="32"/>
      <c r="K147" s="32"/>
      <c r="L147" s="33"/>
      <c r="M147" s="181"/>
      <c r="N147" s="182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149</v>
      </c>
      <c r="AU147" s="17" t="s">
        <v>84</v>
      </c>
    </row>
    <row r="148" spans="1:47" s="2" customFormat="1" ht="19.5">
      <c r="A148" s="32"/>
      <c r="B148" s="33"/>
      <c r="C148" s="32"/>
      <c r="D148" s="179" t="s">
        <v>150</v>
      </c>
      <c r="E148" s="32"/>
      <c r="F148" s="183" t="s">
        <v>355</v>
      </c>
      <c r="G148" s="32"/>
      <c r="H148" s="32"/>
      <c r="I148" s="101"/>
      <c r="J148" s="32"/>
      <c r="K148" s="32"/>
      <c r="L148" s="33"/>
      <c r="M148" s="181"/>
      <c r="N148" s="182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150</v>
      </c>
      <c r="AU148" s="17" t="s">
        <v>84</v>
      </c>
    </row>
    <row r="149" spans="2:51" s="13" customFormat="1" ht="12">
      <c r="B149" s="184"/>
      <c r="D149" s="179" t="s">
        <v>152</v>
      </c>
      <c r="E149" s="185" t="s">
        <v>1</v>
      </c>
      <c r="F149" s="186" t="s">
        <v>506</v>
      </c>
      <c r="H149" s="187">
        <v>94</v>
      </c>
      <c r="I149" s="188"/>
      <c r="L149" s="184"/>
      <c r="M149" s="189"/>
      <c r="N149" s="190"/>
      <c r="O149" s="190"/>
      <c r="P149" s="190"/>
      <c r="Q149" s="190"/>
      <c r="R149" s="190"/>
      <c r="S149" s="190"/>
      <c r="T149" s="191"/>
      <c r="AT149" s="185" t="s">
        <v>152</v>
      </c>
      <c r="AU149" s="185" t="s">
        <v>84</v>
      </c>
      <c r="AV149" s="13" t="s">
        <v>84</v>
      </c>
      <c r="AW149" s="13" t="s">
        <v>32</v>
      </c>
      <c r="AX149" s="13" t="s">
        <v>82</v>
      </c>
      <c r="AY149" s="185" t="s">
        <v>140</v>
      </c>
    </row>
    <row r="150" spans="1:65" s="2" customFormat="1" ht="16.5" customHeight="1">
      <c r="A150" s="32"/>
      <c r="B150" s="165"/>
      <c r="C150" s="166" t="s">
        <v>147</v>
      </c>
      <c r="D150" s="166" t="s">
        <v>142</v>
      </c>
      <c r="E150" s="167" t="s">
        <v>507</v>
      </c>
      <c r="F150" s="168" t="s">
        <v>508</v>
      </c>
      <c r="G150" s="169" t="s">
        <v>509</v>
      </c>
      <c r="H150" s="170">
        <v>9960</v>
      </c>
      <c r="I150" s="171"/>
      <c r="J150" s="172">
        <f>ROUND(I150*H150,2)</f>
        <v>0</v>
      </c>
      <c r="K150" s="168" t="s">
        <v>146</v>
      </c>
      <c r="L150" s="33"/>
      <c r="M150" s="173" t="s">
        <v>1</v>
      </c>
      <c r="N150" s="174" t="s">
        <v>40</v>
      </c>
      <c r="O150" s="58"/>
      <c r="P150" s="175">
        <f>O150*H150</f>
        <v>0</v>
      </c>
      <c r="Q150" s="175">
        <v>0</v>
      </c>
      <c r="R150" s="175">
        <f>Q150*H150</f>
        <v>0</v>
      </c>
      <c r="S150" s="175">
        <v>0</v>
      </c>
      <c r="T150" s="176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7" t="s">
        <v>147</v>
      </c>
      <c r="AT150" s="177" t="s">
        <v>142</v>
      </c>
      <c r="AU150" s="177" t="s">
        <v>84</v>
      </c>
      <c r="AY150" s="17" t="s">
        <v>140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17" t="s">
        <v>82</v>
      </c>
      <c r="BK150" s="178">
        <f>ROUND(I150*H150,2)</f>
        <v>0</v>
      </c>
      <c r="BL150" s="17" t="s">
        <v>147</v>
      </c>
      <c r="BM150" s="177" t="s">
        <v>510</v>
      </c>
    </row>
    <row r="151" spans="1:47" s="2" customFormat="1" ht="12">
      <c r="A151" s="32"/>
      <c r="B151" s="33"/>
      <c r="C151" s="32"/>
      <c r="D151" s="179" t="s">
        <v>149</v>
      </c>
      <c r="E151" s="32"/>
      <c r="F151" s="180" t="s">
        <v>508</v>
      </c>
      <c r="G151" s="32"/>
      <c r="H151" s="32"/>
      <c r="I151" s="101"/>
      <c r="J151" s="32"/>
      <c r="K151" s="32"/>
      <c r="L151" s="33"/>
      <c r="M151" s="181"/>
      <c r="N151" s="182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149</v>
      </c>
      <c r="AU151" s="17" t="s">
        <v>84</v>
      </c>
    </row>
    <row r="152" spans="1:47" s="2" customFormat="1" ht="19.5">
      <c r="A152" s="32"/>
      <c r="B152" s="33"/>
      <c r="C152" s="32"/>
      <c r="D152" s="179" t="s">
        <v>150</v>
      </c>
      <c r="E152" s="32"/>
      <c r="F152" s="183" t="s">
        <v>511</v>
      </c>
      <c r="G152" s="32"/>
      <c r="H152" s="32"/>
      <c r="I152" s="101"/>
      <c r="J152" s="32"/>
      <c r="K152" s="32"/>
      <c r="L152" s="33"/>
      <c r="M152" s="181"/>
      <c r="N152" s="182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150</v>
      </c>
      <c r="AU152" s="17" t="s">
        <v>84</v>
      </c>
    </row>
    <row r="153" spans="2:51" s="13" customFormat="1" ht="12">
      <c r="B153" s="184"/>
      <c r="D153" s="179" t="s">
        <v>152</v>
      </c>
      <c r="E153" s="185" t="s">
        <v>1</v>
      </c>
      <c r="F153" s="186" t="s">
        <v>512</v>
      </c>
      <c r="H153" s="187">
        <v>9960</v>
      </c>
      <c r="I153" s="188"/>
      <c r="L153" s="184"/>
      <c r="M153" s="189"/>
      <c r="N153" s="190"/>
      <c r="O153" s="190"/>
      <c r="P153" s="190"/>
      <c r="Q153" s="190"/>
      <c r="R153" s="190"/>
      <c r="S153" s="190"/>
      <c r="T153" s="191"/>
      <c r="AT153" s="185" t="s">
        <v>152</v>
      </c>
      <c r="AU153" s="185" t="s">
        <v>84</v>
      </c>
      <c r="AV153" s="13" t="s">
        <v>84</v>
      </c>
      <c r="AW153" s="13" t="s">
        <v>32</v>
      </c>
      <c r="AX153" s="13" t="s">
        <v>82</v>
      </c>
      <c r="AY153" s="185" t="s">
        <v>140</v>
      </c>
    </row>
    <row r="154" spans="1:65" s="2" customFormat="1" ht="16.5" customHeight="1">
      <c r="A154" s="32"/>
      <c r="B154" s="165"/>
      <c r="C154" s="166" t="s">
        <v>180</v>
      </c>
      <c r="D154" s="166" t="s">
        <v>142</v>
      </c>
      <c r="E154" s="167" t="s">
        <v>513</v>
      </c>
      <c r="F154" s="168" t="s">
        <v>514</v>
      </c>
      <c r="G154" s="169" t="s">
        <v>325</v>
      </c>
      <c r="H154" s="170">
        <v>10</v>
      </c>
      <c r="I154" s="171"/>
      <c r="J154" s="172">
        <f>ROUND(I154*H154,2)</f>
        <v>0</v>
      </c>
      <c r="K154" s="168" t="s">
        <v>146</v>
      </c>
      <c r="L154" s="33"/>
      <c r="M154" s="173" t="s">
        <v>1</v>
      </c>
      <c r="N154" s="174" t="s">
        <v>40</v>
      </c>
      <c r="O154" s="58"/>
      <c r="P154" s="175">
        <f>O154*H154</f>
        <v>0</v>
      </c>
      <c r="Q154" s="175">
        <v>0</v>
      </c>
      <c r="R154" s="175">
        <f>Q154*H154</f>
        <v>0</v>
      </c>
      <c r="S154" s="175">
        <v>0</v>
      </c>
      <c r="T154" s="176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7" t="s">
        <v>147</v>
      </c>
      <c r="AT154" s="177" t="s">
        <v>142</v>
      </c>
      <c r="AU154" s="177" t="s">
        <v>84</v>
      </c>
      <c r="AY154" s="17" t="s">
        <v>140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17" t="s">
        <v>82</v>
      </c>
      <c r="BK154" s="178">
        <f>ROUND(I154*H154,2)</f>
        <v>0</v>
      </c>
      <c r="BL154" s="17" t="s">
        <v>147</v>
      </c>
      <c r="BM154" s="177" t="s">
        <v>515</v>
      </c>
    </row>
    <row r="155" spans="1:47" s="2" customFormat="1" ht="12">
      <c r="A155" s="32"/>
      <c r="B155" s="33"/>
      <c r="C155" s="32"/>
      <c r="D155" s="179" t="s">
        <v>149</v>
      </c>
      <c r="E155" s="32"/>
      <c r="F155" s="180" t="s">
        <v>514</v>
      </c>
      <c r="G155" s="32"/>
      <c r="H155" s="32"/>
      <c r="I155" s="101"/>
      <c r="J155" s="32"/>
      <c r="K155" s="32"/>
      <c r="L155" s="33"/>
      <c r="M155" s="181"/>
      <c r="N155" s="182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149</v>
      </c>
      <c r="AU155" s="17" t="s">
        <v>84</v>
      </c>
    </row>
    <row r="156" spans="1:47" s="2" customFormat="1" ht="19.5">
      <c r="A156" s="32"/>
      <c r="B156" s="33"/>
      <c r="C156" s="32"/>
      <c r="D156" s="179" t="s">
        <v>150</v>
      </c>
      <c r="E156" s="32"/>
      <c r="F156" s="183" t="s">
        <v>349</v>
      </c>
      <c r="G156" s="32"/>
      <c r="H156" s="32"/>
      <c r="I156" s="101"/>
      <c r="J156" s="32"/>
      <c r="K156" s="32"/>
      <c r="L156" s="33"/>
      <c r="M156" s="181"/>
      <c r="N156" s="182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150</v>
      </c>
      <c r="AU156" s="17" t="s">
        <v>84</v>
      </c>
    </row>
    <row r="157" spans="2:51" s="13" customFormat="1" ht="12">
      <c r="B157" s="184"/>
      <c r="D157" s="179" t="s">
        <v>152</v>
      </c>
      <c r="E157" s="185" t="s">
        <v>1</v>
      </c>
      <c r="F157" s="186" t="s">
        <v>516</v>
      </c>
      <c r="H157" s="187">
        <v>2</v>
      </c>
      <c r="I157" s="188"/>
      <c r="L157" s="184"/>
      <c r="M157" s="189"/>
      <c r="N157" s="190"/>
      <c r="O157" s="190"/>
      <c r="P157" s="190"/>
      <c r="Q157" s="190"/>
      <c r="R157" s="190"/>
      <c r="S157" s="190"/>
      <c r="T157" s="191"/>
      <c r="AT157" s="185" t="s">
        <v>152</v>
      </c>
      <c r="AU157" s="185" t="s">
        <v>84</v>
      </c>
      <c r="AV157" s="13" t="s">
        <v>84</v>
      </c>
      <c r="AW157" s="13" t="s">
        <v>32</v>
      </c>
      <c r="AX157" s="13" t="s">
        <v>75</v>
      </c>
      <c r="AY157" s="185" t="s">
        <v>140</v>
      </c>
    </row>
    <row r="158" spans="2:51" s="13" customFormat="1" ht="12">
      <c r="B158" s="184"/>
      <c r="D158" s="179" t="s">
        <v>152</v>
      </c>
      <c r="E158" s="185" t="s">
        <v>1</v>
      </c>
      <c r="F158" s="186" t="s">
        <v>517</v>
      </c>
      <c r="H158" s="187">
        <v>5</v>
      </c>
      <c r="I158" s="188"/>
      <c r="L158" s="184"/>
      <c r="M158" s="189"/>
      <c r="N158" s="190"/>
      <c r="O158" s="190"/>
      <c r="P158" s="190"/>
      <c r="Q158" s="190"/>
      <c r="R158" s="190"/>
      <c r="S158" s="190"/>
      <c r="T158" s="191"/>
      <c r="AT158" s="185" t="s">
        <v>152</v>
      </c>
      <c r="AU158" s="185" t="s">
        <v>84</v>
      </c>
      <c r="AV158" s="13" t="s">
        <v>84</v>
      </c>
      <c r="AW158" s="13" t="s">
        <v>32</v>
      </c>
      <c r="AX158" s="13" t="s">
        <v>75</v>
      </c>
      <c r="AY158" s="185" t="s">
        <v>140</v>
      </c>
    </row>
    <row r="159" spans="2:51" s="13" customFormat="1" ht="12">
      <c r="B159" s="184"/>
      <c r="D159" s="179" t="s">
        <v>152</v>
      </c>
      <c r="E159" s="185" t="s">
        <v>1</v>
      </c>
      <c r="F159" s="186" t="s">
        <v>518</v>
      </c>
      <c r="H159" s="187">
        <v>2</v>
      </c>
      <c r="I159" s="188"/>
      <c r="L159" s="184"/>
      <c r="M159" s="189"/>
      <c r="N159" s="190"/>
      <c r="O159" s="190"/>
      <c r="P159" s="190"/>
      <c r="Q159" s="190"/>
      <c r="R159" s="190"/>
      <c r="S159" s="190"/>
      <c r="T159" s="191"/>
      <c r="AT159" s="185" t="s">
        <v>152</v>
      </c>
      <c r="AU159" s="185" t="s">
        <v>84</v>
      </c>
      <c r="AV159" s="13" t="s">
        <v>84</v>
      </c>
      <c r="AW159" s="13" t="s">
        <v>32</v>
      </c>
      <c r="AX159" s="13" t="s">
        <v>75</v>
      </c>
      <c r="AY159" s="185" t="s">
        <v>140</v>
      </c>
    </row>
    <row r="160" spans="2:51" s="13" customFormat="1" ht="12">
      <c r="B160" s="184"/>
      <c r="D160" s="179" t="s">
        <v>152</v>
      </c>
      <c r="E160" s="185" t="s">
        <v>1</v>
      </c>
      <c r="F160" s="186" t="s">
        <v>519</v>
      </c>
      <c r="H160" s="187">
        <v>1</v>
      </c>
      <c r="I160" s="188"/>
      <c r="L160" s="184"/>
      <c r="M160" s="189"/>
      <c r="N160" s="190"/>
      <c r="O160" s="190"/>
      <c r="P160" s="190"/>
      <c r="Q160" s="190"/>
      <c r="R160" s="190"/>
      <c r="S160" s="190"/>
      <c r="T160" s="191"/>
      <c r="AT160" s="185" t="s">
        <v>152</v>
      </c>
      <c r="AU160" s="185" t="s">
        <v>84</v>
      </c>
      <c r="AV160" s="13" t="s">
        <v>84</v>
      </c>
      <c r="AW160" s="13" t="s">
        <v>32</v>
      </c>
      <c r="AX160" s="13" t="s">
        <v>75</v>
      </c>
      <c r="AY160" s="185" t="s">
        <v>140</v>
      </c>
    </row>
    <row r="161" spans="2:51" s="14" customFormat="1" ht="12">
      <c r="B161" s="192"/>
      <c r="D161" s="179" t="s">
        <v>152</v>
      </c>
      <c r="E161" s="193" t="s">
        <v>1</v>
      </c>
      <c r="F161" s="194" t="s">
        <v>174</v>
      </c>
      <c r="H161" s="195">
        <v>10</v>
      </c>
      <c r="I161" s="196"/>
      <c r="L161" s="192"/>
      <c r="M161" s="197"/>
      <c r="N161" s="198"/>
      <c r="O161" s="198"/>
      <c r="P161" s="198"/>
      <c r="Q161" s="198"/>
      <c r="R161" s="198"/>
      <c r="S161" s="198"/>
      <c r="T161" s="199"/>
      <c r="AT161" s="193" t="s">
        <v>152</v>
      </c>
      <c r="AU161" s="193" t="s">
        <v>84</v>
      </c>
      <c r="AV161" s="14" t="s">
        <v>147</v>
      </c>
      <c r="AW161" s="14" t="s">
        <v>32</v>
      </c>
      <c r="AX161" s="14" t="s">
        <v>82</v>
      </c>
      <c r="AY161" s="193" t="s">
        <v>140</v>
      </c>
    </row>
    <row r="162" spans="1:65" s="2" customFormat="1" ht="16.5" customHeight="1">
      <c r="A162" s="32"/>
      <c r="B162" s="165"/>
      <c r="C162" s="166" t="s">
        <v>186</v>
      </c>
      <c r="D162" s="166" t="s">
        <v>142</v>
      </c>
      <c r="E162" s="167" t="s">
        <v>520</v>
      </c>
      <c r="F162" s="168" t="s">
        <v>521</v>
      </c>
      <c r="G162" s="169" t="s">
        <v>325</v>
      </c>
      <c r="H162" s="170">
        <v>10</v>
      </c>
      <c r="I162" s="171"/>
      <c r="J162" s="172">
        <f>ROUND(I162*H162,2)</f>
        <v>0</v>
      </c>
      <c r="K162" s="168" t="s">
        <v>146</v>
      </c>
      <c r="L162" s="33"/>
      <c r="M162" s="173" t="s">
        <v>1</v>
      </c>
      <c r="N162" s="174" t="s">
        <v>40</v>
      </c>
      <c r="O162" s="58"/>
      <c r="P162" s="175">
        <f>O162*H162</f>
        <v>0</v>
      </c>
      <c r="Q162" s="175">
        <v>0</v>
      </c>
      <c r="R162" s="175">
        <f>Q162*H162</f>
        <v>0</v>
      </c>
      <c r="S162" s="175">
        <v>0</v>
      </c>
      <c r="T162" s="176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7" t="s">
        <v>147</v>
      </c>
      <c r="AT162" s="177" t="s">
        <v>142</v>
      </c>
      <c r="AU162" s="177" t="s">
        <v>84</v>
      </c>
      <c r="AY162" s="17" t="s">
        <v>140</v>
      </c>
      <c r="BE162" s="178">
        <f>IF(N162="základní",J162,0)</f>
        <v>0</v>
      </c>
      <c r="BF162" s="178">
        <f>IF(N162="snížená",J162,0)</f>
        <v>0</v>
      </c>
      <c r="BG162" s="178">
        <f>IF(N162="zákl. přenesená",J162,0)</f>
        <v>0</v>
      </c>
      <c r="BH162" s="178">
        <f>IF(N162="sníž. přenesená",J162,0)</f>
        <v>0</v>
      </c>
      <c r="BI162" s="178">
        <f>IF(N162="nulová",J162,0)</f>
        <v>0</v>
      </c>
      <c r="BJ162" s="17" t="s">
        <v>82</v>
      </c>
      <c r="BK162" s="178">
        <f>ROUND(I162*H162,2)</f>
        <v>0</v>
      </c>
      <c r="BL162" s="17" t="s">
        <v>147</v>
      </c>
      <c r="BM162" s="177" t="s">
        <v>522</v>
      </c>
    </row>
    <row r="163" spans="1:47" s="2" customFormat="1" ht="12">
      <c r="A163" s="32"/>
      <c r="B163" s="33"/>
      <c r="C163" s="32"/>
      <c r="D163" s="179" t="s">
        <v>149</v>
      </c>
      <c r="E163" s="32"/>
      <c r="F163" s="180" t="s">
        <v>521</v>
      </c>
      <c r="G163" s="32"/>
      <c r="H163" s="32"/>
      <c r="I163" s="101"/>
      <c r="J163" s="32"/>
      <c r="K163" s="32"/>
      <c r="L163" s="33"/>
      <c r="M163" s="181"/>
      <c r="N163" s="182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149</v>
      </c>
      <c r="AU163" s="17" t="s">
        <v>84</v>
      </c>
    </row>
    <row r="164" spans="1:47" s="2" customFormat="1" ht="19.5">
      <c r="A164" s="32"/>
      <c r="B164" s="33"/>
      <c r="C164" s="32"/>
      <c r="D164" s="179" t="s">
        <v>150</v>
      </c>
      <c r="E164" s="32"/>
      <c r="F164" s="183" t="s">
        <v>355</v>
      </c>
      <c r="G164" s="32"/>
      <c r="H164" s="32"/>
      <c r="I164" s="101"/>
      <c r="J164" s="32"/>
      <c r="K164" s="32"/>
      <c r="L164" s="33"/>
      <c r="M164" s="181"/>
      <c r="N164" s="182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150</v>
      </c>
      <c r="AU164" s="17" t="s">
        <v>84</v>
      </c>
    </row>
    <row r="165" spans="2:51" s="13" customFormat="1" ht="12">
      <c r="B165" s="184"/>
      <c r="D165" s="179" t="s">
        <v>152</v>
      </c>
      <c r="E165" s="185" t="s">
        <v>1</v>
      </c>
      <c r="F165" s="186" t="s">
        <v>210</v>
      </c>
      <c r="H165" s="187">
        <v>10</v>
      </c>
      <c r="I165" s="188"/>
      <c r="L165" s="184"/>
      <c r="M165" s="189"/>
      <c r="N165" s="190"/>
      <c r="O165" s="190"/>
      <c r="P165" s="190"/>
      <c r="Q165" s="190"/>
      <c r="R165" s="190"/>
      <c r="S165" s="190"/>
      <c r="T165" s="191"/>
      <c r="AT165" s="185" t="s">
        <v>152</v>
      </c>
      <c r="AU165" s="185" t="s">
        <v>84</v>
      </c>
      <c r="AV165" s="13" t="s">
        <v>84</v>
      </c>
      <c r="AW165" s="13" t="s">
        <v>32</v>
      </c>
      <c r="AX165" s="13" t="s">
        <v>82</v>
      </c>
      <c r="AY165" s="185" t="s">
        <v>140</v>
      </c>
    </row>
    <row r="166" spans="1:65" s="2" customFormat="1" ht="16.5" customHeight="1">
      <c r="A166" s="32"/>
      <c r="B166" s="165"/>
      <c r="C166" s="166" t="s">
        <v>193</v>
      </c>
      <c r="D166" s="166" t="s">
        <v>142</v>
      </c>
      <c r="E166" s="167" t="s">
        <v>523</v>
      </c>
      <c r="F166" s="168" t="s">
        <v>524</v>
      </c>
      <c r="G166" s="169" t="s">
        <v>325</v>
      </c>
      <c r="H166" s="170">
        <v>64</v>
      </c>
      <c r="I166" s="171"/>
      <c r="J166" s="172">
        <f>ROUND(I166*H166,2)</f>
        <v>0</v>
      </c>
      <c r="K166" s="168" t="s">
        <v>146</v>
      </c>
      <c r="L166" s="33"/>
      <c r="M166" s="173" t="s">
        <v>1</v>
      </c>
      <c r="N166" s="174" t="s">
        <v>40</v>
      </c>
      <c r="O166" s="58"/>
      <c r="P166" s="175">
        <f>O166*H166</f>
        <v>0</v>
      </c>
      <c r="Q166" s="175">
        <v>0</v>
      </c>
      <c r="R166" s="175">
        <f>Q166*H166</f>
        <v>0</v>
      </c>
      <c r="S166" s="175">
        <v>0</v>
      </c>
      <c r="T166" s="176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7" t="s">
        <v>147</v>
      </c>
      <c r="AT166" s="177" t="s">
        <v>142</v>
      </c>
      <c r="AU166" s="177" t="s">
        <v>84</v>
      </c>
      <c r="AY166" s="17" t="s">
        <v>140</v>
      </c>
      <c r="BE166" s="178">
        <f>IF(N166="základní",J166,0)</f>
        <v>0</v>
      </c>
      <c r="BF166" s="178">
        <f>IF(N166="snížená",J166,0)</f>
        <v>0</v>
      </c>
      <c r="BG166" s="178">
        <f>IF(N166="zákl. přenesená",J166,0)</f>
        <v>0</v>
      </c>
      <c r="BH166" s="178">
        <f>IF(N166="sníž. přenesená",J166,0)</f>
        <v>0</v>
      </c>
      <c r="BI166" s="178">
        <f>IF(N166="nulová",J166,0)</f>
        <v>0</v>
      </c>
      <c r="BJ166" s="17" t="s">
        <v>82</v>
      </c>
      <c r="BK166" s="178">
        <f>ROUND(I166*H166,2)</f>
        <v>0</v>
      </c>
      <c r="BL166" s="17" t="s">
        <v>147</v>
      </c>
      <c r="BM166" s="177" t="s">
        <v>525</v>
      </c>
    </row>
    <row r="167" spans="1:47" s="2" customFormat="1" ht="12">
      <c r="A167" s="32"/>
      <c r="B167" s="33"/>
      <c r="C167" s="32"/>
      <c r="D167" s="179" t="s">
        <v>149</v>
      </c>
      <c r="E167" s="32"/>
      <c r="F167" s="180" t="s">
        <v>524</v>
      </c>
      <c r="G167" s="32"/>
      <c r="H167" s="32"/>
      <c r="I167" s="101"/>
      <c r="J167" s="32"/>
      <c r="K167" s="32"/>
      <c r="L167" s="33"/>
      <c r="M167" s="181"/>
      <c r="N167" s="182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149</v>
      </c>
      <c r="AU167" s="17" t="s">
        <v>84</v>
      </c>
    </row>
    <row r="168" spans="1:47" s="2" customFormat="1" ht="29.25">
      <c r="A168" s="32"/>
      <c r="B168" s="33"/>
      <c r="C168" s="32"/>
      <c r="D168" s="179" t="s">
        <v>150</v>
      </c>
      <c r="E168" s="32"/>
      <c r="F168" s="183" t="s">
        <v>526</v>
      </c>
      <c r="G168" s="32"/>
      <c r="H168" s="32"/>
      <c r="I168" s="101"/>
      <c r="J168" s="32"/>
      <c r="K168" s="32"/>
      <c r="L168" s="33"/>
      <c r="M168" s="181"/>
      <c r="N168" s="182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150</v>
      </c>
      <c r="AU168" s="17" t="s">
        <v>84</v>
      </c>
    </row>
    <row r="169" spans="2:51" s="13" customFormat="1" ht="12">
      <c r="B169" s="184"/>
      <c r="D169" s="179" t="s">
        <v>152</v>
      </c>
      <c r="E169" s="185" t="s">
        <v>1</v>
      </c>
      <c r="F169" s="186" t="s">
        <v>527</v>
      </c>
      <c r="H169" s="187">
        <v>9</v>
      </c>
      <c r="I169" s="188"/>
      <c r="L169" s="184"/>
      <c r="M169" s="189"/>
      <c r="N169" s="190"/>
      <c r="O169" s="190"/>
      <c r="P169" s="190"/>
      <c r="Q169" s="190"/>
      <c r="R169" s="190"/>
      <c r="S169" s="190"/>
      <c r="T169" s="191"/>
      <c r="AT169" s="185" t="s">
        <v>152</v>
      </c>
      <c r="AU169" s="185" t="s">
        <v>84</v>
      </c>
      <c r="AV169" s="13" t="s">
        <v>84</v>
      </c>
      <c r="AW169" s="13" t="s">
        <v>32</v>
      </c>
      <c r="AX169" s="13" t="s">
        <v>75</v>
      </c>
      <c r="AY169" s="185" t="s">
        <v>140</v>
      </c>
    </row>
    <row r="170" spans="2:51" s="13" customFormat="1" ht="12">
      <c r="B170" s="184"/>
      <c r="D170" s="179" t="s">
        <v>152</v>
      </c>
      <c r="E170" s="185" t="s">
        <v>1</v>
      </c>
      <c r="F170" s="186" t="s">
        <v>528</v>
      </c>
      <c r="H170" s="187">
        <v>19</v>
      </c>
      <c r="I170" s="188"/>
      <c r="L170" s="184"/>
      <c r="M170" s="189"/>
      <c r="N170" s="190"/>
      <c r="O170" s="190"/>
      <c r="P170" s="190"/>
      <c r="Q170" s="190"/>
      <c r="R170" s="190"/>
      <c r="S170" s="190"/>
      <c r="T170" s="191"/>
      <c r="AT170" s="185" t="s">
        <v>152</v>
      </c>
      <c r="AU170" s="185" t="s">
        <v>84</v>
      </c>
      <c r="AV170" s="13" t="s">
        <v>84</v>
      </c>
      <c r="AW170" s="13" t="s">
        <v>32</v>
      </c>
      <c r="AX170" s="13" t="s">
        <v>75</v>
      </c>
      <c r="AY170" s="185" t="s">
        <v>140</v>
      </c>
    </row>
    <row r="171" spans="2:51" s="13" customFormat="1" ht="12">
      <c r="B171" s="184"/>
      <c r="D171" s="179" t="s">
        <v>152</v>
      </c>
      <c r="E171" s="185" t="s">
        <v>1</v>
      </c>
      <c r="F171" s="186" t="s">
        <v>529</v>
      </c>
      <c r="H171" s="187">
        <v>12</v>
      </c>
      <c r="I171" s="188"/>
      <c r="L171" s="184"/>
      <c r="M171" s="189"/>
      <c r="N171" s="190"/>
      <c r="O171" s="190"/>
      <c r="P171" s="190"/>
      <c r="Q171" s="190"/>
      <c r="R171" s="190"/>
      <c r="S171" s="190"/>
      <c r="T171" s="191"/>
      <c r="AT171" s="185" t="s">
        <v>152</v>
      </c>
      <c r="AU171" s="185" t="s">
        <v>84</v>
      </c>
      <c r="AV171" s="13" t="s">
        <v>84</v>
      </c>
      <c r="AW171" s="13" t="s">
        <v>32</v>
      </c>
      <c r="AX171" s="13" t="s">
        <v>75</v>
      </c>
      <c r="AY171" s="185" t="s">
        <v>140</v>
      </c>
    </row>
    <row r="172" spans="2:51" s="13" customFormat="1" ht="12">
      <c r="B172" s="184"/>
      <c r="D172" s="179" t="s">
        <v>152</v>
      </c>
      <c r="E172" s="185" t="s">
        <v>1</v>
      </c>
      <c r="F172" s="186" t="s">
        <v>530</v>
      </c>
      <c r="H172" s="187">
        <v>4</v>
      </c>
      <c r="I172" s="188"/>
      <c r="L172" s="184"/>
      <c r="M172" s="189"/>
      <c r="N172" s="190"/>
      <c r="O172" s="190"/>
      <c r="P172" s="190"/>
      <c r="Q172" s="190"/>
      <c r="R172" s="190"/>
      <c r="S172" s="190"/>
      <c r="T172" s="191"/>
      <c r="AT172" s="185" t="s">
        <v>152</v>
      </c>
      <c r="AU172" s="185" t="s">
        <v>84</v>
      </c>
      <c r="AV172" s="13" t="s">
        <v>84</v>
      </c>
      <c r="AW172" s="13" t="s">
        <v>32</v>
      </c>
      <c r="AX172" s="13" t="s">
        <v>75</v>
      </c>
      <c r="AY172" s="185" t="s">
        <v>140</v>
      </c>
    </row>
    <row r="173" spans="2:51" s="13" customFormat="1" ht="12">
      <c r="B173" s="184"/>
      <c r="D173" s="179" t="s">
        <v>152</v>
      </c>
      <c r="E173" s="185" t="s">
        <v>1</v>
      </c>
      <c r="F173" s="186" t="s">
        <v>531</v>
      </c>
      <c r="H173" s="187">
        <v>4</v>
      </c>
      <c r="I173" s="188"/>
      <c r="L173" s="184"/>
      <c r="M173" s="189"/>
      <c r="N173" s="190"/>
      <c r="O173" s="190"/>
      <c r="P173" s="190"/>
      <c r="Q173" s="190"/>
      <c r="R173" s="190"/>
      <c r="S173" s="190"/>
      <c r="T173" s="191"/>
      <c r="AT173" s="185" t="s">
        <v>152</v>
      </c>
      <c r="AU173" s="185" t="s">
        <v>84</v>
      </c>
      <c r="AV173" s="13" t="s">
        <v>84</v>
      </c>
      <c r="AW173" s="13" t="s">
        <v>32</v>
      </c>
      <c r="AX173" s="13" t="s">
        <v>75</v>
      </c>
      <c r="AY173" s="185" t="s">
        <v>140</v>
      </c>
    </row>
    <row r="174" spans="2:51" s="13" customFormat="1" ht="12">
      <c r="B174" s="184"/>
      <c r="D174" s="179" t="s">
        <v>152</v>
      </c>
      <c r="E174" s="185" t="s">
        <v>1</v>
      </c>
      <c r="F174" s="186" t="s">
        <v>532</v>
      </c>
      <c r="H174" s="187">
        <v>3</v>
      </c>
      <c r="I174" s="188"/>
      <c r="L174" s="184"/>
      <c r="M174" s="189"/>
      <c r="N174" s="190"/>
      <c r="O174" s="190"/>
      <c r="P174" s="190"/>
      <c r="Q174" s="190"/>
      <c r="R174" s="190"/>
      <c r="S174" s="190"/>
      <c r="T174" s="191"/>
      <c r="AT174" s="185" t="s">
        <v>152</v>
      </c>
      <c r="AU174" s="185" t="s">
        <v>84</v>
      </c>
      <c r="AV174" s="13" t="s">
        <v>84</v>
      </c>
      <c r="AW174" s="13" t="s">
        <v>32</v>
      </c>
      <c r="AX174" s="13" t="s">
        <v>75</v>
      </c>
      <c r="AY174" s="185" t="s">
        <v>140</v>
      </c>
    </row>
    <row r="175" spans="2:51" s="13" customFormat="1" ht="12">
      <c r="B175" s="184"/>
      <c r="D175" s="179" t="s">
        <v>152</v>
      </c>
      <c r="E175" s="185" t="s">
        <v>1</v>
      </c>
      <c r="F175" s="186" t="s">
        <v>533</v>
      </c>
      <c r="H175" s="187">
        <v>6</v>
      </c>
      <c r="I175" s="188"/>
      <c r="L175" s="184"/>
      <c r="M175" s="189"/>
      <c r="N175" s="190"/>
      <c r="O175" s="190"/>
      <c r="P175" s="190"/>
      <c r="Q175" s="190"/>
      <c r="R175" s="190"/>
      <c r="S175" s="190"/>
      <c r="T175" s="191"/>
      <c r="AT175" s="185" t="s">
        <v>152</v>
      </c>
      <c r="AU175" s="185" t="s">
        <v>84</v>
      </c>
      <c r="AV175" s="13" t="s">
        <v>84</v>
      </c>
      <c r="AW175" s="13" t="s">
        <v>32</v>
      </c>
      <c r="AX175" s="13" t="s">
        <v>75</v>
      </c>
      <c r="AY175" s="185" t="s">
        <v>140</v>
      </c>
    </row>
    <row r="176" spans="2:51" s="13" customFormat="1" ht="12">
      <c r="B176" s="184"/>
      <c r="D176" s="179" t="s">
        <v>152</v>
      </c>
      <c r="E176" s="185" t="s">
        <v>1</v>
      </c>
      <c r="F176" s="186" t="s">
        <v>534</v>
      </c>
      <c r="H176" s="187">
        <v>3</v>
      </c>
      <c r="I176" s="188"/>
      <c r="L176" s="184"/>
      <c r="M176" s="189"/>
      <c r="N176" s="190"/>
      <c r="O176" s="190"/>
      <c r="P176" s="190"/>
      <c r="Q176" s="190"/>
      <c r="R176" s="190"/>
      <c r="S176" s="190"/>
      <c r="T176" s="191"/>
      <c r="AT176" s="185" t="s">
        <v>152</v>
      </c>
      <c r="AU176" s="185" t="s">
        <v>84</v>
      </c>
      <c r="AV176" s="13" t="s">
        <v>84</v>
      </c>
      <c r="AW176" s="13" t="s">
        <v>32</v>
      </c>
      <c r="AX176" s="13" t="s">
        <v>75</v>
      </c>
      <c r="AY176" s="185" t="s">
        <v>140</v>
      </c>
    </row>
    <row r="177" spans="2:51" s="13" customFormat="1" ht="12">
      <c r="B177" s="184"/>
      <c r="D177" s="179" t="s">
        <v>152</v>
      </c>
      <c r="E177" s="185" t="s">
        <v>1</v>
      </c>
      <c r="F177" s="186" t="s">
        <v>535</v>
      </c>
      <c r="H177" s="187">
        <v>2</v>
      </c>
      <c r="I177" s="188"/>
      <c r="L177" s="184"/>
      <c r="M177" s="189"/>
      <c r="N177" s="190"/>
      <c r="O177" s="190"/>
      <c r="P177" s="190"/>
      <c r="Q177" s="190"/>
      <c r="R177" s="190"/>
      <c r="S177" s="190"/>
      <c r="T177" s="191"/>
      <c r="AT177" s="185" t="s">
        <v>152</v>
      </c>
      <c r="AU177" s="185" t="s">
        <v>84</v>
      </c>
      <c r="AV177" s="13" t="s">
        <v>84</v>
      </c>
      <c r="AW177" s="13" t="s">
        <v>32</v>
      </c>
      <c r="AX177" s="13" t="s">
        <v>75</v>
      </c>
      <c r="AY177" s="185" t="s">
        <v>140</v>
      </c>
    </row>
    <row r="178" spans="2:51" s="13" customFormat="1" ht="12">
      <c r="B178" s="184"/>
      <c r="D178" s="179" t="s">
        <v>152</v>
      </c>
      <c r="E178" s="185" t="s">
        <v>1</v>
      </c>
      <c r="F178" s="186" t="s">
        <v>536</v>
      </c>
      <c r="H178" s="187">
        <v>2</v>
      </c>
      <c r="I178" s="188"/>
      <c r="L178" s="184"/>
      <c r="M178" s="189"/>
      <c r="N178" s="190"/>
      <c r="O178" s="190"/>
      <c r="P178" s="190"/>
      <c r="Q178" s="190"/>
      <c r="R178" s="190"/>
      <c r="S178" s="190"/>
      <c r="T178" s="191"/>
      <c r="AT178" s="185" t="s">
        <v>152</v>
      </c>
      <c r="AU178" s="185" t="s">
        <v>84</v>
      </c>
      <c r="AV178" s="13" t="s">
        <v>84</v>
      </c>
      <c r="AW178" s="13" t="s">
        <v>32</v>
      </c>
      <c r="AX178" s="13" t="s">
        <v>75</v>
      </c>
      <c r="AY178" s="185" t="s">
        <v>140</v>
      </c>
    </row>
    <row r="179" spans="2:51" s="14" customFormat="1" ht="12">
      <c r="B179" s="192"/>
      <c r="D179" s="179" t="s">
        <v>152</v>
      </c>
      <c r="E179" s="193" t="s">
        <v>1</v>
      </c>
      <c r="F179" s="194" t="s">
        <v>174</v>
      </c>
      <c r="H179" s="195">
        <v>64</v>
      </c>
      <c r="I179" s="196"/>
      <c r="L179" s="192"/>
      <c r="M179" s="197"/>
      <c r="N179" s="198"/>
      <c r="O179" s="198"/>
      <c r="P179" s="198"/>
      <c r="Q179" s="198"/>
      <c r="R179" s="198"/>
      <c r="S179" s="198"/>
      <c r="T179" s="199"/>
      <c r="AT179" s="193" t="s">
        <v>152</v>
      </c>
      <c r="AU179" s="193" t="s">
        <v>84</v>
      </c>
      <c r="AV179" s="14" t="s">
        <v>147</v>
      </c>
      <c r="AW179" s="14" t="s">
        <v>32</v>
      </c>
      <c r="AX179" s="14" t="s">
        <v>82</v>
      </c>
      <c r="AY179" s="193" t="s">
        <v>140</v>
      </c>
    </row>
    <row r="180" spans="1:65" s="2" customFormat="1" ht="16.5" customHeight="1">
      <c r="A180" s="32"/>
      <c r="B180" s="165"/>
      <c r="C180" s="166" t="s">
        <v>199</v>
      </c>
      <c r="D180" s="166" t="s">
        <v>142</v>
      </c>
      <c r="E180" s="167" t="s">
        <v>537</v>
      </c>
      <c r="F180" s="168" t="s">
        <v>538</v>
      </c>
      <c r="G180" s="169" t="s">
        <v>325</v>
      </c>
      <c r="H180" s="170">
        <v>64</v>
      </c>
      <c r="I180" s="171"/>
      <c r="J180" s="172">
        <f>ROUND(I180*H180,2)</f>
        <v>0</v>
      </c>
      <c r="K180" s="168" t="s">
        <v>146</v>
      </c>
      <c r="L180" s="33"/>
      <c r="M180" s="173" t="s">
        <v>1</v>
      </c>
      <c r="N180" s="174" t="s">
        <v>40</v>
      </c>
      <c r="O180" s="58"/>
      <c r="P180" s="175">
        <f>O180*H180</f>
        <v>0</v>
      </c>
      <c r="Q180" s="175">
        <v>0</v>
      </c>
      <c r="R180" s="175">
        <f>Q180*H180</f>
        <v>0</v>
      </c>
      <c r="S180" s="175">
        <v>0</v>
      </c>
      <c r="T180" s="176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7" t="s">
        <v>147</v>
      </c>
      <c r="AT180" s="177" t="s">
        <v>142</v>
      </c>
      <c r="AU180" s="177" t="s">
        <v>84</v>
      </c>
      <c r="AY180" s="17" t="s">
        <v>140</v>
      </c>
      <c r="BE180" s="178">
        <f>IF(N180="základní",J180,0)</f>
        <v>0</v>
      </c>
      <c r="BF180" s="178">
        <f>IF(N180="snížená",J180,0)</f>
        <v>0</v>
      </c>
      <c r="BG180" s="178">
        <f>IF(N180="zákl. přenesená",J180,0)</f>
        <v>0</v>
      </c>
      <c r="BH180" s="178">
        <f>IF(N180="sníž. přenesená",J180,0)</f>
        <v>0</v>
      </c>
      <c r="BI180" s="178">
        <f>IF(N180="nulová",J180,0)</f>
        <v>0</v>
      </c>
      <c r="BJ180" s="17" t="s">
        <v>82</v>
      </c>
      <c r="BK180" s="178">
        <f>ROUND(I180*H180,2)</f>
        <v>0</v>
      </c>
      <c r="BL180" s="17" t="s">
        <v>147</v>
      </c>
      <c r="BM180" s="177" t="s">
        <v>539</v>
      </c>
    </row>
    <row r="181" spans="1:47" s="2" customFormat="1" ht="12">
      <c r="A181" s="32"/>
      <c r="B181" s="33"/>
      <c r="C181" s="32"/>
      <c r="D181" s="179" t="s">
        <v>149</v>
      </c>
      <c r="E181" s="32"/>
      <c r="F181" s="180" t="s">
        <v>538</v>
      </c>
      <c r="G181" s="32"/>
      <c r="H181" s="32"/>
      <c r="I181" s="101"/>
      <c r="J181" s="32"/>
      <c r="K181" s="32"/>
      <c r="L181" s="33"/>
      <c r="M181" s="181"/>
      <c r="N181" s="182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149</v>
      </c>
      <c r="AU181" s="17" t="s">
        <v>84</v>
      </c>
    </row>
    <row r="182" spans="1:47" s="2" customFormat="1" ht="19.5">
      <c r="A182" s="32"/>
      <c r="B182" s="33"/>
      <c r="C182" s="32"/>
      <c r="D182" s="179" t="s">
        <v>150</v>
      </c>
      <c r="E182" s="32"/>
      <c r="F182" s="183" t="s">
        <v>355</v>
      </c>
      <c r="G182" s="32"/>
      <c r="H182" s="32"/>
      <c r="I182" s="101"/>
      <c r="J182" s="32"/>
      <c r="K182" s="32"/>
      <c r="L182" s="33"/>
      <c r="M182" s="181"/>
      <c r="N182" s="182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150</v>
      </c>
      <c r="AU182" s="17" t="s">
        <v>84</v>
      </c>
    </row>
    <row r="183" spans="2:51" s="13" customFormat="1" ht="12">
      <c r="B183" s="184"/>
      <c r="D183" s="179" t="s">
        <v>152</v>
      </c>
      <c r="E183" s="185" t="s">
        <v>1</v>
      </c>
      <c r="F183" s="186" t="s">
        <v>540</v>
      </c>
      <c r="H183" s="187">
        <v>64</v>
      </c>
      <c r="I183" s="188"/>
      <c r="L183" s="184"/>
      <c r="M183" s="189"/>
      <c r="N183" s="190"/>
      <c r="O183" s="190"/>
      <c r="P183" s="190"/>
      <c r="Q183" s="190"/>
      <c r="R183" s="190"/>
      <c r="S183" s="190"/>
      <c r="T183" s="191"/>
      <c r="AT183" s="185" t="s">
        <v>152</v>
      </c>
      <c r="AU183" s="185" t="s">
        <v>84</v>
      </c>
      <c r="AV183" s="13" t="s">
        <v>84</v>
      </c>
      <c r="AW183" s="13" t="s">
        <v>32</v>
      </c>
      <c r="AX183" s="13" t="s">
        <v>82</v>
      </c>
      <c r="AY183" s="185" t="s">
        <v>140</v>
      </c>
    </row>
    <row r="184" spans="1:65" s="2" customFormat="1" ht="16.5" customHeight="1">
      <c r="A184" s="32"/>
      <c r="B184" s="165"/>
      <c r="C184" s="166" t="s">
        <v>204</v>
      </c>
      <c r="D184" s="166" t="s">
        <v>142</v>
      </c>
      <c r="E184" s="167" t="s">
        <v>541</v>
      </c>
      <c r="F184" s="168" t="s">
        <v>542</v>
      </c>
      <c r="G184" s="169" t="s">
        <v>509</v>
      </c>
      <c r="H184" s="170">
        <v>7680</v>
      </c>
      <c r="I184" s="171"/>
      <c r="J184" s="172">
        <f>ROUND(I184*H184,2)</f>
        <v>0</v>
      </c>
      <c r="K184" s="168" t="s">
        <v>146</v>
      </c>
      <c r="L184" s="33"/>
      <c r="M184" s="173" t="s">
        <v>1</v>
      </c>
      <c r="N184" s="174" t="s">
        <v>40</v>
      </c>
      <c r="O184" s="58"/>
      <c r="P184" s="175">
        <f>O184*H184</f>
        <v>0</v>
      </c>
      <c r="Q184" s="175">
        <v>0</v>
      </c>
      <c r="R184" s="175">
        <f>Q184*H184</f>
        <v>0</v>
      </c>
      <c r="S184" s="175">
        <v>0</v>
      </c>
      <c r="T184" s="176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7" t="s">
        <v>147</v>
      </c>
      <c r="AT184" s="177" t="s">
        <v>142</v>
      </c>
      <c r="AU184" s="177" t="s">
        <v>84</v>
      </c>
      <c r="AY184" s="17" t="s">
        <v>140</v>
      </c>
      <c r="BE184" s="178">
        <f>IF(N184="základní",J184,0)</f>
        <v>0</v>
      </c>
      <c r="BF184" s="178">
        <f>IF(N184="snížená",J184,0)</f>
        <v>0</v>
      </c>
      <c r="BG184" s="178">
        <f>IF(N184="zákl. přenesená",J184,0)</f>
        <v>0</v>
      </c>
      <c r="BH184" s="178">
        <f>IF(N184="sníž. přenesená",J184,0)</f>
        <v>0</v>
      </c>
      <c r="BI184" s="178">
        <f>IF(N184="nulová",J184,0)</f>
        <v>0</v>
      </c>
      <c r="BJ184" s="17" t="s">
        <v>82</v>
      </c>
      <c r="BK184" s="178">
        <f>ROUND(I184*H184,2)</f>
        <v>0</v>
      </c>
      <c r="BL184" s="17" t="s">
        <v>147</v>
      </c>
      <c r="BM184" s="177" t="s">
        <v>543</v>
      </c>
    </row>
    <row r="185" spans="1:47" s="2" customFormat="1" ht="12">
      <c r="A185" s="32"/>
      <c r="B185" s="33"/>
      <c r="C185" s="32"/>
      <c r="D185" s="179" t="s">
        <v>149</v>
      </c>
      <c r="E185" s="32"/>
      <c r="F185" s="180" t="s">
        <v>542</v>
      </c>
      <c r="G185" s="32"/>
      <c r="H185" s="32"/>
      <c r="I185" s="101"/>
      <c r="J185" s="32"/>
      <c r="K185" s="32"/>
      <c r="L185" s="33"/>
      <c r="M185" s="181"/>
      <c r="N185" s="182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149</v>
      </c>
      <c r="AU185" s="17" t="s">
        <v>84</v>
      </c>
    </row>
    <row r="186" spans="1:47" s="2" customFormat="1" ht="29.25">
      <c r="A186" s="32"/>
      <c r="B186" s="33"/>
      <c r="C186" s="32"/>
      <c r="D186" s="179" t="s">
        <v>150</v>
      </c>
      <c r="E186" s="32"/>
      <c r="F186" s="183" t="s">
        <v>544</v>
      </c>
      <c r="G186" s="32"/>
      <c r="H186" s="32"/>
      <c r="I186" s="101"/>
      <c r="J186" s="32"/>
      <c r="K186" s="32"/>
      <c r="L186" s="33"/>
      <c r="M186" s="181"/>
      <c r="N186" s="182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150</v>
      </c>
      <c r="AU186" s="17" t="s">
        <v>84</v>
      </c>
    </row>
    <row r="187" spans="2:51" s="13" customFormat="1" ht="12">
      <c r="B187" s="184"/>
      <c r="D187" s="179" t="s">
        <v>152</v>
      </c>
      <c r="E187" s="185" t="s">
        <v>1</v>
      </c>
      <c r="F187" s="186" t="s">
        <v>545</v>
      </c>
      <c r="H187" s="187">
        <v>7680</v>
      </c>
      <c r="I187" s="188"/>
      <c r="L187" s="184"/>
      <c r="M187" s="189"/>
      <c r="N187" s="190"/>
      <c r="O187" s="190"/>
      <c r="P187" s="190"/>
      <c r="Q187" s="190"/>
      <c r="R187" s="190"/>
      <c r="S187" s="190"/>
      <c r="T187" s="191"/>
      <c r="AT187" s="185" t="s">
        <v>152</v>
      </c>
      <c r="AU187" s="185" t="s">
        <v>84</v>
      </c>
      <c r="AV187" s="13" t="s">
        <v>84</v>
      </c>
      <c r="AW187" s="13" t="s">
        <v>32</v>
      </c>
      <c r="AX187" s="13" t="s">
        <v>82</v>
      </c>
      <c r="AY187" s="185" t="s">
        <v>140</v>
      </c>
    </row>
    <row r="188" spans="1:65" s="2" customFormat="1" ht="16.5" customHeight="1">
      <c r="A188" s="32"/>
      <c r="B188" s="165"/>
      <c r="C188" s="166" t="s">
        <v>210</v>
      </c>
      <c r="D188" s="166" t="s">
        <v>142</v>
      </c>
      <c r="E188" s="167" t="s">
        <v>546</v>
      </c>
      <c r="F188" s="168" t="s">
        <v>547</v>
      </c>
      <c r="G188" s="169" t="s">
        <v>325</v>
      </c>
      <c r="H188" s="170">
        <v>2</v>
      </c>
      <c r="I188" s="171"/>
      <c r="J188" s="172">
        <f>ROUND(I188*H188,2)</f>
        <v>0</v>
      </c>
      <c r="K188" s="168" t="s">
        <v>146</v>
      </c>
      <c r="L188" s="33"/>
      <c r="M188" s="173" t="s">
        <v>1</v>
      </c>
      <c r="N188" s="174" t="s">
        <v>40</v>
      </c>
      <c r="O188" s="58"/>
      <c r="P188" s="175">
        <f>O188*H188</f>
        <v>0</v>
      </c>
      <c r="Q188" s="175">
        <v>0</v>
      </c>
      <c r="R188" s="175">
        <f>Q188*H188</f>
        <v>0</v>
      </c>
      <c r="S188" s="175">
        <v>0</v>
      </c>
      <c r="T188" s="176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7" t="s">
        <v>147</v>
      </c>
      <c r="AT188" s="177" t="s">
        <v>142</v>
      </c>
      <c r="AU188" s="177" t="s">
        <v>84</v>
      </c>
      <c r="AY188" s="17" t="s">
        <v>140</v>
      </c>
      <c r="BE188" s="178">
        <f>IF(N188="základní",J188,0)</f>
        <v>0</v>
      </c>
      <c r="BF188" s="178">
        <f>IF(N188="snížená",J188,0)</f>
        <v>0</v>
      </c>
      <c r="BG188" s="178">
        <f>IF(N188="zákl. přenesená",J188,0)</f>
        <v>0</v>
      </c>
      <c r="BH188" s="178">
        <f>IF(N188="sníž. přenesená",J188,0)</f>
        <v>0</v>
      </c>
      <c r="BI188" s="178">
        <f>IF(N188="nulová",J188,0)</f>
        <v>0</v>
      </c>
      <c r="BJ188" s="17" t="s">
        <v>82</v>
      </c>
      <c r="BK188" s="178">
        <f>ROUND(I188*H188,2)</f>
        <v>0</v>
      </c>
      <c r="BL188" s="17" t="s">
        <v>147</v>
      </c>
      <c r="BM188" s="177" t="s">
        <v>548</v>
      </c>
    </row>
    <row r="189" spans="1:47" s="2" customFormat="1" ht="12">
      <c r="A189" s="32"/>
      <c r="B189" s="33"/>
      <c r="C189" s="32"/>
      <c r="D189" s="179" t="s">
        <v>149</v>
      </c>
      <c r="E189" s="32"/>
      <c r="F189" s="180" t="s">
        <v>547</v>
      </c>
      <c r="G189" s="32"/>
      <c r="H189" s="32"/>
      <c r="I189" s="101"/>
      <c r="J189" s="32"/>
      <c r="K189" s="32"/>
      <c r="L189" s="33"/>
      <c r="M189" s="181"/>
      <c r="N189" s="182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149</v>
      </c>
      <c r="AU189" s="17" t="s">
        <v>84</v>
      </c>
    </row>
    <row r="190" spans="1:47" s="2" customFormat="1" ht="29.25">
      <c r="A190" s="32"/>
      <c r="B190" s="33"/>
      <c r="C190" s="32"/>
      <c r="D190" s="179" t="s">
        <v>150</v>
      </c>
      <c r="E190" s="32"/>
      <c r="F190" s="183" t="s">
        <v>549</v>
      </c>
      <c r="G190" s="32"/>
      <c r="H190" s="32"/>
      <c r="I190" s="101"/>
      <c r="J190" s="32"/>
      <c r="K190" s="32"/>
      <c r="L190" s="33"/>
      <c r="M190" s="181"/>
      <c r="N190" s="182"/>
      <c r="O190" s="58"/>
      <c r="P190" s="58"/>
      <c r="Q190" s="58"/>
      <c r="R190" s="58"/>
      <c r="S190" s="58"/>
      <c r="T190" s="59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150</v>
      </c>
      <c r="AU190" s="17" t="s">
        <v>84</v>
      </c>
    </row>
    <row r="191" spans="2:51" s="13" customFormat="1" ht="12">
      <c r="B191" s="184"/>
      <c r="D191" s="179" t="s">
        <v>152</v>
      </c>
      <c r="E191" s="185" t="s">
        <v>1</v>
      </c>
      <c r="F191" s="186" t="s">
        <v>550</v>
      </c>
      <c r="H191" s="187">
        <v>2</v>
      </c>
      <c r="I191" s="188"/>
      <c r="L191" s="184"/>
      <c r="M191" s="189"/>
      <c r="N191" s="190"/>
      <c r="O191" s="190"/>
      <c r="P191" s="190"/>
      <c r="Q191" s="190"/>
      <c r="R191" s="190"/>
      <c r="S191" s="190"/>
      <c r="T191" s="191"/>
      <c r="AT191" s="185" t="s">
        <v>152</v>
      </c>
      <c r="AU191" s="185" t="s">
        <v>84</v>
      </c>
      <c r="AV191" s="13" t="s">
        <v>84</v>
      </c>
      <c r="AW191" s="13" t="s">
        <v>32</v>
      </c>
      <c r="AX191" s="13" t="s">
        <v>82</v>
      </c>
      <c r="AY191" s="185" t="s">
        <v>140</v>
      </c>
    </row>
    <row r="192" spans="1:65" s="2" customFormat="1" ht="16.5" customHeight="1">
      <c r="A192" s="32"/>
      <c r="B192" s="165"/>
      <c r="C192" s="166" t="s">
        <v>215</v>
      </c>
      <c r="D192" s="166" t="s">
        <v>142</v>
      </c>
      <c r="E192" s="167" t="s">
        <v>551</v>
      </c>
      <c r="F192" s="168" t="s">
        <v>552</v>
      </c>
      <c r="G192" s="169" t="s">
        <v>325</v>
      </c>
      <c r="H192" s="170">
        <v>2</v>
      </c>
      <c r="I192" s="171"/>
      <c r="J192" s="172">
        <f>ROUND(I192*H192,2)</f>
        <v>0</v>
      </c>
      <c r="K192" s="168" t="s">
        <v>146</v>
      </c>
      <c r="L192" s="33"/>
      <c r="M192" s="173" t="s">
        <v>1</v>
      </c>
      <c r="N192" s="174" t="s">
        <v>40</v>
      </c>
      <c r="O192" s="58"/>
      <c r="P192" s="175">
        <f>O192*H192</f>
        <v>0</v>
      </c>
      <c r="Q192" s="175">
        <v>0</v>
      </c>
      <c r="R192" s="175">
        <f>Q192*H192</f>
        <v>0</v>
      </c>
      <c r="S192" s="175">
        <v>0</v>
      </c>
      <c r="T192" s="176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7" t="s">
        <v>147</v>
      </c>
      <c r="AT192" s="177" t="s">
        <v>142</v>
      </c>
      <c r="AU192" s="177" t="s">
        <v>84</v>
      </c>
      <c r="AY192" s="17" t="s">
        <v>140</v>
      </c>
      <c r="BE192" s="178">
        <f>IF(N192="základní",J192,0)</f>
        <v>0</v>
      </c>
      <c r="BF192" s="178">
        <f>IF(N192="snížená",J192,0)</f>
        <v>0</v>
      </c>
      <c r="BG192" s="178">
        <f>IF(N192="zákl. přenesená",J192,0)</f>
        <v>0</v>
      </c>
      <c r="BH192" s="178">
        <f>IF(N192="sníž. přenesená",J192,0)</f>
        <v>0</v>
      </c>
      <c r="BI192" s="178">
        <f>IF(N192="nulová",J192,0)</f>
        <v>0</v>
      </c>
      <c r="BJ192" s="17" t="s">
        <v>82</v>
      </c>
      <c r="BK192" s="178">
        <f>ROUND(I192*H192,2)</f>
        <v>0</v>
      </c>
      <c r="BL192" s="17" t="s">
        <v>147</v>
      </c>
      <c r="BM192" s="177" t="s">
        <v>553</v>
      </c>
    </row>
    <row r="193" spans="1:47" s="2" customFormat="1" ht="12">
      <c r="A193" s="32"/>
      <c r="B193" s="33"/>
      <c r="C193" s="32"/>
      <c r="D193" s="179" t="s">
        <v>149</v>
      </c>
      <c r="E193" s="32"/>
      <c r="F193" s="180" t="s">
        <v>552</v>
      </c>
      <c r="G193" s="32"/>
      <c r="H193" s="32"/>
      <c r="I193" s="101"/>
      <c r="J193" s="32"/>
      <c r="K193" s="32"/>
      <c r="L193" s="33"/>
      <c r="M193" s="181"/>
      <c r="N193" s="182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149</v>
      </c>
      <c r="AU193" s="17" t="s">
        <v>84</v>
      </c>
    </row>
    <row r="194" spans="1:47" s="2" customFormat="1" ht="19.5">
      <c r="A194" s="32"/>
      <c r="B194" s="33"/>
      <c r="C194" s="32"/>
      <c r="D194" s="179" t="s">
        <v>150</v>
      </c>
      <c r="E194" s="32"/>
      <c r="F194" s="183" t="s">
        <v>554</v>
      </c>
      <c r="G194" s="32"/>
      <c r="H194" s="32"/>
      <c r="I194" s="101"/>
      <c r="J194" s="32"/>
      <c r="K194" s="32"/>
      <c r="L194" s="33"/>
      <c r="M194" s="181"/>
      <c r="N194" s="182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150</v>
      </c>
      <c r="AU194" s="17" t="s">
        <v>84</v>
      </c>
    </row>
    <row r="195" spans="2:51" s="13" customFormat="1" ht="12">
      <c r="B195" s="184"/>
      <c r="D195" s="179" t="s">
        <v>152</v>
      </c>
      <c r="E195" s="185" t="s">
        <v>1</v>
      </c>
      <c r="F195" s="186" t="s">
        <v>84</v>
      </c>
      <c r="H195" s="187">
        <v>2</v>
      </c>
      <c r="I195" s="188"/>
      <c r="L195" s="184"/>
      <c r="M195" s="189"/>
      <c r="N195" s="190"/>
      <c r="O195" s="190"/>
      <c r="P195" s="190"/>
      <c r="Q195" s="190"/>
      <c r="R195" s="190"/>
      <c r="S195" s="190"/>
      <c r="T195" s="191"/>
      <c r="AT195" s="185" t="s">
        <v>152</v>
      </c>
      <c r="AU195" s="185" t="s">
        <v>84</v>
      </c>
      <c r="AV195" s="13" t="s">
        <v>84</v>
      </c>
      <c r="AW195" s="13" t="s">
        <v>32</v>
      </c>
      <c r="AX195" s="13" t="s">
        <v>82</v>
      </c>
      <c r="AY195" s="185" t="s">
        <v>140</v>
      </c>
    </row>
    <row r="196" spans="1:65" s="2" customFormat="1" ht="16.5" customHeight="1">
      <c r="A196" s="32"/>
      <c r="B196" s="165"/>
      <c r="C196" s="166" t="s">
        <v>223</v>
      </c>
      <c r="D196" s="166" t="s">
        <v>142</v>
      </c>
      <c r="E196" s="167" t="s">
        <v>555</v>
      </c>
      <c r="F196" s="168" t="s">
        <v>556</v>
      </c>
      <c r="G196" s="169" t="s">
        <v>509</v>
      </c>
      <c r="H196" s="170">
        <v>240</v>
      </c>
      <c r="I196" s="171"/>
      <c r="J196" s="172">
        <f>ROUND(I196*H196,2)</f>
        <v>0</v>
      </c>
      <c r="K196" s="168" t="s">
        <v>146</v>
      </c>
      <c r="L196" s="33"/>
      <c r="M196" s="173" t="s">
        <v>1</v>
      </c>
      <c r="N196" s="174" t="s">
        <v>40</v>
      </c>
      <c r="O196" s="58"/>
      <c r="P196" s="175">
        <f>O196*H196</f>
        <v>0</v>
      </c>
      <c r="Q196" s="175">
        <v>0</v>
      </c>
      <c r="R196" s="175">
        <f>Q196*H196</f>
        <v>0</v>
      </c>
      <c r="S196" s="175">
        <v>0</v>
      </c>
      <c r="T196" s="176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7" t="s">
        <v>147</v>
      </c>
      <c r="AT196" s="177" t="s">
        <v>142</v>
      </c>
      <c r="AU196" s="177" t="s">
        <v>84</v>
      </c>
      <c r="AY196" s="17" t="s">
        <v>140</v>
      </c>
      <c r="BE196" s="178">
        <f>IF(N196="základní",J196,0)</f>
        <v>0</v>
      </c>
      <c r="BF196" s="178">
        <f>IF(N196="snížená",J196,0)</f>
        <v>0</v>
      </c>
      <c r="BG196" s="178">
        <f>IF(N196="zákl. přenesená",J196,0)</f>
        <v>0</v>
      </c>
      <c r="BH196" s="178">
        <f>IF(N196="sníž. přenesená",J196,0)</f>
        <v>0</v>
      </c>
      <c r="BI196" s="178">
        <f>IF(N196="nulová",J196,0)</f>
        <v>0</v>
      </c>
      <c r="BJ196" s="17" t="s">
        <v>82</v>
      </c>
      <c r="BK196" s="178">
        <f>ROUND(I196*H196,2)</f>
        <v>0</v>
      </c>
      <c r="BL196" s="17" t="s">
        <v>147</v>
      </c>
      <c r="BM196" s="177" t="s">
        <v>557</v>
      </c>
    </row>
    <row r="197" spans="1:47" s="2" customFormat="1" ht="12">
      <c r="A197" s="32"/>
      <c r="B197" s="33"/>
      <c r="C197" s="32"/>
      <c r="D197" s="179" t="s">
        <v>149</v>
      </c>
      <c r="E197" s="32"/>
      <c r="F197" s="180" t="s">
        <v>556</v>
      </c>
      <c r="G197" s="32"/>
      <c r="H197" s="32"/>
      <c r="I197" s="101"/>
      <c r="J197" s="32"/>
      <c r="K197" s="32"/>
      <c r="L197" s="33"/>
      <c r="M197" s="181"/>
      <c r="N197" s="182"/>
      <c r="O197" s="58"/>
      <c r="P197" s="58"/>
      <c r="Q197" s="58"/>
      <c r="R197" s="58"/>
      <c r="S197" s="58"/>
      <c r="T197" s="5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149</v>
      </c>
      <c r="AU197" s="17" t="s">
        <v>84</v>
      </c>
    </row>
    <row r="198" spans="1:47" s="2" customFormat="1" ht="19.5">
      <c r="A198" s="32"/>
      <c r="B198" s="33"/>
      <c r="C198" s="32"/>
      <c r="D198" s="179" t="s">
        <v>150</v>
      </c>
      <c r="E198" s="32"/>
      <c r="F198" s="183" t="s">
        <v>558</v>
      </c>
      <c r="G198" s="32"/>
      <c r="H198" s="32"/>
      <c r="I198" s="101"/>
      <c r="J198" s="32"/>
      <c r="K198" s="32"/>
      <c r="L198" s="33"/>
      <c r="M198" s="181"/>
      <c r="N198" s="182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150</v>
      </c>
      <c r="AU198" s="17" t="s">
        <v>84</v>
      </c>
    </row>
    <row r="199" spans="2:51" s="13" customFormat="1" ht="12">
      <c r="B199" s="184"/>
      <c r="D199" s="179" t="s">
        <v>152</v>
      </c>
      <c r="E199" s="185" t="s">
        <v>1</v>
      </c>
      <c r="F199" s="186" t="s">
        <v>559</v>
      </c>
      <c r="H199" s="187">
        <v>240</v>
      </c>
      <c r="I199" s="188"/>
      <c r="L199" s="184"/>
      <c r="M199" s="189"/>
      <c r="N199" s="190"/>
      <c r="O199" s="190"/>
      <c r="P199" s="190"/>
      <c r="Q199" s="190"/>
      <c r="R199" s="190"/>
      <c r="S199" s="190"/>
      <c r="T199" s="191"/>
      <c r="AT199" s="185" t="s">
        <v>152</v>
      </c>
      <c r="AU199" s="185" t="s">
        <v>84</v>
      </c>
      <c r="AV199" s="13" t="s">
        <v>84</v>
      </c>
      <c r="AW199" s="13" t="s">
        <v>32</v>
      </c>
      <c r="AX199" s="13" t="s">
        <v>82</v>
      </c>
      <c r="AY199" s="185" t="s">
        <v>140</v>
      </c>
    </row>
    <row r="200" spans="1:65" s="2" customFormat="1" ht="16.5" customHeight="1">
      <c r="A200" s="32"/>
      <c r="B200" s="165"/>
      <c r="C200" s="166" t="s">
        <v>231</v>
      </c>
      <c r="D200" s="166" t="s">
        <v>142</v>
      </c>
      <c r="E200" s="167" t="s">
        <v>560</v>
      </c>
      <c r="F200" s="168" t="s">
        <v>561</v>
      </c>
      <c r="G200" s="169" t="s">
        <v>325</v>
      </c>
      <c r="H200" s="170">
        <v>6</v>
      </c>
      <c r="I200" s="171"/>
      <c r="J200" s="172">
        <f>ROUND(I200*H200,2)</f>
        <v>0</v>
      </c>
      <c r="K200" s="168" t="s">
        <v>146</v>
      </c>
      <c r="L200" s="33"/>
      <c r="M200" s="173" t="s">
        <v>1</v>
      </c>
      <c r="N200" s="174" t="s">
        <v>40</v>
      </c>
      <c r="O200" s="58"/>
      <c r="P200" s="175">
        <f>O200*H200</f>
        <v>0</v>
      </c>
      <c r="Q200" s="175">
        <v>0</v>
      </c>
      <c r="R200" s="175">
        <f>Q200*H200</f>
        <v>0</v>
      </c>
      <c r="S200" s="175">
        <v>0</v>
      </c>
      <c r="T200" s="176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7" t="s">
        <v>147</v>
      </c>
      <c r="AT200" s="177" t="s">
        <v>142</v>
      </c>
      <c r="AU200" s="177" t="s">
        <v>84</v>
      </c>
      <c r="AY200" s="17" t="s">
        <v>140</v>
      </c>
      <c r="BE200" s="178">
        <f>IF(N200="základní",J200,0)</f>
        <v>0</v>
      </c>
      <c r="BF200" s="178">
        <f>IF(N200="snížená",J200,0)</f>
        <v>0</v>
      </c>
      <c r="BG200" s="178">
        <f>IF(N200="zákl. přenesená",J200,0)</f>
        <v>0</v>
      </c>
      <c r="BH200" s="178">
        <f>IF(N200="sníž. přenesená",J200,0)</f>
        <v>0</v>
      </c>
      <c r="BI200" s="178">
        <f>IF(N200="nulová",J200,0)</f>
        <v>0</v>
      </c>
      <c r="BJ200" s="17" t="s">
        <v>82</v>
      </c>
      <c r="BK200" s="178">
        <f>ROUND(I200*H200,2)</f>
        <v>0</v>
      </c>
      <c r="BL200" s="17" t="s">
        <v>147</v>
      </c>
      <c r="BM200" s="177" t="s">
        <v>562</v>
      </c>
    </row>
    <row r="201" spans="1:47" s="2" customFormat="1" ht="12">
      <c r="A201" s="32"/>
      <c r="B201" s="33"/>
      <c r="C201" s="32"/>
      <c r="D201" s="179" t="s">
        <v>149</v>
      </c>
      <c r="E201" s="32"/>
      <c r="F201" s="180" t="s">
        <v>561</v>
      </c>
      <c r="G201" s="32"/>
      <c r="H201" s="32"/>
      <c r="I201" s="101"/>
      <c r="J201" s="32"/>
      <c r="K201" s="32"/>
      <c r="L201" s="33"/>
      <c r="M201" s="181"/>
      <c r="N201" s="182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149</v>
      </c>
      <c r="AU201" s="17" t="s">
        <v>84</v>
      </c>
    </row>
    <row r="202" spans="1:47" s="2" customFormat="1" ht="29.25">
      <c r="A202" s="32"/>
      <c r="B202" s="33"/>
      <c r="C202" s="32"/>
      <c r="D202" s="179" t="s">
        <v>150</v>
      </c>
      <c r="E202" s="32"/>
      <c r="F202" s="183" t="s">
        <v>549</v>
      </c>
      <c r="G202" s="32"/>
      <c r="H202" s="32"/>
      <c r="I202" s="101"/>
      <c r="J202" s="32"/>
      <c r="K202" s="32"/>
      <c r="L202" s="33"/>
      <c r="M202" s="181"/>
      <c r="N202" s="182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150</v>
      </c>
      <c r="AU202" s="17" t="s">
        <v>84</v>
      </c>
    </row>
    <row r="203" spans="2:51" s="13" customFormat="1" ht="12">
      <c r="B203" s="184"/>
      <c r="D203" s="179" t="s">
        <v>152</v>
      </c>
      <c r="E203" s="185" t="s">
        <v>1</v>
      </c>
      <c r="F203" s="186" t="s">
        <v>563</v>
      </c>
      <c r="H203" s="187">
        <v>2</v>
      </c>
      <c r="I203" s="188"/>
      <c r="L203" s="184"/>
      <c r="M203" s="189"/>
      <c r="N203" s="190"/>
      <c r="O203" s="190"/>
      <c r="P203" s="190"/>
      <c r="Q203" s="190"/>
      <c r="R203" s="190"/>
      <c r="S203" s="190"/>
      <c r="T203" s="191"/>
      <c r="AT203" s="185" t="s">
        <v>152</v>
      </c>
      <c r="AU203" s="185" t="s">
        <v>84</v>
      </c>
      <c r="AV203" s="13" t="s">
        <v>84</v>
      </c>
      <c r="AW203" s="13" t="s">
        <v>32</v>
      </c>
      <c r="AX203" s="13" t="s">
        <v>75</v>
      </c>
      <c r="AY203" s="185" t="s">
        <v>140</v>
      </c>
    </row>
    <row r="204" spans="2:51" s="13" customFormat="1" ht="12">
      <c r="B204" s="184"/>
      <c r="D204" s="179" t="s">
        <v>152</v>
      </c>
      <c r="E204" s="185" t="s">
        <v>1</v>
      </c>
      <c r="F204" s="186" t="s">
        <v>564</v>
      </c>
      <c r="H204" s="187">
        <v>4</v>
      </c>
      <c r="I204" s="188"/>
      <c r="L204" s="184"/>
      <c r="M204" s="189"/>
      <c r="N204" s="190"/>
      <c r="O204" s="190"/>
      <c r="P204" s="190"/>
      <c r="Q204" s="190"/>
      <c r="R204" s="190"/>
      <c r="S204" s="190"/>
      <c r="T204" s="191"/>
      <c r="AT204" s="185" t="s">
        <v>152</v>
      </c>
      <c r="AU204" s="185" t="s">
        <v>84</v>
      </c>
      <c r="AV204" s="13" t="s">
        <v>84</v>
      </c>
      <c r="AW204" s="13" t="s">
        <v>32</v>
      </c>
      <c r="AX204" s="13" t="s">
        <v>75</v>
      </c>
      <c r="AY204" s="185" t="s">
        <v>140</v>
      </c>
    </row>
    <row r="205" spans="2:51" s="14" customFormat="1" ht="12">
      <c r="B205" s="192"/>
      <c r="D205" s="179" t="s">
        <v>152</v>
      </c>
      <c r="E205" s="193" t="s">
        <v>1</v>
      </c>
      <c r="F205" s="194" t="s">
        <v>174</v>
      </c>
      <c r="H205" s="195">
        <v>6</v>
      </c>
      <c r="I205" s="196"/>
      <c r="L205" s="192"/>
      <c r="M205" s="197"/>
      <c r="N205" s="198"/>
      <c r="O205" s="198"/>
      <c r="P205" s="198"/>
      <c r="Q205" s="198"/>
      <c r="R205" s="198"/>
      <c r="S205" s="198"/>
      <c r="T205" s="199"/>
      <c r="AT205" s="193" t="s">
        <v>152</v>
      </c>
      <c r="AU205" s="193" t="s">
        <v>84</v>
      </c>
      <c r="AV205" s="14" t="s">
        <v>147</v>
      </c>
      <c r="AW205" s="14" t="s">
        <v>32</v>
      </c>
      <c r="AX205" s="14" t="s">
        <v>82</v>
      </c>
      <c r="AY205" s="193" t="s">
        <v>140</v>
      </c>
    </row>
    <row r="206" spans="1:65" s="2" customFormat="1" ht="16.5" customHeight="1">
      <c r="A206" s="32"/>
      <c r="B206" s="165"/>
      <c r="C206" s="166" t="s">
        <v>239</v>
      </c>
      <c r="D206" s="166" t="s">
        <v>142</v>
      </c>
      <c r="E206" s="167" t="s">
        <v>565</v>
      </c>
      <c r="F206" s="168" t="s">
        <v>566</v>
      </c>
      <c r="G206" s="169" t="s">
        <v>325</v>
      </c>
      <c r="H206" s="170">
        <v>6</v>
      </c>
      <c r="I206" s="171"/>
      <c r="J206" s="172">
        <f>ROUND(I206*H206,2)</f>
        <v>0</v>
      </c>
      <c r="K206" s="168" t="s">
        <v>146</v>
      </c>
      <c r="L206" s="33"/>
      <c r="M206" s="173" t="s">
        <v>1</v>
      </c>
      <c r="N206" s="174" t="s">
        <v>40</v>
      </c>
      <c r="O206" s="58"/>
      <c r="P206" s="175">
        <f>O206*H206</f>
        <v>0</v>
      </c>
      <c r="Q206" s="175">
        <v>0</v>
      </c>
      <c r="R206" s="175">
        <f>Q206*H206</f>
        <v>0</v>
      </c>
      <c r="S206" s="175">
        <v>0</v>
      </c>
      <c r="T206" s="176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7" t="s">
        <v>147</v>
      </c>
      <c r="AT206" s="177" t="s">
        <v>142</v>
      </c>
      <c r="AU206" s="177" t="s">
        <v>84</v>
      </c>
      <c r="AY206" s="17" t="s">
        <v>140</v>
      </c>
      <c r="BE206" s="178">
        <f>IF(N206="základní",J206,0)</f>
        <v>0</v>
      </c>
      <c r="BF206" s="178">
        <f>IF(N206="snížená",J206,0)</f>
        <v>0</v>
      </c>
      <c r="BG206" s="178">
        <f>IF(N206="zákl. přenesená",J206,0)</f>
        <v>0</v>
      </c>
      <c r="BH206" s="178">
        <f>IF(N206="sníž. přenesená",J206,0)</f>
        <v>0</v>
      </c>
      <c r="BI206" s="178">
        <f>IF(N206="nulová",J206,0)</f>
        <v>0</v>
      </c>
      <c r="BJ206" s="17" t="s">
        <v>82</v>
      </c>
      <c r="BK206" s="178">
        <f>ROUND(I206*H206,2)</f>
        <v>0</v>
      </c>
      <c r="BL206" s="17" t="s">
        <v>147</v>
      </c>
      <c r="BM206" s="177" t="s">
        <v>567</v>
      </c>
    </row>
    <row r="207" spans="1:47" s="2" customFormat="1" ht="12">
      <c r="A207" s="32"/>
      <c r="B207" s="33"/>
      <c r="C207" s="32"/>
      <c r="D207" s="179" t="s">
        <v>149</v>
      </c>
      <c r="E207" s="32"/>
      <c r="F207" s="180" t="s">
        <v>566</v>
      </c>
      <c r="G207" s="32"/>
      <c r="H207" s="32"/>
      <c r="I207" s="101"/>
      <c r="J207" s="32"/>
      <c r="K207" s="32"/>
      <c r="L207" s="33"/>
      <c r="M207" s="181"/>
      <c r="N207" s="182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149</v>
      </c>
      <c r="AU207" s="17" t="s">
        <v>84</v>
      </c>
    </row>
    <row r="208" spans="1:47" s="2" customFormat="1" ht="19.5">
      <c r="A208" s="32"/>
      <c r="B208" s="33"/>
      <c r="C208" s="32"/>
      <c r="D208" s="179" t="s">
        <v>150</v>
      </c>
      <c r="E208" s="32"/>
      <c r="F208" s="183" t="s">
        <v>554</v>
      </c>
      <c r="G208" s="32"/>
      <c r="H208" s="32"/>
      <c r="I208" s="101"/>
      <c r="J208" s="32"/>
      <c r="K208" s="32"/>
      <c r="L208" s="33"/>
      <c r="M208" s="181"/>
      <c r="N208" s="182"/>
      <c r="O208" s="58"/>
      <c r="P208" s="58"/>
      <c r="Q208" s="58"/>
      <c r="R208" s="58"/>
      <c r="S208" s="58"/>
      <c r="T208" s="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150</v>
      </c>
      <c r="AU208" s="17" t="s">
        <v>84</v>
      </c>
    </row>
    <row r="209" spans="2:51" s="13" customFormat="1" ht="12">
      <c r="B209" s="184"/>
      <c r="D209" s="179" t="s">
        <v>152</v>
      </c>
      <c r="E209" s="185" t="s">
        <v>1</v>
      </c>
      <c r="F209" s="186" t="s">
        <v>186</v>
      </c>
      <c r="H209" s="187">
        <v>6</v>
      </c>
      <c r="I209" s="188"/>
      <c r="L209" s="184"/>
      <c r="M209" s="189"/>
      <c r="N209" s="190"/>
      <c r="O209" s="190"/>
      <c r="P209" s="190"/>
      <c r="Q209" s="190"/>
      <c r="R209" s="190"/>
      <c r="S209" s="190"/>
      <c r="T209" s="191"/>
      <c r="AT209" s="185" t="s">
        <v>152</v>
      </c>
      <c r="AU209" s="185" t="s">
        <v>84</v>
      </c>
      <c r="AV209" s="13" t="s">
        <v>84</v>
      </c>
      <c r="AW209" s="13" t="s">
        <v>32</v>
      </c>
      <c r="AX209" s="13" t="s">
        <v>82</v>
      </c>
      <c r="AY209" s="185" t="s">
        <v>140</v>
      </c>
    </row>
    <row r="210" spans="1:65" s="2" customFormat="1" ht="16.5" customHeight="1">
      <c r="A210" s="32"/>
      <c r="B210" s="165"/>
      <c r="C210" s="166" t="s">
        <v>8</v>
      </c>
      <c r="D210" s="166" t="s">
        <v>142</v>
      </c>
      <c r="E210" s="167" t="s">
        <v>568</v>
      </c>
      <c r="F210" s="168" t="s">
        <v>569</v>
      </c>
      <c r="G210" s="169" t="s">
        <v>509</v>
      </c>
      <c r="H210" s="170">
        <v>720</v>
      </c>
      <c r="I210" s="171"/>
      <c r="J210" s="172">
        <f>ROUND(I210*H210,2)</f>
        <v>0</v>
      </c>
      <c r="K210" s="168" t="s">
        <v>146</v>
      </c>
      <c r="L210" s="33"/>
      <c r="M210" s="173" t="s">
        <v>1</v>
      </c>
      <c r="N210" s="174" t="s">
        <v>40</v>
      </c>
      <c r="O210" s="58"/>
      <c r="P210" s="175">
        <f>O210*H210</f>
        <v>0</v>
      </c>
      <c r="Q210" s="175">
        <v>0</v>
      </c>
      <c r="R210" s="175">
        <f>Q210*H210</f>
        <v>0</v>
      </c>
      <c r="S210" s="175">
        <v>0</v>
      </c>
      <c r="T210" s="176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7" t="s">
        <v>147</v>
      </c>
      <c r="AT210" s="177" t="s">
        <v>142</v>
      </c>
      <c r="AU210" s="177" t="s">
        <v>84</v>
      </c>
      <c r="AY210" s="17" t="s">
        <v>140</v>
      </c>
      <c r="BE210" s="178">
        <f>IF(N210="základní",J210,0)</f>
        <v>0</v>
      </c>
      <c r="BF210" s="178">
        <f>IF(N210="snížená",J210,0)</f>
        <v>0</v>
      </c>
      <c r="BG210" s="178">
        <f>IF(N210="zákl. přenesená",J210,0)</f>
        <v>0</v>
      </c>
      <c r="BH210" s="178">
        <f>IF(N210="sníž. přenesená",J210,0)</f>
        <v>0</v>
      </c>
      <c r="BI210" s="178">
        <f>IF(N210="nulová",J210,0)</f>
        <v>0</v>
      </c>
      <c r="BJ210" s="17" t="s">
        <v>82</v>
      </c>
      <c r="BK210" s="178">
        <f>ROUND(I210*H210,2)</f>
        <v>0</v>
      </c>
      <c r="BL210" s="17" t="s">
        <v>147</v>
      </c>
      <c r="BM210" s="177" t="s">
        <v>570</v>
      </c>
    </row>
    <row r="211" spans="1:47" s="2" customFormat="1" ht="12">
      <c r="A211" s="32"/>
      <c r="B211" s="33"/>
      <c r="C211" s="32"/>
      <c r="D211" s="179" t="s">
        <v>149</v>
      </c>
      <c r="E211" s="32"/>
      <c r="F211" s="180" t="s">
        <v>569</v>
      </c>
      <c r="G211" s="32"/>
      <c r="H211" s="32"/>
      <c r="I211" s="101"/>
      <c r="J211" s="32"/>
      <c r="K211" s="32"/>
      <c r="L211" s="33"/>
      <c r="M211" s="181"/>
      <c r="N211" s="182"/>
      <c r="O211" s="58"/>
      <c r="P211" s="58"/>
      <c r="Q211" s="58"/>
      <c r="R211" s="58"/>
      <c r="S211" s="58"/>
      <c r="T211" s="59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7" t="s">
        <v>149</v>
      </c>
      <c r="AU211" s="17" t="s">
        <v>84</v>
      </c>
    </row>
    <row r="212" spans="1:47" s="2" customFormat="1" ht="19.5">
      <c r="A212" s="32"/>
      <c r="B212" s="33"/>
      <c r="C212" s="32"/>
      <c r="D212" s="179" t="s">
        <v>150</v>
      </c>
      <c r="E212" s="32"/>
      <c r="F212" s="183" t="s">
        <v>558</v>
      </c>
      <c r="G212" s="32"/>
      <c r="H212" s="32"/>
      <c r="I212" s="101"/>
      <c r="J212" s="32"/>
      <c r="K212" s="32"/>
      <c r="L212" s="33"/>
      <c r="M212" s="181"/>
      <c r="N212" s="182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150</v>
      </c>
      <c r="AU212" s="17" t="s">
        <v>84</v>
      </c>
    </row>
    <row r="213" spans="2:51" s="13" customFormat="1" ht="12">
      <c r="B213" s="184"/>
      <c r="D213" s="179" t="s">
        <v>152</v>
      </c>
      <c r="E213" s="185" t="s">
        <v>1</v>
      </c>
      <c r="F213" s="186" t="s">
        <v>571</v>
      </c>
      <c r="H213" s="187">
        <v>720</v>
      </c>
      <c r="I213" s="188"/>
      <c r="L213" s="184"/>
      <c r="M213" s="189"/>
      <c r="N213" s="190"/>
      <c r="O213" s="190"/>
      <c r="P213" s="190"/>
      <c r="Q213" s="190"/>
      <c r="R213" s="190"/>
      <c r="S213" s="190"/>
      <c r="T213" s="191"/>
      <c r="AT213" s="185" t="s">
        <v>152</v>
      </c>
      <c r="AU213" s="185" t="s">
        <v>84</v>
      </c>
      <c r="AV213" s="13" t="s">
        <v>84</v>
      </c>
      <c r="AW213" s="13" t="s">
        <v>32</v>
      </c>
      <c r="AX213" s="13" t="s">
        <v>82</v>
      </c>
      <c r="AY213" s="185" t="s">
        <v>140</v>
      </c>
    </row>
    <row r="214" spans="1:65" s="2" customFormat="1" ht="16.5" customHeight="1">
      <c r="A214" s="32"/>
      <c r="B214" s="165"/>
      <c r="C214" s="166" t="s">
        <v>253</v>
      </c>
      <c r="D214" s="166" t="s">
        <v>142</v>
      </c>
      <c r="E214" s="167" t="s">
        <v>572</v>
      </c>
      <c r="F214" s="168" t="s">
        <v>573</v>
      </c>
      <c r="G214" s="169" t="s">
        <v>325</v>
      </c>
      <c r="H214" s="170">
        <v>6</v>
      </c>
      <c r="I214" s="171"/>
      <c r="J214" s="172">
        <f>ROUND(I214*H214,2)</f>
        <v>0</v>
      </c>
      <c r="K214" s="168" t="s">
        <v>146</v>
      </c>
      <c r="L214" s="33"/>
      <c r="M214" s="173" t="s">
        <v>1</v>
      </c>
      <c r="N214" s="174" t="s">
        <v>40</v>
      </c>
      <c r="O214" s="58"/>
      <c r="P214" s="175">
        <f>O214*H214</f>
        <v>0</v>
      </c>
      <c r="Q214" s="175">
        <v>0</v>
      </c>
      <c r="R214" s="175">
        <f>Q214*H214</f>
        <v>0</v>
      </c>
      <c r="S214" s="175">
        <v>0</v>
      </c>
      <c r="T214" s="176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7" t="s">
        <v>147</v>
      </c>
      <c r="AT214" s="177" t="s">
        <v>142</v>
      </c>
      <c r="AU214" s="177" t="s">
        <v>84</v>
      </c>
      <c r="AY214" s="17" t="s">
        <v>140</v>
      </c>
      <c r="BE214" s="178">
        <f>IF(N214="základní",J214,0)</f>
        <v>0</v>
      </c>
      <c r="BF214" s="178">
        <f>IF(N214="snížená",J214,0)</f>
        <v>0</v>
      </c>
      <c r="BG214" s="178">
        <f>IF(N214="zákl. přenesená",J214,0)</f>
        <v>0</v>
      </c>
      <c r="BH214" s="178">
        <f>IF(N214="sníž. přenesená",J214,0)</f>
        <v>0</v>
      </c>
      <c r="BI214" s="178">
        <f>IF(N214="nulová",J214,0)</f>
        <v>0</v>
      </c>
      <c r="BJ214" s="17" t="s">
        <v>82</v>
      </c>
      <c r="BK214" s="178">
        <f>ROUND(I214*H214,2)</f>
        <v>0</v>
      </c>
      <c r="BL214" s="17" t="s">
        <v>147</v>
      </c>
      <c r="BM214" s="177" t="s">
        <v>574</v>
      </c>
    </row>
    <row r="215" spans="1:47" s="2" customFormat="1" ht="12">
      <c r="A215" s="32"/>
      <c r="B215" s="33"/>
      <c r="C215" s="32"/>
      <c r="D215" s="179" t="s">
        <v>149</v>
      </c>
      <c r="E215" s="32"/>
      <c r="F215" s="180" t="s">
        <v>573</v>
      </c>
      <c r="G215" s="32"/>
      <c r="H215" s="32"/>
      <c r="I215" s="101"/>
      <c r="J215" s="32"/>
      <c r="K215" s="32"/>
      <c r="L215" s="33"/>
      <c r="M215" s="181"/>
      <c r="N215" s="182"/>
      <c r="O215" s="58"/>
      <c r="P215" s="58"/>
      <c r="Q215" s="58"/>
      <c r="R215" s="58"/>
      <c r="S215" s="58"/>
      <c r="T215" s="59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7" t="s">
        <v>149</v>
      </c>
      <c r="AU215" s="17" t="s">
        <v>84</v>
      </c>
    </row>
    <row r="216" spans="1:47" s="2" customFormat="1" ht="29.25">
      <c r="A216" s="32"/>
      <c r="B216" s="33"/>
      <c r="C216" s="32"/>
      <c r="D216" s="179" t="s">
        <v>150</v>
      </c>
      <c r="E216" s="32"/>
      <c r="F216" s="183" t="s">
        <v>575</v>
      </c>
      <c r="G216" s="32"/>
      <c r="H216" s="32"/>
      <c r="I216" s="101"/>
      <c r="J216" s="32"/>
      <c r="K216" s="32"/>
      <c r="L216" s="33"/>
      <c r="M216" s="181"/>
      <c r="N216" s="182"/>
      <c r="O216" s="58"/>
      <c r="P216" s="58"/>
      <c r="Q216" s="58"/>
      <c r="R216" s="58"/>
      <c r="S216" s="58"/>
      <c r="T216" s="59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150</v>
      </c>
      <c r="AU216" s="17" t="s">
        <v>84</v>
      </c>
    </row>
    <row r="217" spans="2:51" s="13" customFormat="1" ht="12">
      <c r="B217" s="184"/>
      <c r="D217" s="179" t="s">
        <v>152</v>
      </c>
      <c r="E217" s="185" t="s">
        <v>1</v>
      </c>
      <c r="F217" s="186" t="s">
        <v>563</v>
      </c>
      <c r="H217" s="187">
        <v>2</v>
      </c>
      <c r="I217" s="188"/>
      <c r="L217" s="184"/>
      <c r="M217" s="189"/>
      <c r="N217" s="190"/>
      <c r="O217" s="190"/>
      <c r="P217" s="190"/>
      <c r="Q217" s="190"/>
      <c r="R217" s="190"/>
      <c r="S217" s="190"/>
      <c r="T217" s="191"/>
      <c r="AT217" s="185" t="s">
        <v>152</v>
      </c>
      <c r="AU217" s="185" t="s">
        <v>84</v>
      </c>
      <c r="AV217" s="13" t="s">
        <v>84</v>
      </c>
      <c r="AW217" s="13" t="s">
        <v>32</v>
      </c>
      <c r="AX217" s="13" t="s">
        <v>75</v>
      </c>
      <c r="AY217" s="185" t="s">
        <v>140</v>
      </c>
    </row>
    <row r="218" spans="2:51" s="13" customFormat="1" ht="12">
      <c r="B218" s="184"/>
      <c r="D218" s="179" t="s">
        <v>152</v>
      </c>
      <c r="E218" s="185" t="s">
        <v>1</v>
      </c>
      <c r="F218" s="186" t="s">
        <v>564</v>
      </c>
      <c r="H218" s="187">
        <v>4</v>
      </c>
      <c r="I218" s="188"/>
      <c r="L218" s="184"/>
      <c r="M218" s="189"/>
      <c r="N218" s="190"/>
      <c r="O218" s="190"/>
      <c r="P218" s="190"/>
      <c r="Q218" s="190"/>
      <c r="R218" s="190"/>
      <c r="S218" s="190"/>
      <c r="T218" s="191"/>
      <c r="AT218" s="185" t="s">
        <v>152</v>
      </c>
      <c r="AU218" s="185" t="s">
        <v>84</v>
      </c>
      <c r="AV218" s="13" t="s">
        <v>84</v>
      </c>
      <c r="AW218" s="13" t="s">
        <v>32</v>
      </c>
      <c r="AX218" s="13" t="s">
        <v>75</v>
      </c>
      <c r="AY218" s="185" t="s">
        <v>140</v>
      </c>
    </row>
    <row r="219" spans="2:51" s="14" customFormat="1" ht="12">
      <c r="B219" s="192"/>
      <c r="D219" s="179" t="s">
        <v>152</v>
      </c>
      <c r="E219" s="193" t="s">
        <v>1</v>
      </c>
      <c r="F219" s="194" t="s">
        <v>174</v>
      </c>
      <c r="H219" s="195">
        <v>6</v>
      </c>
      <c r="I219" s="196"/>
      <c r="L219" s="192"/>
      <c r="M219" s="197"/>
      <c r="N219" s="198"/>
      <c r="O219" s="198"/>
      <c r="P219" s="198"/>
      <c r="Q219" s="198"/>
      <c r="R219" s="198"/>
      <c r="S219" s="198"/>
      <c r="T219" s="199"/>
      <c r="AT219" s="193" t="s">
        <v>152</v>
      </c>
      <c r="AU219" s="193" t="s">
        <v>84</v>
      </c>
      <c r="AV219" s="14" t="s">
        <v>147</v>
      </c>
      <c r="AW219" s="14" t="s">
        <v>32</v>
      </c>
      <c r="AX219" s="14" t="s">
        <v>82</v>
      </c>
      <c r="AY219" s="193" t="s">
        <v>140</v>
      </c>
    </row>
    <row r="220" spans="1:65" s="2" customFormat="1" ht="16.5" customHeight="1">
      <c r="A220" s="32"/>
      <c r="B220" s="165"/>
      <c r="C220" s="166" t="s">
        <v>259</v>
      </c>
      <c r="D220" s="166" t="s">
        <v>142</v>
      </c>
      <c r="E220" s="167" t="s">
        <v>576</v>
      </c>
      <c r="F220" s="168" t="s">
        <v>577</v>
      </c>
      <c r="G220" s="169" t="s">
        <v>325</v>
      </c>
      <c r="H220" s="170">
        <v>6</v>
      </c>
      <c r="I220" s="171"/>
      <c r="J220" s="172">
        <f>ROUND(I220*H220,2)</f>
        <v>0</v>
      </c>
      <c r="K220" s="168" t="s">
        <v>146</v>
      </c>
      <c r="L220" s="33"/>
      <c r="M220" s="173" t="s">
        <v>1</v>
      </c>
      <c r="N220" s="174" t="s">
        <v>40</v>
      </c>
      <c r="O220" s="58"/>
      <c r="P220" s="175">
        <f>O220*H220</f>
        <v>0</v>
      </c>
      <c r="Q220" s="175">
        <v>0</v>
      </c>
      <c r="R220" s="175">
        <f>Q220*H220</f>
        <v>0</v>
      </c>
      <c r="S220" s="175">
        <v>0</v>
      </c>
      <c r="T220" s="176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7" t="s">
        <v>147</v>
      </c>
      <c r="AT220" s="177" t="s">
        <v>142</v>
      </c>
      <c r="AU220" s="177" t="s">
        <v>84</v>
      </c>
      <c r="AY220" s="17" t="s">
        <v>140</v>
      </c>
      <c r="BE220" s="178">
        <f>IF(N220="základní",J220,0)</f>
        <v>0</v>
      </c>
      <c r="BF220" s="178">
        <f>IF(N220="snížená",J220,0)</f>
        <v>0</v>
      </c>
      <c r="BG220" s="178">
        <f>IF(N220="zákl. přenesená",J220,0)</f>
        <v>0</v>
      </c>
      <c r="BH220" s="178">
        <f>IF(N220="sníž. přenesená",J220,0)</f>
        <v>0</v>
      </c>
      <c r="BI220" s="178">
        <f>IF(N220="nulová",J220,0)</f>
        <v>0</v>
      </c>
      <c r="BJ220" s="17" t="s">
        <v>82</v>
      </c>
      <c r="BK220" s="178">
        <f>ROUND(I220*H220,2)</f>
        <v>0</v>
      </c>
      <c r="BL220" s="17" t="s">
        <v>147</v>
      </c>
      <c r="BM220" s="177" t="s">
        <v>578</v>
      </c>
    </row>
    <row r="221" spans="1:47" s="2" customFormat="1" ht="12">
      <c r="A221" s="32"/>
      <c r="B221" s="33"/>
      <c r="C221" s="32"/>
      <c r="D221" s="179" t="s">
        <v>149</v>
      </c>
      <c r="E221" s="32"/>
      <c r="F221" s="180" t="s">
        <v>577</v>
      </c>
      <c r="G221" s="32"/>
      <c r="H221" s="32"/>
      <c r="I221" s="101"/>
      <c r="J221" s="32"/>
      <c r="K221" s="32"/>
      <c r="L221" s="33"/>
      <c r="M221" s="181"/>
      <c r="N221" s="182"/>
      <c r="O221" s="58"/>
      <c r="P221" s="58"/>
      <c r="Q221" s="58"/>
      <c r="R221" s="58"/>
      <c r="S221" s="58"/>
      <c r="T221" s="59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7" t="s">
        <v>149</v>
      </c>
      <c r="AU221" s="17" t="s">
        <v>84</v>
      </c>
    </row>
    <row r="222" spans="1:47" s="2" customFormat="1" ht="19.5">
      <c r="A222" s="32"/>
      <c r="B222" s="33"/>
      <c r="C222" s="32"/>
      <c r="D222" s="179" t="s">
        <v>150</v>
      </c>
      <c r="E222" s="32"/>
      <c r="F222" s="183" t="s">
        <v>554</v>
      </c>
      <c r="G222" s="32"/>
      <c r="H222" s="32"/>
      <c r="I222" s="101"/>
      <c r="J222" s="32"/>
      <c r="K222" s="32"/>
      <c r="L222" s="33"/>
      <c r="M222" s="181"/>
      <c r="N222" s="182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150</v>
      </c>
      <c r="AU222" s="17" t="s">
        <v>84</v>
      </c>
    </row>
    <row r="223" spans="2:51" s="13" customFormat="1" ht="12">
      <c r="B223" s="184"/>
      <c r="D223" s="179" t="s">
        <v>152</v>
      </c>
      <c r="E223" s="185" t="s">
        <v>1</v>
      </c>
      <c r="F223" s="186" t="s">
        <v>186</v>
      </c>
      <c r="H223" s="187">
        <v>6</v>
      </c>
      <c r="I223" s="188"/>
      <c r="L223" s="184"/>
      <c r="M223" s="189"/>
      <c r="N223" s="190"/>
      <c r="O223" s="190"/>
      <c r="P223" s="190"/>
      <c r="Q223" s="190"/>
      <c r="R223" s="190"/>
      <c r="S223" s="190"/>
      <c r="T223" s="191"/>
      <c r="AT223" s="185" t="s">
        <v>152</v>
      </c>
      <c r="AU223" s="185" t="s">
        <v>84</v>
      </c>
      <c r="AV223" s="13" t="s">
        <v>84</v>
      </c>
      <c r="AW223" s="13" t="s">
        <v>32</v>
      </c>
      <c r="AX223" s="13" t="s">
        <v>82</v>
      </c>
      <c r="AY223" s="185" t="s">
        <v>140</v>
      </c>
    </row>
    <row r="224" spans="1:65" s="2" customFormat="1" ht="16.5" customHeight="1">
      <c r="A224" s="32"/>
      <c r="B224" s="165"/>
      <c r="C224" s="166" t="s">
        <v>266</v>
      </c>
      <c r="D224" s="166" t="s">
        <v>142</v>
      </c>
      <c r="E224" s="167" t="s">
        <v>579</v>
      </c>
      <c r="F224" s="168" t="s">
        <v>580</v>
      </c>
      <c r="G224" s="169" t="s">
        <v>509</v>
      </c>
      <c r="H224" s="170">
        <v>720</v>
      </c>
      <c r="I224" s="171"/>
      <c r="J224" s="172">
        <f>ROUND(I224*H224,2)</f>
        <v>0</v>
      </c>
      <c r="K224" s="168" t="s">
        <v>146</v>
      </c>
      <c r="L224" s="33"/>
      <c r="M224" s="173" t="s">
        <v>1</v>
      </c>
      <c r="N224" s="174" t="s">
        <v>40</v>
      </c>
      <c r="O224" s="58"/>
      <c r="P224" s="175">
        <f>O224*H224</f>
        <v>0</v>
      </c>
      <c r="Q224" s="175">
        <v>0</v>
      </c>
      <c r="R224" s="175">
        <f>Q224*H224</f>
        <v>0</v>
      </c>
      <c r="S224" s="175">
        <v>0</v>
      </c>
      <c r="T224" s="176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7" t="s">
        <v>147</v>
      </c>
      <c r="AT224" s="177" t="s">
        <v>142</v>
      </c>
      <c r="AU224" s="177" t="s">
        <v>84</v>
      </c>
      <c r="AY224" s="17" t="s">
        <v>140</v>
      </c>
      <c r="BE224" s="178">
        <f>IF(N224="základní",J224,0)</f>
        <v>0</v>
      </c>
      <c r="BF224" s="178">
        <f>IF(N224="snížená",J224,0)</f>
        <v>0</v>
      </c>
      <c r="BG224" s="178">
        <f>IF(N224="zákl. přenesená",J224,0)</f>
        <v>0</v>
      </c>
      <c r="BH224" s="178">
        <f>IF(N224="sníž. přenesená",J224,0)</f>
        <v>0</v>
      </c>
      <c r="BI224" s="178">
        <f>IF(N224="nulová",J224,0)</f>
        <v>0</v>
      </c>
      <c r="BJ224" s="17" t="s">
        <v>82</v>
      </c>
      <c r="BK224" s="178">
        <f>ROUND(I224*H224,2)</f>
        <v>0</v>
      </c>
      <c r="BL224" s="17" t="s">
        <v>147</v>
      </c>
      <c r="BM224" s="177" t="s">
        <v>581</v>
      </c>
    </row>
    <row r="225" spans="1:47" s="2" customFormat="1" ht="12">
      <c r="A225" s="32"/>
      <c r="B225" s="33"/>
      <c r="C225" s="32"/>
      <c r="D225" s="179" t="s">
        <v>149</v>
      </c>
      <c r="E225" s="32"/>
      <c r="F225" s="180" t="s">
        <v>580</v>
      </c>
      <c r="G225" s="32"/>
      <c r="H225" s="32"/>
      <c r="I225" s="101"/>
      <c r="J225" s="32"/>
      <c r="K225" s="32"/>
      <c r="L225" s="33"/>
      <c r="M225" s="181"/>
      <c r="N225" s="182"/>
      <c r="O225" s="58"/>
      <c r="P225" s="58"/>
      <c r="Q225" s="58"/>
      <c r="R225" s="58"/>
      <c r="S225" s="58"/>
      <c r="T225" s="59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149</v>
      </c>
      <c r="AU225" s="17" t="s">
        <v>84</v>
      </c>
    </row>
    <row r="226" spans="1:47" s="2" customFormat="1" ht="19.5">
      <c r="A226" s="32"/>
      <c r="B226" s="33"/>
      <c r="C226" s="32"/>
      <c r="D226" s="179" t="s">
        <v>150</v>
      </c>
      <c r="E226" s="32"/>
      <c r="F226" s="183" t="s">
        <v>558</v>
      </c>
      <c r="G226" s="32"/>
      <c r="H226" s="32"/>
      <c r="I226" s="101"/>
      <c r="J226" s="32"/>
      <c r="K226" s="32"/>
      <c r="L226" s="33"/>
      <c r="M226" s="181"/>
      <c r="N226" s="182"/>
      <c r="O226" s="58"/>
      <c r="P226" s="58"/>
      <c r="Q226" s="58"/>
      <c r="R226" s="58"/>
      <c r="S226" s="58"/>
      <c r="T226" s="59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7" t="s">
        <v>150</v>
      </c>
      <c r="AU226" s="17" t="s">
        <v>84</v>
      </c>
    </row>
    <row r="227" spans="2:51" s="13" customFormat="1" ht="12">
      <c r="B227" s="184"/>
      <c r="D227" s="179" t="s">
        <v>152</v>
      </c>
      <c r="E227" s="185" t="s">
        <v>1</v>
      </c>
      <c r="F227" s="186" t="s">
        <v>571</v>
      </c>
      <c r="H227" s="187">
        <v>720</v>
      </c>
      <c r="I227" s="188"/>
      <c r="L227" s="184"/>
      <c r="M227" s="189"/>
      <c r="N227" s="190"/>
      <c r="O227" s="190"/>
      <c r="P227" s="190"/>
      <c r="Q227" s="190"/>
      <c r="R227" s="190"/>
      <c r="S227" s="190"/>
      <c r="T227" s="191"/>
      <c r="AT227" s="185" t="s">
        <v>152</v>
      </c>
      <c r="AU227" s="185" t="s">
        <v>84</v>
      </c>
      <c r="AV227" s="13" t="s">
        <v>84</v>
      </c>
      <c r="AW227" s="13" t="s">
        <v>32</v>
      </c>
      <c r="AX227" s="13" t="s">
        <v>82</v>
      </c>
      <c r="AY227" s="185" t="s">
        <v>140</v>
      </c>
    </row>
    <row r="228" spans="1:65" s="2" customFormat="1" ht="16.5" customHeight="1">
      <c r="A228" s="32"/>
      <c r="B228" s="165"/>
      <c r="C228" s="166" t="s">
        <v>272</v>
      </c>
      <c r="D228" s="166" t="s">
        <v>142</v>
      </c>
      <c r="E228" s="167" t="s">
        <v>582</v>
      </c>
      <c r="F228" s="168" t="s">
        <v>583</v>
      </c>
      <c r="G228" s="169" t="s">
        <v>325</v>
      </c>
      <c r="H228" s="170">
        <v>64</v>
      </c>
      <c r="I228" s="171"/>
      <c r="J228" s="172">
        <f>ROUND(I228*H228,2)</f>
        <v>0</v>
      </c>
      <c r="K228" s="168" t="s">
        <v>146</v>
      </c>
      <c r="L228" s="33"/>
      <c r="M228" s="173" t="s">
        <v>1</v>
      </c>
      <c r="N228" s="174" t="s">
        <v>40</v>
      </c>
      <c r="O228" s="58"/>
      <c r="P228" s="175">
        <f>O228*H228</f>
        <v>0</v>
      </c>
      <c r="Q228" s="175">
        <v>0</v>
      </c>
      <c r="R228" s="175">
        <f>Q228*H228</f>
        <v>0</v>
      </c>
      <c r="S228" s="175">
        <v>0</v>
      </c>
      <c r="T228" s="176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7" t="s">
        <v>147</v>
      </c>
      <c r="AT228" s="177" t="s">
        <v>142</v>
      </c>
      <c r="AU228" s="177" t="s">
        <v>84</v>
      </c>
      <c r="AY228" s="17" t="s">
        <v>140</v>
      </c>
      <c r="BE228" s="178">
        <f>IF(N228="základní",J228,0)</f>
        <v>0</v>
      </c>
      <c r="BF228" s="178">
        <f>IF(N228="snížená",J228,0)</f>
        <v>0</v>
      </c>
      <c r="BG228" s="178">
        <f>IF(N228="zákl. přenesená",J228,0)</f>
        <v>0</v>
      </c>
      <c r="BH228" s="178">
        <f>IF(N228="sníž. přenesená",J228,0)</f>
        <v>0</v>
      </c>
      <c r="BI228" s="178">
        <f>IF(N228="nulová",J228,0)</f>
        <v>0</v>
      </c>
      <c r="BJ228" s="17" t="s">
        <v>82</v>
      </c>
      <c r="BK228" s="178">
        <f>ROUND(I228*H228,2)</f>
        <v>0</v>
      </c>
      <c r="BL228" s="17" t="s">
        <v>147</v>
      </c>
      <c r="BM228" s="177" t="s">
        <v>584</v>
      </c>
    </row>
    <row r="229" spans="1:47" s="2" customFormat="1" ht="12">
      <c r="A229" s="32"/>
      <c r="B229" s="33"/>
      <c r="C229" s="32"/>
      <c r="D229" s="179" t="s">
        <v>149</v>
      </c>
      <c r="E229" s="32"/>
      <c r="F229" s="180" t="s">
        <v>583</v>
      </c>
      <c r="G229" s="32"/>
      <c r="H229" s="32"/>
      <c r="I229" s="101"/>
      <c r="J229" s="32"/>
      <c r="K229" s="32"/>
      <c r="L229" s="33"/>
      <c r="M229" s="181"/>
      <c r="N229" s="182"/>
      <c r="O229" s="58"/>
      <c r="P229" s="58"/>
      <c r="Q229" s="58"/>
      <c r="R229" s="58"/>
      <c r="S229" s="58"/>
      <c r="T229" s="59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7" t="s">
        <v>149</v>
      </c>
      <c r="AU229" s="17" t="s">
        <v>84</v>
      </c>
    </row>
    <row r="230" spans="1:47" s="2" customFormat="1" ht="29.25">
      <c r="A230" s="32"/>
      <c r="B230" s="33"/>
      <c r="C230" s="32"/>
      <c r="D230" s="179" t="s">
        <v>150</v>
      </c>
      <c r="E230" s="32"/>
      <c r="F230" s="183" t="s">
        <v>575</v>
      </c>
      <c r="G230" s="32"/>
      <c r="H230" s="32"/>
      <c r="I230" s="101"/>
      <c r="J230" s="32"/>
      <c r="K230" s="32"/>
      <c r="L230" s="33"/>
      <c r="M230" s="181"/>
      <c r="N230" s="182"/>
      <c r="O230" s="58"/>
      <c r="P230" s="58"/>
      <c r="Q230" s="58"/>
      <c r="R230" s="58"/>
      <c r="S230" s="58"/>
      <c r="T230" s="59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150</v>
      </c>
      <c r="AU230" s="17" t="s">
        <v>84</v>
      </c>
    </row>
    <row r="231" spans="2:51" s="13" customFormat="1" ht="12">
      <c r="B231" s="184"/>
      <c r="D231" s="179" t="s">
        <v>152</v>
      </c>
      <c r="E231" s="185" t="s">
        <v>1</v>
      </c>
      <c r="F231" s="186" t="s">
        <v>527</v>
      </c>
      <c r="H231" s="187">
        <v>9</v>
      </c>
      <c r="I231" s="188"/>
      <c r="L231" s="184"/>
      <c r="M231" s="189"/>
      <c r="N231" s="190"/>
      <c r="O231" s="190"/>
      <c r="P231" s="190"/>
      <c r="Q231" s="190"/>
      <c r="R231" s="190"/>
      <c r="S231" s="190"/>
      <c r="T231" s="191"/>
      <c r="AT231" s="185" t="s">
        <v>152</v>
      </c>
      <c r="AU231" s="185" t="s">
        <v>84</v>
      </c>
      <c r="AV231" s="13" t="s">
        <v>84</v>
      </c>
      <c r="AW231" s="13" t="s">
        <v>32</v>
      </c>
      <c r="AX231" s="13" t="s">
        <v>75</v>
      </c>
      <c r="AY231" s="185" t="s">
        <v>140</v>
      </c>
    </row>
    <row r="232" spans="2:51" s="13" customFormat="1" ht="12">
      <c r="B232" s="184"/>
      <c r="D232" s="179" t="s">
        <v>152</v>
      </c>
      <c r="E232" s="185" t="s">
        <v>1</v>
      </c>
      <c r="F232" s="186" t="s">
        <v>528</v>
      </c>
      <c r="H232" s="187">
        <v>19</v>
      </c>
      <c r="I232" s="188"/>
      <c r="L232" s="184"/>
      <c r="M232" s="189"/>
      <c r="N232" s="190"/>
      <c r="O232" s="190"/>
      <c r="P232" s="190"/>
      <c r="Q232" s="190"/>
      <c r="R232" s="190"/>
      <c r="S232" s="190"/>
      <c r="T232" s="191"/>
      <c r="AT232" s="185" t="s">
        <v>152</v>
      </c>
      <c r="AU232" s="185" t="s">
        <v>84</v>
      </c>
      <c r="AV232" s="13" t="s">
        <v>84</v>
      </c>
      <c r="AW232" s="13" t="s">
        <v>32</v>
      </c>
      <c r="AX232" s="13" t="s">
        <v>75</v>
      </c>
      <c r="AY232" s="185" t="s">
        <v>140</v>
      </c>
    </row>
    <row r="233" spans="2:51" s="13" customFormat="1" ht="12">
      <c r="B233" s="184"/>
      <c r="D233" s="179" t="s">
        <v>152</v>
      </c>
      <c r="E233" s="185" t="s">
        <v>1</v>
      </c>
      <c r="F233" s="186" t="s">
        <v>529</v>
      </c>
      <c r="H233" s="187">
        <v>12</v>
      </c>
      <c r="I233" s="188"/>
      <c r="L233" s="184"/>
      <c r="M233" s="189"/>
      <c r="N233" s="190"/>
      <c r="O233" s="190"/>
      <c r="P233" s="190"/>
      <c r="Q233" s="190"/>
      <c r="R233" s="190"/>
      <c r="S233" s="190"/>
      <c r="T233" s="191"/>
      <c r="AT233" s="185" t="s">
        <v>152</v>
      </c>
      <c r="AU233" s="185" t="s">
        <v>84</v>
      </c>
      <c r="AV233" s="13" t="s">
        <v>84</v>
      </c>
      <c r="AW233" s="13" t="s">
        <v>32</v>
      </c>
      <c r="AX233" s="13" t="s">
        <v>75</v>
      </c>
      <c r="AY233" s="185" t="s">
        <v>140</v>
      </c>
    </row>
    <row r="234" spans="2:51" s="13" customFormat="1" ht="12">
      <c r="B234" s="184"/>
      <c r="D234" s="179" t="s">
        <v>152</v>
      </c>
      <c r="E234" s="185" t="s">
        <v>1</v>
      </c>
      <c r="F234" s="186" t="s">
        <v>530</v>
      </c>
      <c r="H234" s="187">
        <v>4</v>
      </c>
      <c r="I234" s="188"/>
      <c r="L234" s="184"/>
      <c r="M234" s="189"/>
      <c r="N234" s="190"/>
      <c r="O234" s="190"/>
      <c r="P234" s="190"/>
      <c r="Q234" s="190"/>
      <c r="R234" s="190"/>
      <c r="S234" s="190"/>
      <c r="T234" s="191"/>
      <c r="AT234" s="185" t="s">
        <v>152</v>
      </c>
      <c r="AU234" s="185" t="s">
        <v>84</v>
      </c>
      <c r="AV234" s="13" t="s">
        <v>84</v>
      </c>
      <c r="AW234" s="13" t="s">
        <v>32</v>
      </c>
      <c r="AX234" s="13" t="s">
        <v>75</v>
      </c>
      <c r="AY234" s="185" t="s">
        <v>140</v>
      </c>
    </row>
    <row r="235" spans="2:51" s="13" customFormat="1" ht="12">
      <c r="B235" s="184"/>
      <c r="D235" s="179" t="s">
        <v>152</v>
      </c>
      <c r="E235" s="185" t="s">
        <v>1</v>
      </c>
      <c r="F235" s="186" t="s">
        <v>531</v>
      </c>
      <c r="H235" s="187">
        <v>4</v>
      </c>
      <c r="I235" s="188"/>
      <c r="L235" s="184"/>
      <c r="M235" s="189"/>
      <c r="N235" s="190"/>
      <c r="O235" s="190"/>
      <c r="P235" s="190"/>
      <c r="Q235" s="190"/>
      <c r="R235" s="190"/>
      <c r="S235" s="190"/>
      <c r="T235" s="191"/>
      <c r="AT235" s="185" t="s">
        <v>152</v>
      </c>
      <c r="AU235" s="185" t="s">
        <v>84</v>
      </c>
      <c r="AV235" s="13" t="s">
        <v>84</v>
      </c>
      <c r="AW235" s="13" t="s">
        <v>32</v>
      </c>
      <c r="AX235" s="13" t="s">
        <v>75</v>
      </c>
      <c r="AY235" s="185" t="s">
        <v>140</v>
      </c>
    </row>
    <row r="236" spans="2:51" s="13" customFormat="1" ht="12">
      <c r="B236" s="184"/>
      <c r="D236" s="179" t="s">
        <v>152</v>
      </c>
      <c r="E236" s="185" t="s">
        <v>1</v>
      </c>
      <c r="F236" s="186" t="s">
        <v>532</v>
      </c>
      <c r="H236" s="187">
        <v>3</v>
      </c>
      <c r="I236" s="188"/>
      <c r="L236" s="184"/>
      <c r="M236" s="189"/>
      <c r="N236" s="190"/>
      <c r="O236" s="190"/>
      <c r="P236" s="190"/>
      <c r="Q236" s="190"/>
      <c r="R236" s="190"/>
      <c r="S236" s="190"/>
      <c r="T236" s="191"/>
      <c r="AT236" s="185" t="s">
        <v>152</v>
      </c>
      <c r="AU236" s="185" t="s">
        <v>84</v>
      </c>
      <c r="AV236" s="13" t="s">
        <v>84</v>
      </c>
      <c r="AW236" s="13" t="s">
        <v>32</v>
      </c>
      <c r="AX236" s="13" t="s">
        <v>75</v>
      </c>
      <c r="AY236" s="185" t="s">
        <v>140</v>
      </c>
    </row>
    <row r="237" spans="2:51" s="13" customFormat="1" ht="12">
      <c r="B237" s="184"/>
      <c r="D237" s="179" t="s">
        <v>152</v>
      </c>
      <c r="E237" s="185" t="s">
        <v>1</v>
      </c>
      <c r="F237" s="186" t="s">
        <v>533</v>
      </c>
      <c r="H237" s="187">
        <v>6</v>
      </c>
      <c r="I237" s="188"/>
      <c r="L237" s="184"/>
      <c r="M237" s="189"/>
      <c r="N237" s="190"/>
      <c r="O237" s="190"/>
      <c r="P237" s="190"/>
      <c r="Q237" s="190"/>
      <c r="R237" s="190"/>
      <c r="S237" s="190"/>
      <c r="T237" s="191"/>
      <c r="AT237" s="185" t="s">
        <v>152</v>
      </c>
      <c r="AU237" s="185" t="s">
        <v>84</v>
      </c>
      <c r="AV237" s="13" t="s">
        <v>84</v>
      </c>
      <c r="AW237" s="13" t="s">
        <v>32</v>
      </c>
      <c r="AX237" s="13" t="s">
        <v>75</v>
      </c>
      <c r="AY237" s="185" t="s">
        <v>140</v>
      </c>
    </row>
    <row r="238" spans="2:51" s="13" customFormat="1" ht="12">
      <c r="B238" s="184"/>
      <c r="D238" s="179" t="s">
        <v>152</v>
      </c>
      <c r="E238" s="185" t="s">
        <v>1</v>
      </c>
      <c r="F238" s="186" t="s">
        <v>534</v>
      </c>
      <c r="H238" s="187">
        <v>3</v>
      </c>
      <c r="I238" s="188"/>
      <c r="L238" s="184"/>
      <c r="M238" s="189"/>
      <c r="N238" s="190"/>
      <c r="O238" s="190"/>
      <c r="P238" s="190"/>
      <c r="Q238" s="190"/>
      <c r="R238" s="190"/>
      <c r="S238" s="190"/>
      <c r="T238" s="191"/>
      <c r="AT238" s="185" t="s">
        <v>152</v>
      </c>
      <c r="AU238" s="185" t="s">
        <v>84</v>
      </c>
      <c r="AV238" s="13" t="s">
        <v>84</v>
      </c>
      <c r="AW238" s="13" t="s">
        <v>32</v>
      </c>
      <c r="AX238" s="13" t="s">
        <v>75</v>
      </c>
      <c r="AY238" s="185" t="s">
        <v>140</v>
      </c>
    </row>
    <row r="239" spans="2:51" s="13" customFormat="1" ht="12">
      <c r="B239" s="184"/>
      <c r="D239" s="179" t="s">
        <v>152</v>
      </c>
      <c r="E239" s="185" t="s">
        <v>1</v>
      </c>
      <c r="F239" s="186" t="s">
        <v>535</v>
      </c>
      <c r="H239" s="187">
        <v>2</v>
      </c>
      <c r="I239" s="188"/>
      <c r="L239" s="184"/>
      <c r="M239" s="189"/>
      <c r="N239" s="190"/>
      <c r="O239" s="190"/>
      <c r="P239" s="190"/>
      <c r="Q239" s="190"/>
      <c r="R239" s="190"/>
      <c r="S239" s="190"/>
      <c r="T239" s="191"/>
      <c r="AT239" s="185" t="s">
        <v>152</v>
      </c>
      <c r="AU239" s="185" t="s">
        <v>84</v>
      </c>
      <c r="AV239" s="13" t="s">
        <v>84</v>
      </c>
      <c r="AW239" s="13" t="s">
        <v>32</v>
      </c>
      <c r="AX239" s="13" t="s">
        <v>75</v>
      </c>
      <c r="AY239" s="185" t="s">
        <v>140</v>
      </c>
    </row>
    <row r="240" spans="2:51" s="13" customFormat="1" ht="12">
      <c r="B240" s="184"/>
      <c r="D240" s="179" t="s">
        <v>152</v>
      </c>
      <c r="E240" s="185" t="s">
        <v>1</v>
      </c>
      <c r="F240" s="186" t="s">
        <v>536</v>
      </c>
      <c r="H240" s="187">
        <v>2</v>
      </c>
      <c r="I240" s="188"/>
      <c r="L240" s="184"/>
      <c r="M240" s="189"/>
      <c r="N240" s="190"/>
      <c r="O240" s="190"/>
      <c r="P240" s="190"/>
      <c r="Q240" s="190"/>
      <c r="R240" s="190"/>
      <c r="S240" s="190"/>
      <c r="T240" s="191"/>
      <c r="AT240" s="185" t="s">
        <v>152</v>
      </c>
      <c r="AU240" s="185" t="s">
        <v>84</v>
      </c>
      <c r="AV240" s="13" t="s">
        <v>84</v>
      </c>
      <c r="AW240" s="13" t="s">
        <v>32</v>
      </c>
      <c r="AX240" s="13" t="s">
        <v>75</v>
      </c>
      <c r="AY240" s="185" t="s">
        <v>140</v>
      </c>
    </row>
    <row r="241" spans="2:51" s="14" customFormat="1" ht="12">
      <c r="B241" s="192"/>
      <c r="D241" s="179" t="s">
        <v>152</v>
      </c>
      <c r="E241" s="193" t="s">
        <v>1</v>
      </c>
      <c r="F241" s="194" t="s">
        <v>174</v>
      </c>
      <c r="H241" s="195">
        <v>64</v>
      </c>
      <c r="I241" s="196"/>
      <c r="L241" s="192"/>
      <c r="M241" s="197"/>
      <c r="N241" s="198"/>
      <c r="O241" s="198"/>
      <c r="P241" s="198"/>
      <c r="Q241" s="198"/>
      <c r="R241" s="198"/>
      <c r="S241" s="198"/>
      <c r="T241" s="199"/>
      <c r="AT241" s="193" t="s">
        <v>152</v>
      </c>
      <c r="AU241" s="193" t="s">
        <v>84</v>
      </c>
      <c r="AV241" s="14" t="s">
        <v>147</v>
      </c>
      <c r="AW241" s="14" t="s">
        <v>32</v>
      </c>
      <c r="AX241" s="14" t="s">
        <v>82</v>
      </c>
      <c r="AY241" s="193" t="s">
        <v>140</v>
      </c>
    </row>
    <row r="242" spans="1:65" s="2" customFormat="1" ht="16.5" customHeight="1">
      <c r="A242" s="32"/>
      <c r="B242" s="165"/>
      <c r="C242" s="166" t="s">
        <v>278</v>
      </c>
      <c r="D242" s="166" t="s">
        <v>142</v>
      </c>
      <c r="E242" s="167" t="s">
        <v>585</v>
      </c>
      <c r="F242" s="168" t="s">
        <v>586</v>
      </c>
      <c r="G242" s="169" t="s">
        <v>325</v>
      </c>
      <c r="H242" s="170">
        <v>64</v>
      </c>
      <c r="I242" s="171"/>
      <c r="J242" s="172">
        <f>ROUND(I242*H242,2)</f>
        <v>0</v>
      </c>
      <c r="K242" s="168" t="s">
        <v>146</v>
      </c>
      <c r="L242" s="33"/>
      <c r="M242" s="173" t="s">
        <v>1</v>
      </c>
      <c r="N242" s="174" t="s">
        <v>40</v>
      </c>
      <c r="O242" s="58"/>
      <c r="P242" s="175">
        <f>O242*H242</f>
        <v>0</v>
      </c>
      <c r="Q242" s="175">
        <v>0</v>
      </c>
      <c r="R242" s="175">
        <f>Q242*H242</f>
        <v>0</v>
      </c>
      <c r="S242" s="175">
        <v>0</v>
      </c>
      <c r="T242" s="176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7" t="s">
        <v>147</v>
      </c>
      <c r="AT242" s="177" t="s">
        <v>142</v>
      </c>
      <c r="AU242" s="177" t="s">
        <v>84</v>
      </c>
      <c r="AY242" s="17" t="s">
        <v>140</v>
      </c>
      <c r="BE242" s="178">
        <f>IF(N242="základní",J242,0)</f>
        <v>0</v>
      </c>
      <c r="BF242" s="178">
        <f>IF(N242="snížená",J242,0)</f>
        <v>0</v>
      </c>
      <c r="BG242" s="178">
        <f>IF(N242="zákl. přenesená",J242,0)</f>
        <v>0</v>
      </c>
      <c r="BH242" s="178">
        <f>IF(N242="sníž. přenesená",J242,0)</f>
        <v>0</v>
      </c>
      <c r="BI242" s="178">
        <f>IF(N242="nulová",J242,0)</f>
        <v>0</v>
      </c>
      <c r="BJ242" s="17" t="s">
        <v>82</v>
      </c>
      <c r="BK242" s="178">
        <f>ROUND(I242*H242,2)</f>
        <v>0</v>
      </c>
      <c r="BL242" s="17" t="s">
        <v>147</v>
      </c>
      <c r="BM242" s="177" t="s">
        <v>587</v>
      </c>
    </row>
    <row r="243" spans="1:47" s="2" customFormat="1" ht="12">
      <c r="A243" s="32"/>
      <c r="B243" s="33"/>
      <c r="C243" s="32"/>
      <c r="D243" s="179" t="s">
        <v>149</v>
      </c>
      <c r="E243" s="32"/>
      <c r="F243" s="180" t="s">
        <v>586</v>
      </c>
      <c r="G243" s="32"/>
      <c r="H243" s="32"/>
      <c r="I243" s="101"/>
      <c r="J243" s="32"/>
      <c r="K243" s="32"/>
      <c r="L243" s="33"/>
      <c r="M243" s="181"/>
      <c r="N243" s="182"/>
      <c r="O243" s="58"/>
      <c r="P243" s="58"/>
      <c r="Q243" s="58"/>
      <c r="R243" s="58"/>
      <c r="S243" s="58"/>
      <c r="T243" s="59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7" t="s">
        <v>149</v>
      </c>
      <c r="AU243" s="17" t="s">
        <v>84</v>
      </c>
    </row>
    <row r="244" spans="1:47" s="2" customFormat="1" ht="19.5">
      <c r="A244" s="32"/>
      <c r="B244" s="33"/>
      <c r="C244" s="32"/>
      <c r="D244" s="179" t="s">
        <v>150</v>
      </c>
      <c r="E244" s="32"/>
      <c r="F244" s="183" t="s">
        <v>554</v>
      </c>
      <c r="G244" s="32"/>
      <c r="H244" s="32"/>
      <c r="I244" s="101"/>
      <c r="J244" s="32"/>
      <c r="K244" s="32"/>
      <c r="L244" s="33"/>
      <c r="M244" s="181"/>
      <c r="N244" s="182"/>
      <c r="O244" s="58"/>
      <c r="P244" s="58"/>
      <c r="Q244" s="58"/>
      <c r="R244" s="58"/>
      <c r="S244" s="58"/>
      <c r="T244" s="59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7" t="s">
        <v>150</v>
      </c>
      <c r="AU244" s="17" t="s">
        <v>84</v>
      </c>
    </row>
    <row r="245" spans="2:51" s="13" customFormat="1" ht="12">
      <c r="B245" s="184"/>
      <c r="D245" s="179" t="s">
        <v>152</v>
      </c>
      <c r="E245" s="185" t="s">
        <v>1</v>
      </c>
      <c r="F245" s="186" t="s">
        <v>540</v>
      </c>
      <c r="H245" s="187">
        <v>64</v>
      </c>
      <c r="I245" s="188"/>
      <c r="L245" s="184"/>
      <c r="M245" s="189"/>
      <c r="N245" s="190"/>
      <c r="O245" s="190"/>
      <c r="P245" s="190"/>
      <c r="Q245" s="190"/>
      <c r="R245" s="190"/>
      <c r="S245" s="190"/>
      <c r="T245" s="191"/>
      <c r="AT245" s="185" t="s">
        <v>152</v>
      </c>
      <c r="AU245" s="185" t="s">
        <v>84</v>
      </c>
      <c r="AV245" s="13" t="s">
        <v>84</v>
      </c>
      <c r="AW245" s="13" t="s">
        <v>32</v>
      </c>
      <c r="AX245" s="13" t="s">
        <v>82</v>
      </c>
      <c r="AY245" s="185" t="s">
        <v>140</v>
      </c>
    </row>
    <row r="246" spans="1:65" s="2" customFormat="1" ht="16.5" customHeight="1">
      <c r="A246" s="32"/>
      <c r="B246" s="165"/>
      <c r="C246" s="166" t="s">
        <v>7</v>
      </c>
      <c r="D246" s="166" t="s">
        <v>142</v>
      </c>
      <c r="E246" s="167" t="s">
        <v>588</v>
      </c>
      <c r="F246" s="168" t="s">
        <v>589</v>
      </c>
      <c r="G246" s="169" t="s">
        <v>509</v>
      </c>
      <c r="H246" s="170">
        <v>7680</v>
      </c>
      <c r="I246" s="171"/>
      <c r="J246" s="172">
        <f>ROUND(I246*H246,2)</f>
        <v>0</v>
      </c>
      <c r="K246" s="168" t="s">
        <v>146</v>
      </c>
      <c r="L246" s="33"/>
      <c r="M246" s="173" t="s">
        <v>1</v>
      </c>
      <c r="N246" s="174" t="s">
        <v>40</v>
      </c>
      <c r="O246" s="58"/>
      <c r="P246" s="175">
        <f>O246*H246</f>
        <v>0</v>
      </c>
      <c r="Q246" s="175">
        <v>0</v>
      </c>
      <c r="R246" s="175">
        <f>Q246*H246</f>
        <v>0</v>
      </c>
      <c r="S246" s="175">
        <v>0</v>
      </c>
      <c r="T246" s="176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7" t="s">
        <v>147</v>
      </c>
      <c r="AT246" s="177" t="s">
        <v>142</v>
      </c>
      <c r="AU246" s="177" t="s">
        <v>84</v>
      </c>
      <c r="AY246" s="17" t="s">
        <v>140</v>
      </c>
      <c r="BE246" s="178">
        <f>IF(N246="základní",J246,0)</f>
        <v>0</v>
      </c>
      <c r="BF246" s="178">
        <f>IF(N246="snížená",J246,0)</f>
        <v>0</v>
      </c>
      <c r="BG246" s="178">
        <f>IF(N246="zákl. přenesená",J246,0)</f>
        <v>0</v>
      </c>
      <c r="BH246" s="178">
        <f>IF(N246="sníž. přenesená",J246,0)</f>
        <v>0</v>
      </c>
      <c r="BI246" s="178">
        <f>IF(N246="nulová",J246,0)</f>
        <v>0</v>
      </c>
      <c r="BJ246" s="17" t="s">
        <v>82</v>
      </c>
      <c r="BK246" s="178">
        <f>ROUND(I246*H246,2)</f>
        <v>0</v>
      </c>
      <c r="BL246" s="17" t="s">
        <v>147</v>
      </c>
      <c r="BM246" s="177" t="s">
        <v>590</v>
      </c>
    </row>
    <row r="247" spans="1:47" s="2" customFormat="1" ht="12">
      <c r="A247" s="32"/>
      <c r="B247" s="33"/>
      <c r="C247" s="32"/>
      <c r="D247" s="179" t="s">
        <v>149</v>
      </c>
      <c r="E247" s="32"/>
      <c r="F247" s="180" t="s">
        <v>589</v>
      </c>
      <c r="G247" s="32"/>
      <c r="H247" s="32"/>
      <c r="I247" s="101"/>
      <c r="J247" s="32"/>
      <c r="K247" s="32"/>
      <c r="L247" s="33"/>
      <c r="M247" s="181"/>
      <c r="N247" s="182"/>
      <c r="O247" s="58"/>
      <c r="P247" s="58"/>
      <c r="Q247" s="58"/>
      <c r="R247" s="58"/>
      <c r="S247" s="58"/>
      <c r="T247" s="59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7" t="s">
        <v>149</v>
      </c>
      <c r="AU247" s="17" t="s">
        <v>84</v>
      </c>
    </row>
    <row r="248" spans="1:47" s="2" customFormat="1" ht="19.5">
      <c r="A248" s="32"/>
      <c r="B248" s="33"/>
      <c r="C248" s="32"/>
      <c r="D248" s="179" t="s">
        <v>150</v>
      </c>
      <c r="E248" s="32"/>
      <c r="F248" s="183" t="s">
        <v>558</v>
      </c>
      <c r="G248" s="32"/>
      <c r="H248" s="32"/>
      <c r="I248" s="101"/>
      <c r="J248" s="32"/>
      <c r="K248" s="32"/>
      <c r="L248" s="33"/>
      <c r="M248" s="181"/>
      <c r="N248" s="182"/>
      <c r="O248" s="58"/>
      <c r="P248" s="58"/>
      <c r="Q248" s="58"/>
      <c r="R248" s="58"/>
      <c r="S248" s="58"/>
      <c r="T248" s="59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7" t="s">
        <v>150</v>
      </c>
      <c r="AU248" s="17" t="s">
        <v>84</v>
      </c>
    </row>
    <row r="249" spans="2:51" s="13" customFormat="1" ht="12">
      <c r="B249" s="184"/>
      <c r="D249" s="179" t="s">
        <v>152</v>
      </c>
      <c r="E249" s="185" t="s">
        <v>1</v>
      </c>
      <c r="F249" s="186" t="s">
        <v>545</v>
      </c>
      <c r="H249" s="187">
        <v>7680</v>
      </c>
      <c r="I249" s="188"/>
      <c r="L249" s="184"/>
      <c r="M249" s="189"/>
      <c r="N249" s="190"/>
      <c r="O249" s="190"/>
      <c r="P249" s="190"/>
      <c r="Q249" s="190"/>
      <c r="R249" s="190"/>
      <c r="S249" s="190"/>
      <c r="T249" s="191"/>
      <c r="AT249" s="185" t="s">
        <v>152</v>
      </c>
      <c r="AU249" s="185" t="s">
        <v>84</v>
      </c>
      <c r="AV249" s="13" t="s">
        <v>84</v>
      </c>
      <c r="AW249" s="13" t="s">
        <v>32</v>
      </c>
      <c r="AX249" s="13" t="s">
        <v>82</v>
      </c>
      <c r="AY249" s="185" t="s">
        <v>140</v>
      </c>
    </row>
    <row r="250" spans="2:63" s="12" customFormat="1" ht="25.9" customHeight="1">
      <c r="B250" s="152"/>
      <c r="D250" s="153" t="s">
        <v>74</v>
      </c>
      <c r="E250" s="154" t="s">
        <v>418</v>
      </c>
      <c r="F250" s="154" t="s">
        <v>419</v>
      </c>
      <c r="I250" s="155"/>
      <c r="J250" s="156">
        <f>BK250</f>
        <v>0</v>
      </c>
      <c r="L250" s="152"/>
      <c r="M250" s="157"/>
      <c r="N250" s="158"/>
      <c r="O250" s="158"/>
      <c r="P250" s="159">
        <f>SUM(P251:P254)</f>
        <v>0</v>
      </c>
      <c r="Q250" s="158"/>
      <c r="R250" s="159">
        <f>SUM(R251:R254)</f>
        <v>0</v>
      </c>
      <c r="S250" s="158"/>
      <c r="T250" s="160">
        <f>SUM(T251:T254)</f>
        <v>0</v>
      </c>
      <c r="AR250" s="153" t="s">
        <v>147</v>
      </c>
      <c r="AT250" s="161" t="s">
        <v>74</v>
      </c>
      <c r="AU250" s="161" t="s">
        <v>75</v>
      </c>
      <c r="AY250" s="153" t="s">
        <v>140</v>
      </c>
      <c r="BK250" s="162">
        <f>SUM(BK251:BK254)</f>
        <v>0</v>
      </c>
    </row>
    <row r="251" spans="1:65" s="2" customFormat="1" ht="16.5" customHeight="1">
      <c r="A251" s="32"/>
      <c r="B251" s="165"/>
      <c r="C251" s="166" t="s">
        <v>289</v>
      </c>
      <c r="D251" s="166" t="s">
        <v>142</v>
      </c>
      <c r="E251" s="167" t="s">
        <v>591</v>
      </c>
      <c r="F251" s="168" t="s">
        <v>592</v>
      </c>
      <c r="G251" s="169" t="s">
        <v>432</v>
      </c>
      <c r="H251" s="170">
        <v>1</v>
      </c>
      <c r="I251" s="171"/>
      <c r="J251" s="172">
        <f>ROUND(I251*H251,2)</f>
        <v>0</v>
      </c>
      <c r="K251" s="168" t="s">
        <v>146</v>
      </c>
      <c r="L251" s="33"/>
      <c r="M251" s="173" t="s">
        <v>1</v>
      </c>
      <c r="N251" s="174" t="s">
        <v>40</v>
      </c>
      <c r="O251" s="58"/>
      <c r="P251" s="175">
        <f>O251*H251</f>
        <v>0</v>
      </c>
      <c r="Q251" s="175">
        <v>0</v>
      </c>
      <c r="R251" s="175">
        <f>Q251*H251</f>
        <v>0</v>
      </c>
      <c r="S251" s="175">
        <v>0</v>
      </c>
      <c r="T251" s="176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7" t="s">
        <v>423</v>
      </c>
      <c r="AT251" s="177" t="s">
        <v>142</v>
      </c>
      <c r="AU251" s="177" t="s">
        <v>82</v>
      </c>
      <c r="AY251" s="17" t="s">
        <v>140</v>
      </c>
      <c r="BE251" s="178">
        <f>IF(N251="základní",J251,0)</f>
        <v>0</v>
      </c>
      <c r="BF251" s="178">
        <f>IF(N251="snížená",J251,0)</f>
        <v>0</v>
      </c>
      <c r="BG251" s="178">
        <f>IF(N251="zákl. přenesená",J251,0)</f>
        <v>0</v>
      </c>
      <c r="BH251" s="178">
        <f>IF(N251="sníž. přenesená",J251,0)</f>
        <v>0</v>
      </c>
      <c r="BI251" s="178">
        <f>IF(N251="nulová",J251,0)</f>
        <v>0</v>
      </c>
      <c r="BJ251" s="17" t="s">
        <v>82</v>
      </c>
      <c r="BK251" s="178">
        <f>ROUND(I251*H251,2)</f>
        <v>0</v>
      </c>
      <c r="BL251" s="17" t="s">
        <v>423</v>
      </c>
      <c r="BM251" s="177" t="s">
        <v>593</v>
      </c>
    </row>
    <row r="252" spans="1:47" s="2" customFormat="1" ht="12">
      <c r="A252" s="32"/>
      <c r="B252" s="33"/>
      <c r="C252" s="32"/>
      <c r="D252" s="179" t="s">
        <v>149</v>
      </c>
      <c r="E252" s="32"/>
      <c r="F252" s="180" t="s">
        <v>592</v>
      </c>
      <c r="G252" s="32"/>
      <c r="H252" s="32"/>
      <c r="I252" s="101"/>
      <c r="J252" s="32"/>
      <c r="K252" s="32"/>
      <c r="L252" s="33"/>
      <c r="M252" s="181"/>
      <c r="N252" s="182"/>
      <c r="O252" s="58"/>
      <c r="P252" s="58"/>
      <c r="Q252" s="58"/>
      <c r="R252" s="58"/>
      <c r="S252" s="58"/>
      <c r="T252" s="59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7" t="s">
        <v>149</v>
      </c>
      <c r="AU252" s="17" t="s">
        <v>82</v>
      </c>
    </row>
    <row r="253" spans="1:47" s="2" customFormat="1" ht="19.5">
      <c r="A253" s="32"/>
      <c r="B253" s="33"/>
      <c r="C253" s="32"/>
      <c r="D253" s="179" t="s">
        <v>150</v>
      </c>
      <c r="E253" s="32"/>
      <c r="F253" s="183" t="s">
        <v>594</v>
      </c>
      <c r="G253" s="32"/>
      <c r="H253" s="32"/>
      <c r="I253" s="101"/>
      <c r="J253" s="32"/>
      <c r="K253" s="32"/>
      <c r="L253" s="33"/>
      <c r="M253" s="181"/>
      <c r="N253" s="182"/>
      <c r="O253" s="58"/>
      <c r="P253" s="58"/>
      <c r="Q253" s="58"/>
      <c r="R253" s="58"/>
      <c r="S253" s="58"/>
      <c r="T253" s="59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7" t="s">
        <v>150</v>
      </c>
      <c r="AU253" s="17" t="s">
        <v>82</v>
      </c>
    </row>
    <row r="254" spans="1:47" s="2" customFormat="1" ht="29.25">
      <c r="A254" s="32"/>
      <c r="B254" s="33"/>
      <c r="C254" s="32"/>
      <c r="D254" s="179" t="s">
        <v>157</v>
      </c>
      <c r="E254" s="32"/>
      <c r="F254" s="183" t="s">
        <v>595</v>
      </c>
      <c r="G254" s="32"/>
      <c r="H254" s="32"/>
      <c r="I254" s="101"/>
      <c r="J254" s="32"/>
      <c r="K254" s="32"/>
      <c r="L254" s="33"/>
      <c r="M254" s="210"/>
      <c r="N254" s="211"/>
      <c r="O254" s="212"/>
      <c r="P254" s="212"/>
      <c r="Q254" s="212"/>
      <c r="R254" s="212"/>
      <c r="S254" s="212"/>
      <c r="T254" s="213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157</v>
      </c>
      <c r="AU254" s="17" t="s">
        <v>82</v>
      </c>
    </row>
    <row r="255" spans="1:31" s="2" customFormat="1" ht="6.95" customHeight="1">
      <c r="A255" s="32"/>
      <c r="B255" s="47"/>
      <c r="C255" s="48"/>
      <c r="D255" s="48"/>
      <c r="E255" s="48"/>
      <c r="F255" s="48"/>
      <c r="G255" s="48"/>
      <c r="H255" s="48"/>
      <c r="I255" s="125"/>
      <c r="J255" s="48"/>
      <c r="K255" s="48"/>
      <c r="L255" s="33"/>
      <c r="M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</row>
  </sheetData>
  <autoFilter ref="C122:K254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37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101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107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61" t="str">
        <f>'Rekapitulace stavby'!K6</f>
        <v>Modernizace silnice II/368 Moravská Třebová - průtah km 0,06000 - 0,53000</v>
      </c>
      <c r="F7" s="262"/>
      <c r="G7" s="262"/>
      <c r="H7" s="262"/>
      <c r="I7" s="98"/>
      <c r="L7" s="20"/>
    </row>
    <row r="8" spans="2:12" s="1" customFormat="1" ht="12" customHeight="1">
      <c r="B8" s="20"/>
      <c r="D8" s="27" t="s">
        <v>108</v>
      </c>
      <c r="I8" s="98"/>
      <c r="L8" s="20"/>
    </row>
    <row r="9" spans="1:31" s="2" customFormat="1" ht="16.5" customHeight="1">
      <c r="A9" s="32"/>
      <c r="B9" s="33"/>
      <c r="C9" s="32"/>
      <c r="D9" s="32"/>
      <c r="E9" s="261" t="s">
        <v>428</v>
      </c>
      <c r="F9" s="260"/>
      <c r="G9" s="260"/>
      <c r="H9" s="260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110</v>
      </c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45" t="s">
        <v>596</v>
      </c>
      <c r="F11" s="260"/>
      <c r="G11" s="260"/>
      <c r="H11" s="260"/>
      <c r="I11" s="101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101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102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102" t="s">
        <v>22</v>
      </c>
      <c r="J14" s="55" t="str">
        <f>'Rekapitulace stavby'!AN8</f>
        <v>5. 11. 2018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101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102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102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101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102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3" t="str">
        <f>'Rekapitulace stavby'!E14</f>
        <v>Vyplň údaj</v>
      </c>
      <c r="F20" s="248"/>
      <c r="G20" s="248"/>
      <c r="H20" s="248"/>
      <c r="I20" s="102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101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102" t="s">
        <v>25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102" t="s">
        <v>27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101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102" t="s">
        <v>25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31</v>
      </c>
      <c r="F26" s="32"/>
      <c r="G26" s="32"/>
      <c r="H26" s="32"/>
      <c r="I26" s="102" t="s">
        <v>27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101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2" t="s">
        <v>1</v>
      </c>
      <c r="F29" s="252"/>
      <c r="G29" s="252"/>
      <c r="H29" s="252"/>
      <c r="I29" s="105"/>
      <c r="J29" s="103"/>
      <c r="K29" s="103"/>
      <c r="L29" s="106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101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8" t="s">
        <v>35</v>
      </c>
      <c r="E32" s="32"/>
      <c r="F32" s="32"/>
      <c r="G32" s="32"/>
      <c r="H32" s="32"/>
      <c r="I32" s="101"/>
      <c r="J32" s="71">
        <f>ROUND(J124,2)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107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37</v>
      </c>
      <c r="G34" s="32"/>
      <c r="H34" s="32"/>
      <c r="I34" s="109" t="s">
        <v>36</v>
      </c>
      <c r="J34" s="36" t="s">
        <v>38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10" t="s">
        <v>39</v>
      </c>
      <c r="E35" s="27" t="s">
        <v>40</v>
      </c>
      <c r="F35" s="111">
        <f>ROUND((SUM(BE124:BE187)),2)</f>
        <v>0</v>
      </c>
      <c r="G35" s="32"/>
      <c r="H35" s="32"/>
      <c r="I35" s="112">
        <v>0.21</v>
      </c>
      <c r="J35" s="111">
        <f>ROUND(((SUM(BE124:BE187))*I35),2)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41</v>
      </c>
      <c r="F36" s="111">
        <f>ROUND((SUM(BF124:BF187)),2)</f>
        <v>0</v>
      </c>
      <c r="G36" s="32"/>
      <c r="H36" s="32"/>
      <c r="I36" s="112">
        <v>0.15</v>
      </c>
      <c r="J36" s="111">
        <f>ROUND(((SUM(BF124:BF187))*I36),2)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111">
        <f>ROUND((SUM(BG124:BG187)),2)</f>
        <v>0</v>
      </c>
      <c r="G37" s="32"/>
      <c r="H37" s="32"/>
      <c r="I37" s="112">
        <v>0.21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43</v>
      </c>
      <c r="F38" s="111">
        <f>ROUND((SUM(BH124:BH187)),2)</f>
        <v>0</v>
      </c>
      <c r="G38" s="32"/>
      <c r="H38" s="32"/>
      <c r="I38" s="112">
        <v>0.15</v>
      </c>
      <c r="J38" s="111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44</v>
      </c>
      <c r="F39" s="111">
        <f>ROUND((SUM(BI124:BI187)),2)</f>
        <v>0</v>
      </c>
      <c r="G39" s="32"/>
      <c r="H39" s="32"/>
      <c r="I39" s="112">
        <v>0</v>
      </c>
      <c r="J39" s="111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45</v>
      </c>
      <c r="E41" s="60"/>
      <c r="F41" s="60"/>
      <c r="G41" s="115" t="s">
        <v>46</v>
      </c>
      <c r="H41" s="116" t="s">
        <v>47</v>
      </c>
      <c r="I41" s="117"/>
      <c r="J41" s="118">
        <f>SUM(J32:J39)</f>
        <v>0</v>
      </c>
      <c r="K41" s="119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101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120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21" t="s">
        <v>51</v>
      </c>
      <c r="G61" s="45" t="s">
        <v>50</v>
      </c>
      <c r="H61" s="35"/>
      <c r="I61" s="122"/>
      <c r="J61" s="123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21" t="s">
        <v>51</v>
      </c>
      <c r="G76" s="45" t="s">
        <v>50</v>
      </c>
      <c r="H76" s="35"/>
      <c r="I76" s="122"/>
      <c r="J76" s="123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112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1" t="str">
        <f>E7</f>
        <v>Modernizace silnice II/368 Moravská Třebová - průtah km 0,06000 - 0,53000</v>
      </c>
      <c r="F85" s="262"/>
      <c r="G85" s="262"/>
      <c r="H85" s="262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108</v>
      </c>
      <c r="I86" s="98"/>
      <c r="L86" s="20"/>
    </row>
    <row r="87" spans="1:31" s="2" customFormat="1" ht="16.5" customHeight="1">
      <c r="A87" s="32"/>
      <c r="B87" s="33"/>
      <c r="C87" s="32"/>
      <c r="D87" s="32"/>
      <c r="E87" s="261" t="s">
        <v>428</v>
      </c>
      <c r="F87" s="260"/>
      <c r="G87" s="260"/>
      <c r="H87" s="260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110</v>
      </c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5" t="str">
        <f>E11</f>
        <v>SO101.1 - Sjezdy a křížení</v>
      </c>
      <c r="F89" s="260"/>
      <c r="G89" s="260"/>
      <c r="H89" s="260"/>
      <c r="I89" s="101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Moravská Třebová</v>
      </c>
      <c r="G91" s="32"/>
      <c r="H91" s="32"/>
      <c r="I91" s="102" t="s">
        <v>22</v>
      </c>
      <c r="J91" s="55" t="str">
        <f>IF(J14="","",J14)</f>
        <v>5. 11. 2018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101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Pardubický kraj</v>
      </c>
      <c r="G93" s="32"/>
      <c r="H93" s="32"/>
      <c r="I93" s="102" t="s">
        <v>30</v>
      </c>
      <c r="J93" s="30" t="str">
        <f>E23</f>
        <v>Laboro atelier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102" t="s">
        <v>33</v>
      </c>
      <c r="J94" s="30" t="str">
        <f>E26</f>
        <v>Laboro atelier s.r.o.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27" t="s">
        <v>113</v>
      </c>
      <c r="D96" s="113"/>
      <c r="E96" s="113"/>
      <c r="F96" s="113"/>
      <c r="G96" s="113"/>
      <c r="H96" s="113"/>
      <c r="I96" s="128"/>
      <c r="J96" s="129" t="s">
        <v>114</v>
      </c>
      <c r="K96" s="113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101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30" t="s">
        <v>115</v>
      </c>
      <c r="D98" s="32"/>
      <c r="E98" s="32"/>
      <c r="F98" s="32"/>
      <c r="G98" s="32"/>
      <c r="H98" s="32"/>
      <c r="I98" s="101"/>
      <c r="J98" s="71">
        <f>J124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116</v>
      </c>
    </row>
    <row r="99" spans="2:12" s="9" customFormat="1" ht="24.95" customHeight="1">
      <c r="B99" s="131"/>
      <c r="D99" s="132" t="s">
        <v>117</v>
      </c>
      <c r="E99" s="133"/>
      <c r="F99" s="133"/>
      <c r="G99" s="133"/>
      <c r="H99" s="133"/>
      <c r="I99" s="134"/>
      <c r="J99" s="135">
        <f>J125</f>
        <v>0</v>
      </c>
      <c r="L99" s="131"/>
    </row>
    <row r="100" spans="2:12" s="10" customFormat="1" ht="19.9" customHeight="1">
      <c r="B100" s="136"/>
      <c r="D100" s="137" t="s">
        <v>118</v>
      </c>
      <c r="E100" s="138"/>
      <c r="F100" s="138"/>
      <c r="G100" s="138"/>
      <c r="H100" s="138"/>
      <c r="I100" s="139"/>
      <c r="J100" s="140">
        <f>J126</f>
        <v>0</v>
      </c>
      <c r="L100" s="136"/>
    </row>
    <row r="101" spans="2:12" s="10" customFormat="1" ht="19.9" customHeight="1">
      <c r="B101" s="136"/>
      <c r="D101" s="137" t="s">
        <v>121</v>
      </c>
      <c r="E101" s="138"/>
      <c r="F101" s="138"/>
      <c r="G101" s="138"/>
      <c r="H101" s="138"/>
      <c r="I101" s="139"/>
      <c r="J101" s="140">
        <f>J132</f>
        <v>0</v>
      </c>
      <c r="L101" s="136"/>
    </row>
    <row r="102" spans="2:12" s="10" customFormat="1" ht="19.9" customHeight="1">
      <c r="B102" s="136"/>
      <c r="D102" s="137" t="s">
        <v>123</v>
      </c>
      <c r="E102" s="138"/>
      <c r="F102" s="138"/>
      <c r="G102" s="138"/>
      <c r="H102" s="138"/>
      <c r="I102" s="139"/>
      <c r="J102" s="140">
        <f>J183</f>
        <v>0</v>
      </c>
      <c r="L102" s="136"/>
    </row>
    <row r="103" spans="1:31" s="2" customFormat="1" ht="21.75" customHeight="1">
      <c r="A103" s="32"/>
      <c r="B103" s="33"/>
      <c r="C103" s="32"/>
      <c r="D103" s="32"/>
      <c r="E103" s="32"/>
      <c r="F103" s="32"/>
      <c r="G103" s="32"/>
      <c r="H103" s="32"/>
      <c r="I103" s="101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47"/>
      <c r="C104" s="48"/>
      <c r="D104" s="48"/>
      <c r="E104" s="48"/>
      <c r="F104" s="48"/>
      <c r="G104" s="48"/>
      <c r="H104" s="48"/>
      <c r="I104" s="125"/>
      <c r="J104" s="48"/>
      <c r="K104" s="48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5" customHeight="1">
      <c r="A108" s="32"/>
      <c r="B108" s="49"/>
      <c r="C108" s="50"/>
      <c r="D108" s="50"/>
      <c r="E108" s="50"/>
      <c r="F108" s="50"/>
      <c r="G108" s="50"/>
      <c r="H108" s="50"/>
      <c r="I108" s="126"/>
      <c r="J108" s="50"/>
      <c r="K108" s="50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1" t="s">
        <v>125</v>
      </c>
      <c r="D109" s="32"/>
      <c r="E109" s="32"/>
      <c r="F109" s="32"/>
      <c r="G109" s="32"/>
      <c r="H109" s="32"/>
      <c r="I109" s="101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101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16</v>
      </c>
      <c r="D111" s="32"/>
      <c r="E111" s="32"/>
      <c r="F111" s="32"/>
      <c r="G111" s="32"/>
      <c r="H111" s="32"/>
      <c r="I111" s="101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61" t="str">
        <f>E7</f>
        <v>Modernizace silnice II/368 Moravská Třebová - průtah km 0,06000 - 0,53000</v>
      </c>
      <c r="F112" s="262"/>
      <c r="G112" s="262"/>
      <c r="H112" s="26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2:12" s="1" customFormat="1" ht="12" customHeight="1">
      <c r="B113" s="20"/>
      <c r="C113" s="27" t="s">
        <v>108</v>
      </c>
      <c r="I113" s="98"/>
      <c r="L113" s="20"/>
    </row>
    <row r="114" spans="1:31" s="2" customFormat="1" ht="16.5" customHeight="1">
      <c r="A114" s="32"/>
      <c r="B114" s="33"/>
      <c r="C114" s="32"/>
      <c r="D114" s="32"/>
      <c r="E114" s="261" t="s">
        <v>428</v>
      </c>
      <c r="F114" s="260"/>
      <c r="G114" s="260"/>
      <c r="H114" s="260"/>
      <c r="I114" s="101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110</v>
      </c>
      <c r="D115" s="32"/>
      <c r="E115" s="32"/>
      <c r="F115" s="32"/>
      <c r="G115" s="32"/>
      <c r="H115" s="32"/>
      <c r="I115" s="101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45" t="str">
        <f>E11</f>
        <v>SO101.1 - Sjezdy a křížení</v>
      </c>
      <c r="F116" s="260"/>
      <c r="G116" s="260"/>
      <c r="H116" s="260"/>
      <c r="I116" s="101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101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20</v>
      </c>
      <c r="D118" s="32"/>
      <c r="E118" s="32"/>
      <c r="F118" s="25" t="str">
        <f>F14</f>
        <v>Moravská Třebová</v>
      </c>
      <c r="G118" s="32"/>
      <c r="H118" s="32"/>
      <c r="I118" s="102" t="s">
        <v>22</v>
      </c>
      <c r="J118" s="55" t="str">
        <f>IF(J14="","",J14)</f>
        <v>5. 11. 2018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101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2" customHeight="1">
      <c r="A120" s="32"/>
      <c r="B120" s="33"/>
      <c r="C120" s="27" t="s">
        <v>24</v>
      </c>
      <c r="D120" s="32"/>
      <c r="E120" s="32"/>
      <c r="F120" s="25" t="str">
        <f>E17</f>
        <v>Pardubický kraj</v>
      </c>
      <c r="G120" s="32"/>
      <c r="H120" s="32"/>
      <c r="I120" s="102" t="s">
        <v>30</v>
      </c>
      <c r="J120" s="30" t="str">
        <f>E23</f>
        <v>Laboro atelier s.r.o.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2" customHeight="1">
      <c r="A121" s="32"/>
      <c r="B121" s="33"/>
      <c r="C121" s="27" t="s">
        <v>28</v>
      </c>
      <c r="D121" s="32"/>
      <c r="E121" s="32"/>
      <c r="F121" s="25" t="str">
        <f>IF(E20="","",E20)</f>
        <v>Vyplň údaj</v>
      </c>
      <c r="G121" s="32"/>
      <c r="H121" s="32"/>
      <c r="I121" s="102" t="s">
        <v>33</v>
      </c>
      <c r="J121" s="30" t="str">
        <f>E26</f>
        <v>Laboro atelier s.r.o.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0.35" customHeight="1">
      <c r="A122" s="32"/>
      <c r="B122" s="33"/>
      <c r="C122" s="32"/>
      <c r="D122" s="32"/>
      <c r="E122" s="32"/>
      <c r="F122" s="32"/>
      <c r="G122" s="32"/>
      <c r="H122" s="32"/>
      <c r="I122" s="101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11" customFormat="1" ht="29.25" customHeight="1">
      <c r="A123" s="141"/>
      <c r="B123" s="142"/>
      <c r="C123" s="143" t="s">
        <v>126</v>
      </c>
      <c r="D123" s="144" t="s">
        <v>60</v>
      </c>
      <c r="E123" s="144" t="s">
        <v>56</v>
      </c>
      <c r="F123" s="144" t="s">
        <v>57</v>
      </c>
      <c r="G123" s="144" t="s">
        <v>127</v>
      </c>
      <c r="H123" s="144" t="s">
        <v>128</v>
      </c>
      <c r="I123" s="145" t="s">
        <v>129</v>
      </c>
      <c r="J123" s="144" t="s">
        <v>114</v>
      </c>
      <c r="K123" s="146" t="s">
        <v>130</v>
      </c>
      <c r="L123" s="147"/>
      <c r="M123" s="62" t="s">
        <v>1</v>
      </c>
      <c r="N123" s="63" t="s">
        <v>39</v>
      </c>
      <c r="O123" s="63" t="s">
        <v>131</v>
      </c>
      <c r="P123" s="63" t="s">
        <v>132</v>
      </c>
      <c r="Q123" s="63" t="s">
        <v>133</v>
      </c>
      <c r="R123" s="63" t="s">
        <v>134</v>
      </c>
      <c r="S123" s="63" t="s">
        <v>135</v>
      </c>
      <c r="T123" s="64" t="s">
        <v>136</v>
      </c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</row>
    <row r="124" spans="1:63" s="2" customFormat="1" ht="22.9" customHeight="1">
      <c r="A124" s="32"/>
      <c r="B124" s="33"/>
      <c r="C124" s="69" t="s">
        <v>137</v>
      </c>
      <c r="D124" s="32"/>
      <c r="E124" s="32"/>
      <c r="F124" s="32"/>
      <c r="G124" s="32"/>
      <c r="H124" s="32"/>
      <c r="I124" s="101"/>
      <c r="J124" s="148">
        <f>BK124</f>
        <v>0</v>
      </c>
      <c r="K124" s="32"/>
      <c r="L124" s="33"/>
      <c r="M124" s="65"/>
      <c r="N124" s="56"/>
      <c r="O124" s="66"/>
      <c r="P124" s="149">
        <f>P125</f>
        <v>0</v>
      </c>
      <c r="Q124" s="66"/>
      <c r="R124" s="149">
        <f>R125</f>
        <v>0</v>
      </c>
      <c r="S124" s="66"/>
      <c r="T124" s="150">
        <f>T125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74</v>
      </c>
      <c r="AU124" s="17" t="s">
        <v>116</v>
      </c>
      <c r="BK124" s="151">
        <f>BK125</f>
        <v>0</v>
      </c>
    </row>
    <row r="125" spans="2:63" s="12" customFormat="1" ht="25.9" customHeight="1">
      <c r="B125" s="152"/>
      <c r="D125" s="153" t="s">
        <v>74</v>
      </c>
      <c r="E125" s="154" t="s">
        <v>138</v>
      </c>
      <c r="F125" s="154" t="s">
        <v>139</v>
      </c>
      <c r="I125" s="155"/>
      <c r="J125" s="156">
        <f>BK125</f>
        <v>0</v>
      </c>
      <c r="L125" s="152"/>
      <c r="M125" s="157"/>
      <c r="N125" s="158"/>
      <c r="O125" s="158"/>
      <c r="P125" s="159">
        <f>P126+P132+P183</f>
        <v>0</v>
      </c>
      <c r="Q125" s="158"/>
      <c r="R125" s="159">
        <f>R126+R132+R183</f>
        <v>0</v>
      </c>
      <c r="S125" s="158"/>
      <c r="T125" s="160">
        <f>T126+T132+T183</f>
        <v>0</v>
      </c>
      <c r="AR125" s="153" t="s">
        <v>82</v>
      </c>
      <c r="AT125" s="161" t="s">
        <v>74</v>
      </c>
      <c r="AU125" s="161" t="s">
        <v>75</v>
      </c>
      <c r="AY125" s="153" t="s">
        <v>140</v>
      </c>
      <c r="BK125" s="162">
        <f>BK126+BK132+BK183</f>
        <v>0</v>
      </c>
    </row>
    <row r="126" spans="2:63" s="12" customFormat="1" ht="22.9" customHeight="1">
      <c r="B126" s="152"/>
      <c r="D126" s="153" t="s">
        <v>74</v>
      </c>
      <c r="E126" s="163" t="s">
        <v>82</v>
      </c>
      <c r="F126" s="163" t="s">
        <v>141</v>
      </c>
      <c r="I126" s="155"/>
      <c r="J126" s="164">
        <f>BK126</f>
        <v>0</v>
      </c>
      <c r="L126" s="152"/>
      <c r="M126" s="157"/>
      <c r="N126" s="158"/>
      <c r="O126" s="158"/>
      <c r="P126" s="159">
        <f>SUM(P127:P131)</f>
        <v>0</v>
      </c>
      <c r="Q126" s="158"/>
      <c r="R126" s="159">
        <f>SUM(R127:R131)</f>
        <v>0</v>
      </c>
      <c r="S126" s="158"/>
      <c r="T126" s="160">
        <f>SUM(T127:T131)</f>
        <v>0</v>
      </c>
      <c r="AR126" s="153" t="s">
        <v>82</v>
      </c>
      <c r="AT126" s="161" t="s">
        <v>74</v>
      </c>
      <c r="AU126" s="161" t="s">
        <v>82</v>
      </c>
      <c r="AY126" s="153" t="s">
        <v>140</v>
      </c>
      <c r="BK126" s="162">
        <f>SUM(BK127:BK131)</f>
        <v>0</v>
      </c>
    </row>
    <row r="127" spans="1:65" s="2" customFormat="1" ht="16.5" customHeight="1">
      <c r="A127" s="32"/>
      <c r="B127" s="165"/>
      <c r="C127" s="166" t="s">
        <v>82</v>
      </c>
      <c r="D127" s="166" t="s">
        <v>142</v>
      </c>
      <c r="E127" s="167" t="s">
        <v>175</v>
      </c>
      <c r="F127" s="168" t="s">
        <v>176</v>
      </c>
      <c r="G127" s="169" t="s">
        <v>145</v>
      </c>
      <c r="H127" s="170">
        <v>22.931</v>
      </c>
      <c r="I127" s="171"/>
      <c r="J127" s="172">
        <f>ROUND(I127*H127,2)</f>
        <v>0</v>
      </c>
      <c r="K127" s="168" t="s">
        <v>146</v>
      </c>
      <c r="L127" s="33"/>
      <c r="M127" s="173" t="s">
        <v>1</v>
      </c>
      <c r="N127" s="174" t="s">
        <v>40</v>
      </c>
      <c r="O127" s="58"/>
      <c r="P127" s="175">
        <f>O127*H127</f>
        <v>0</v>
      </c>
      <c r="Q127" s="175">
        <v>0</v>
      </c>
      <c r="R127" s="175">
        <f>Q127*H127</f>
        <v>0</v>
      </c>
      <c r="S127" s="175">
        <v>0</v>
      </c>
      <c r="T127" s="176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7" t="s">
        <v>147</v>
      </c>
      <c r="AT127" s="177" t="s">
        <v>142</v>
      </c>
      <c r="AU127" s="177" t="s">
        <v>84</v>
      </c>
      <c r="AY127" s="17" t="s">
        <v>140</v>
      </c>
      <c r="BE127" s="178">
        <f>IF(N127="základní",J127,0)</f>
        <v>0</v>
      </c>
      <c r="BF127" s="178">
        <f>IF(N127="snížená",J127,0)</f>
        <v>0</v>
      </c>
      <c r="BG127" s="178">
        <f>IF(N127="zákl. přenesená",J127,0)</f>
        <v>0</v>
      </c>
      <c r="BH127" s="178">
        <f>IF(N127="sníž. přenesená",J127,0)</f>
        <v>0</v>
      </c>
      <c r="BI127" s="178">
        <f>IF(N127="nulová",J127,0)</f>
        <v>0</v>
      </c>
      <c r="BJ127" s="17" t="s">
        <v>82</v>
      </c>
      <c r="BK127" s="178">
        <f>ROUND(I127*H127,2)</f>
        <v>0</v>
      </c>
      <c r="BL127" s="17" t="s">
        <v>147</v>
      </c>
      <c r="BM127" s="177" t="s">
        <v>597</v>
      </c>
    </row>
    <row r="128" spans="1:47" s="2" customFormat="1" ht="12">
      <c r="A128" s="32"/>
      <c r="B128" s="33"/>
      <c r="C128" s="32"/>
      <c r="D128" s="179" t="s">
        <v>149</v>
      </c>
      <c r="E128" s="32"/>
      <c r="F128" s="180" t="s">
        <v>176</v>
      </c>
      <c r="G128" s="32"/>
      <c r="H128" s="32"/>
      <c r="I128" s="101"/>
      <c r="J128" s="32"/>
      <c r="K128" s="32"/>
      <c r="L128" s="33"/>
      <c r="M128" s="181"/>
      <c r="N128" s="182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149</v>
      </c>
      <c r="AU128" s="17" t="s">
        <v>84</v>
      </c>
    </row>
    <row r="129" spans="1:47" s="2" customFormat="1" ht="39">
      <c r="A129" s="32"/>
      <c r="B129" s="33"/>
      <c r="C129" s="32"/>
      <c r="D129" s="179" t="s">
        <v>150</v>
      </c>
      <c r="E129" s="32"/>
      <c r="F129" s="183" t="s">
        <v>151</v>
      </c>
      <c r="G129" s="32"/>
      <c r="H129" s="32"/>
      <c r="I129" s="101"/>
      <c r="J129" s="32"/>
      <c r="K129" s="32"/>
      <c r="L129" s="33"/>
      <c r="M129" s="181"/>
      <c r="N129" s="182"/>
      <c r="O129" s="58"/>
      <c r="P129" s="58"/>
      <c r="Q129" s="58"/>
      <c r="R129" s="58"/>
      <c r="S129" s="58"/>
      <c r="T129" s="59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150</v>
      </c>
      <c r="AU129" s="17" t="s">
        <v>84</v>
      </c>
    </row>
    <row r="130" spans="1:47" s="2" customFormat="1" ht="19.5">
      <c r="A130" s="32"/>
      <c r="B130" s="33"/>
      <c r="C130" s="32"/>
      <c r="D130" s="179" t="s">
        <v>157</v>
      </c>
      <c r="E130" s="32"/>
      <c r="F130" s="183" t="s">
        <v>178</v>
      </c>
      <c r="G130" s="32"/>
      <c r="H130" s="32"/>
      <c r="I130" s="101"/>
      <c r="J130" s="32"/>
      <c r="K130" s="32"/>
      <c r="L130" s="33"/>
      <c r="M130" s="181"/>
      <c r="N130" s="182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157</v>
      </c>
      <c r="AU130" s="17" t="s">
        <v>84</v>
      </c>
    </row>
    <row r="131" spans="2:51" s="13" customFormat="1" ht="12">
      <c r="B131" s="184"/>
      <c r="D131" s="179" t="s">
        <v>152</v>
      </c>
      <c r="E131" s="185" t="s">
        <v>1</v>
      </c>
      <c r="F131" s="186" t="s">
        <v>598</v>
      </c>
      <c r="H131" s="187">
        <v>22.931</v>
      </c>
      <c r="I131" s="188"/>
      <c r="L131" s="184"/>
      <c r="M131" s="189"/>
      <c r="N131" s="190"/>
      <c r="O131" s="190"/>
      <c r="P131" s="190"/>
      <c r="Q131" s="190"/>
      <c r="R131" s="190"/>
      <c r="S131" s="190"/>
      <c r="T131" s="191"/>
      <c r="AT131" s="185" t="s">
        <v>152</v>
      </c>
      <c r="AU131" s="185" t="s">
        <v>84</v>
      </c>
      <c r="AV131" s="13" t="s">
        <v>84</v>
      </c>
      <c r="AW131" s="13" t="s">
        <v>32</v>
      </c>
      <c r="AX131" s="13" t="s">
        <v>82</v>
      </c>
      <c r="AY131" s="185" t="s">
        <v>140</v>
      </c>
    </row>
    <row r="132" spans="2:63" s="12" customFormat="1" ht="22.9" customHeight="1">
      <c r="B132" s="152"/>
      <c r="D132" s="153" t="s">
        <v>74</v>
      </c>
      <c r="E132" s="163" t="s">
        <v>180</v>
      </c>
      <c r="F132" s="163" t="s">
        <v>265</v>
      </c>
      <c r="I132" s="155"/>
      <c r="J132" s="164">
        <f>BK132</f>
        <v>0</v>
      </c>
      <c r="L132" s="152"/>
      <c r="M132" s="157"/>
      <c r="N132" s="158"/>
      <c r="O132" s="158"/>
      <c r="P132" s="159">
        <f>SUM(P133:P182)</f>
        <v>0</v>
      </c>
      <c r="Q132" s="158"/>
      <c r="R132" s="159">
        <f>SUM(R133:R182)</f>
        <v>0</v>
      </c>
      <c r="S132" s="158"/>
      <c r="T132" s="160">
        <f>SUM(T133:T182)</f>
        <v>0</v>
      </c>
      <c r="AR132" s="153" t="s">
        <v>82</v>
      </c>
      <c r="AT132" s="161" t="s">
        <v>74</v>
      </c>
      <c r="AU132" s="161" t="s">
        <v>82</v>
      </c>
      <c r="AY132" s="153" t="s">
        <v>140</v>
      </c>
      <c r="BK132" s="162">
        <f>SUM(BK133:BK182)</f>
        <v>0</v>
      </c>
    </row>
    <row r="133" spans="1:65" s="2" customFormat="1" ht="16.5" customHeight="1">
      <c r="A133" s="32"/>
      <c r="B133" s="165"/>
      <c r="C133" s="166" t="s">
        <v>84</v>
      </c>
      <c r="D133" s="166" t="s">
        <v>142</v>
      </c>
      <c r="E133" s="167" t="s">
        <v>279</v>
      </c>
      <c r="F133" s="168" t="s">
        <v>280</v>
      </c>
      <c r="G133" s="169" t="s">
        <v>248</v>
      </c>
      <c r="H133" s="170">
        <v>31.83</v>
      </c>
      <c r="I133" s="171"/>
      <c r="J133" s="172">
        <f>ROUND(I133*H133,2)</f>
        <v>0</v>
      </c>
      <c r="K133" s="168" t="s">
        <v>146</v>
      </c>
      <c r="L133" s="33"/>
      <c r="M133" s="173" t="s">
        <v>1</v>
      </c>
      <c r="N133" s="174" t="s">
        <v>40</v>
      </c>
      <c r="O133" s="58"/>
      <c r="P133" s="175">
        <f>O133*H133</f>
        <v>0</v>
      </c>
      <c r="Q133" s="175">
        <v>0</v>
      </c>
      <c r="R133" s="175">
        <f>Q133*H133</f>
        <v>0</v>
      </c>
      <c r="S133" s="175">
        <v>0</v>
      </c>
      <c r="T133" s="176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7" t="s">
        <v>147</v>
      </c>
      <c r="AT133" s="177" t="s">
        <v>142</v>
      </c>
      <c r="AU133" s="177" t="s">
        <v>84</v>
      </c>
      <c r="AY133" s="17" t="s">
        <v>140</v>
      </c>
      <c r="BE133" s="178">
        <f>IF(N133="základní",J133,0)</f>
        <v>0</v>
      </c>
      <c r="BF133" s="178">
        <f>IF(N133="snížená",J133,0)</f>
        <v>0</v>
      </c>
      <c r="BG133" s="178">
        <f>IF(N133="zákl. přenesená",J133,0)</f>
        <v>0</v>
      </c>
      <c r="BH133" s="178">
        <f>IF(N133="sníž. přenesená",J133,0)</f>
        <v>0</v>
      </c>
      <c r="BI133" s="178">
        <f>IF(N133="nulová",J133,0)</f>
        <v>0</v>
      </c>
      <c r="BJ133" s="17" t="s">
        <v>82</v>
      </c>
      <c r="BK133" s="178">
        <f>ROUND(I133*H133,2)</f>
        <v>0</v>
      </c>
      <c r="BL133" s="17" t="s">
        <v>147</v>
      </c>
      <c r="BM133" s="177" t="s">
        <v>599</v>
      </c>
    </row>
    <row r="134" spans="1:47" s="2" customFormat="1" ht="12">
      <c r="A134" s="32"/>
      <c r="B134" s="33"/>
      <c r="C134" s="32"/>
      <c r="D134" s="179" t="s">
        <v>149</v>
      </c>
      <c r="E134" s="32"/>
      <c r="F134" s="180" t="s">
        <v>280</v>
      </c>
      <c r="G134" s="32"/>
      <c r="H134" s="32"/>
      <c r="I134" s="101"/>
      <c r="J134" s="32"/>
      <c r="K134" s="32"/>
      <c r="L134" s="33"/>
      <c r="M134" s="181"/>
      <c r="N134" s="182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149</v>
      </c>
      <c r="AU134" s="17" t="s">
        <v>84</v>
      </c>
    </row>
    <row r="135" spans="1:47" s="2" customFormat="1" ht="39">
      <c r="A135" s="32"/>
      <c r="B135" s="33"/>
      <c r="C135" s="32"/>
      <c r="D135" s="179" t="s">
        <v>150</v>
      </c>
      <c r="E135" s="32"/>
      <c r="F135" s="183" t="s">
        <v>282</v>
      </c>
      <c r="G135" s="32"/>
      <c r="H135" s="32"/>
      <c r="I135" s="101"/>
      <c r="J135" s="32"/>
      <c r="K135" s="32"/>
      <c r="L135" s="33"/>
      <c r="M135" s="181"/>
      <c r="N135" s="182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150</v>
      </c>
      <c r="AU135" s="17" t="s">
        <v>84</v>
      </c>
    </row>
    <row r="136" spans="2:51" s="15" customFormat="1" ht="12">
      <c r="B136" s="200"/>
      <c r="D136" s="179" t="s">
        <v>152</v>
      </c>
      <c r="E136" s="201" t="s">
        <v>1</v>
      </c>
      <c r="F136" s="202" t="s">
        <v>600</v>
      </c>
      <c r="H136" s="201" t="s">
        <v>1</v>
      </c>
      <c r="I136" s="203"/>
      <c r="L136" s="200"/>
      <c r="M136" s="204"/>
      <c r="N136" s="205"/>
      <c r="O136" s="205"/>
      <c r="P136" s="205"/>
      <c r="Q136" s="205"/>
      <c r="R136" s="205"/>
      <c r="S136" s="205"/>
      <c r="T136" s="206"/>
      <c r="AT136" s="201" t="s">
        <v>152</v>
      </c>
      <c r="AU136" s="201" t="s">
        <v>84</v>
      </c>
      <c r="AV136" s="15" t="s">
        <v>82</v>
      </c>
      <c r="AW136" s="15" t="s">
        <v>32</v>
      </c>
      <c r="AX136" s="15" t="s">
        <v>75</v>
      </c>
      <c r="AY136" s="201" t="s">
        <v>140</v>
      </c>
    </row>
    <row r="137" spans="2:51" s="13" customFormat="1" ht="12">
      <c r="B137" s="184"/>
      <c r="D137" s="179" t="s">
        <v>152</v>
      </c>
      <c r="E137" s="185" t="s">
        <v>1</v>
      </c>
      <c r="F137" s="186" t="s">
        <v>601</v>
      </c>
      <c r="H137" s="187">
        <v>9.24</v>
      </c>
      <c r="I137" s="188"/>
      <c r="L137" s="184"/>
      <c r="M137" s="189"/>
      <c r="N137" s="190"/>
      <c r="O137" s="190"/>
      <c r="P137" s="190"/>
      <c r="Q137" s="190"/>
      <c r="R137" s="190"/>
      <c r="S137" s="190"/>
      <c r="T137" s="191"/>
      <c r="AT137" s="185" t="s">
        <v>152</v>
      </c>
      <c r="AU137" s="185" t="s">
        <v>84</v>
      </c>
      <c r="AV137" s="13" t="s">
        <v>84</v>
      </c>
      <c r="AW137" s="13" t="s">
        <v>32</v>
      </c>
      <c r="AX137" s="13" t="s">
        <v>75</v>
      </c>
      <c r="AY137" s="185" t="s">
        <v>140</v>
      </c>
    </row>
    <row r="138" spans="2:51" s="13" customFormat="1" ht="12">
      <c r="B138" s="184"/>
      <c r="D138" s="179" t="s">
        <v>152</v>
      </c>
      <c r="E138" s="185" t="s">
        <v>1</v>
      </c>
      <c r="F138" s="186" t="s">
        <v>602</v>
      </c>
      <c r="H138" s="187">
        <v>3.43</v>
      </c>
      <c r="I138" s="188"/>
      <c r="L138" s="184"/>
      <c r="M138" s="189"/>
      <c r="N138" s="190"/>
      <c r="O138" s="190"/>
      <c r="P138" s="190"/>
      <c r="Q138" s="190"/>
      <c r="R138" s="190"/>
      <c r="S138" s="190"/>
      <c r="T138" s="191"/>
      <c r="AT138" s="185" t="s">
        <v>152</v>
      </c>
      <c r="AU138" s="185" t="s">
        <v>84</v>
      </c>
      <c r="AV138" s="13" t="s">
        <v>84</v>
      </c>
      <c r="AW138" s="13" t="s">
        <v>32</v>
      </c>
      <c r="AX138" s="13" t="s">
        <v>75</v>
      </c>
      <c r="AY138" s="185" t="s">
        <v>140</v>
      </c>
    </row>
    <row r="139" spans="2:51" s="13" customFormat="1" ht="12">
      <c r="B139" s="184"/>
      <c r="D139" s="179" t="s">
        <v>152</v>
      </c>
      <c r="E139" s="185" t="s">
        <v>1</v>
      </c>
      <c r="F139" s="186" t="s">
        <v>603</v>
      </c>
      <c r="H139" s="187">
        <v>3.2</v>
      </c>
      <c r="I139" s="188"/>
      <c r="L139" s="184"/>
      <c r="M139" s="189"/>
      <c r="N139" s="190"/>
      <c r="O139" s="190"/>
      <c r="P139" s="190"/>
      <c r="Q139" s="190"/>
      <c r="R139" s="190"/>
      <c r="S139" s="190"/>
      <c r="T139" s="191"/>
      <c r="AT139" s="185" t="s">
        <v>152</v>
      </c>
      <c r="AU139" s="185" t="s">
        <v>84</v>
      </c>
      <c r="AV139" s="13" t="s">
        <v>84</v>
      </c>
      <c r="AW139" s="13" t="s">
        <v>32</v>
      </c>
      <c r="AX139" s="13" t="s">
        <v>75</v>
      </c>
      <c r="AY139" s="185" t="s">
        <v>140</v>
      </c>
    </row>
    <row r="140" spans="2:51" s="13" customFormat="1" ht="12">
      <c r="B140" s="184"/>
      <c r="D140" s="179" t="s">
        <v>152</v>
      </c>
      <c r="E140" s="185" t="s">
        <v>1</v>
      </c>
      <c r="F140" s="186" t="s">
        <v>604</v>
      </c>
      <c r="H140" s="187">
        <v>9.28</v>
      </c>
      <c r="I140" s="188"/>
      <c r="L140" s="184"/>
      <c r="M140" s="189"/>
      <c r="N140" s="190"/>
      <c r="O140" s="190"/>
      <c r="P140" s="190"/>
      <c r="Q140" s="190"/>
      <c r="R140" s="190"/>
      <c r="S140" s="190"/>
      <c r="T140" s="191"/>
      <c r="AT140" s="185" t="s">
        <v>152</v>
      </c>
      <c r="AU140" s="185" t="s">
        <v>84</v>
      </c>
      <c r="AV140" s="13" t="s">
        <v>84</v>
      </c>
      <c r="AW140" s="13" t="s">
        <v>32</v>
      </c>
      <c r="AX140" s="13" t="s">
        <v>75</v>
      </c>
      <c r="AY140" s="185" t="s">
        <v>140</v>
      </c>
    </row>
    <row r="141" spans="2:51" s="13" customFormat="1" ht="12">
      <c r="B141" s="184"/>
      <c r="D141" s="179" t="s">
        <v>152</v>
      </c>
      <c r="E141" s="185" t="s">
        <v>1</v>
      </c>
      <c r="F141" s="186" t="s">
        <v>605</v>
      </c>
      <c r="H141" s="187">
        <v>6.68</v>
      </c>
      <c r="I141" s="188"/>
      <c r="L141" s="184"/>
      <c r="M141" s="189"/>
      <c r="N141" s="190"/>
      <c r="O141" s="190"/>
      <c r="P141" s="190"/>
      <c r="Q141" s="190"/>
      <c r="R141" s="190"/>
      <c r="S141" s="190"/>
      <c r="T141" s="191"/>
      <c r="AT141" s="185" t="s">
        <v>152</v>
      </c>
      <c r="AU141" s="185" t="s">
        <v>84</v>
      </c>
      <c r="AV141" s="13" t="s">
        <v>84</v>
      </c>
      <c r="AW141" s="13" t="s">
        <v>32</v>
      </c>
      <c r="AX141" s="13" t="s">
        <v>75</v>
      </c>
      <c r="AY141" s="185" t="s">
        <v>140</v>
      </c>
    </row>
    <row r="142" spans="2:51" s="14" customFormat="1" ht="12">
      <c r="B142" s="192"/>
      <c r="D142" s="179" t="s">
        <v>152</v>
      </c>
      <c r="E142" s="193" t="s">
        <v>1</v>
      </c>
      <c r="F142" s="194" t="s">
        <v>174</v>
      </c>
      <c r="H142" s="195">
        <v>31.83</v>
      </c>
      <c r="I142" s="196"/>
      <c r="L142" s="192"/>
      <c r="M142" s="197"/>
      <c r="N142" s="198"/>
      <c r="O142" s="198"/>
      <c r="P142" s="198"/>
      <c r="Q142" s="198"/>
      <c r="R142" s="198"/>
      <c r="S142" s="198"/>
      <c r="T142" s="199"/>
      <c r="AT142" s="193" t="s">
        <v>152</v>
      </c>
      <c r="AU142" s="193" t="s">
        <v>84</v>
      </c>
      <c r="AV142" s="14" t="s">
        <v>147</v>
      </c>
      <c r="AW142" s="14" t="s">
        <v>32</v>
      </c>
      <c r="AX142" s="14" t="s">
        <v>82</v>
      </c>
      <c r="AY142" s="193" t="s">
        <v>140</v>
      </c>
    </row>
    <row r="143" spans="1:65" s="2" customFormat="1" ht="16.5" customHeight="1">
      <c r="A143" s="32"/>
      <c r="B143" s="165"/>
      <c r="C143" s="166" t="s">
        <v>160</v>
      </c>
      <c r="D143" s="166" t="s">
        <v>142</v>
      </c>
      <c r="E143" s="167" t="s">
        <v>284</v>
      </c>
      <c r="F143" s="168" t="s">
        <v>285</v>
      </c>
      <c r="G143" s="169" t="s">
        <v>248</v>
      </c>
      <c r="H143" s="170">
        <v>258.32</v>
      </c>
      <c r="I143" s="171"/>
      <c r="J143" s="172">
        <f>ROUND(I143*H143,2)</f>
        <v>0</v>
      </c>
      <c r="K143" s="168" t="s">
        <v>146</v>
      </c>
      <c r="L143" s="33"/>
      <c r="M143" s="173" t="s">
        <v>1</v>
      </c>
      <c r="N143" s="174" t="s">
        <v>40</v>
      </c>
      <c r="O143" s="58"/>
      <c r="P143" s="175">
        <f>O143*H143</f>
        <v>0</v>
      </c>
      <c r="Q143" s="175">
        <v>0</v>
      </c>
      <c r="R143" s="175">
        <f>Q143*H143</f>
        <v>0</v>
      </c>
      <c r="S143" s="175">
        <v>0</v>
      </c>
      <c r="T143" s="176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7" t="s">
        <v>147</v>
      </c>
      <c r="AT143" s="177" t="s">
        <v>142</v>
      </c>
      <c r="AU143" s="177" t="s">
        <v>84</v>
      </c>
      <c r="AY143" s="17" t="s">
        <v>140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17" t="s">
        <v>82</v>
      </c>
      <c r="BK143" s="178">
        <f>ROUND(I143*H143,2)</f>
        <v>0</v>
      </c>
      <c r="BL143" s="17" t="s">
        <v>147</v>
      </c>
      <c r="BM143" s="177" t="s">
        <v>606</v>
      </c>
    </row>
    <row r="144" spans="1:47" s="2" customFormat="1" ht="12">
      <c r="A144" s="32"/>
      <c r="B144" s="33"/>
      <c r="C144" s="32"/>
      <c r="D144" s="179" t="s">
        <v>149</v>
      </c>
      <c r="E144" s="32"/>
      <c r="F144" s="180" t="s">
        <v>285</v>
      </c>
      <c r="G144" s="32"/>
      <c r="H144" s="32"/>
      <c r="I144" s="101"/>
      <c r="J144" s="32"/>
      <c r="K144" s="32"/>
      <c r="L144" s="33"/>
      <c r="M144" s="181"/>
      <c r="N144" s="182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149</v>
      </c>
      <c r="AU144" s="17" t="s">
        <v>84</v>
      </c>
    </row>
    <row r="145" spans="1:47" s="2" customFormat="1" ht="29.25">
      <c r="A145" s="32"/>
      <c r="B145" s="33"/>
      <c r="C145" s="32"/>
      <c r="D145" s="179" t="s">
        <v>150</v>
      </c>
      <c r="E145" s="32"/>
      <c r="F145" s="183" t="s">
        <v>287</v>
      </c>
      <c r="G145" s="32"/>
      <c r="H145" s="32"/>
      <c r="I145" s="101"/>
      <c r="J145" s="32"/>
      <c r="K145" s="32"/>
      <c r="L145" s="33"/>
      <c r="M145" s="181"/>
      <c r="N145" s="182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150</v>
      </c>
      <c r="AU145" s="17" t="s">
        <v>84</v>
      </c>
    </row>
    <row r="146" spans="2:51" s="13" customFormat="1" ht="12">
      <c r="B146" s="184"/>
      <c r="D146" s="179" t="s">
        <v>152</v>
      </c>
      <c r="E146" s="185" t="s">
        <v>1</v>
      </c>
      <c r="F146" s="186" t="s">
        <v>607</v>
      </c>
      <c r="H146" s="187">
        <v>258.32</v>
      </c>
      <c r="I146" s="188"/>
      <c r="L146" s="184"/>
      <c r="M146" s="189"/>
      <c r="N146" s="190"/>
      <c r="O146" s="190"/>
      <c r="P146" s="190"/>
      <c r="Q146" s="190"/>
      <c r="R146" s="190"/>
      <c r="S146" s="190"/>
      <c r="T146" s="191"/>
      <c r="AT146" s="185" t="s">
        <v>152</v>
      </c>
      <c r="AU146" s="185" t="s">
        <v>84</v>
      </c>
      <c r="AV146" s="13" t="s">
        <v>84</v>
      </c>
      <c r="AW146" s="13" t="s">
        <v>32</v>
      </c>
      <c r="AX146" s="13" t="s">
        <v>82</v>
      </c>
      <c r="AY146" s="185" t="s">
        <v>140</v>
      </c>
    </row>
    <row r="147" spans="1:65" s="2" customFormat="1" ht="16.5" customHeight="1">
      <c r="A147" s="32"/>
      <c r="B147" s="165"/>
      <c r="C147" s="166" t="s">
        <v>147</v>
      </c>
      <c r="D147" s="166" t="s">
        <v>142</v>
      </c>
      <c r="E147" s="167" t="s">
        <v>290</v>
      </c>
      <c r="F147" s="168" t="s">
        <v>291</v>
      </c>
      <c r="G147" s="169" t="s">
        <v>248</v>
      </c>
      <c r="H147" s="170">
        <v>516.64</v>
      </c>
      <c r="I147" s="171"/>
      <c r="J147" s="172">
        <f>ROUND(I147*H147,2)</f>
        <v>0</v>
      </c>
      <c r="K147" s="168" t="s">
        <v>146</v>
      </c>
      <c r="L147" s="33"/>
      <c r="M147" s="173" t="s">
        <v>1</v>
      </c>
      <c r="N147" s="174" t="s">
        <v>40</v>
      </c>
      <c r="O147" s="58"/>
      <c r="P147" s="175">
        <f>O147*H147</f>
        <v>0</v>
      </c>
      <c r="Q147" s="175">
        <v>0</v>
      </c>
      <c r="R147" s="175">
        <f>Q147*H147</f>
        <v>0</v>
      </c>
      <c r="S147" s="175">
        <v>0</v>
      </c>
      <c r="T147" s="176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7" t="s">
        <v>147</v>
      </c>
      <c r="AT147" s="177" t="s">
        <v>142</v>
      </c>
      <c r="AU147" s="177" t="s">
        <v>84</v>
      </c>
      <c r="AY147" s="17" t="s">
        <v>140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17" t="s">
        <v>82</v>
      </c>
      <c r="BK147" s="178">
        <f>ROUND(I147*H147,2)</f>
        <v>0</v>
      </c>
      <c r="BL147" s="17" t="s">
        <v>147</v>
      </c>
      <c r="BM147" s="177" t="s">
        <v>608</v>
      </c>
    </row>
    <row r="148" spans="1:47" s="2" customFormat="1" ht="12">
      <c r="A148" s="32"/>
      <c r="B148" s="33"/>
      <c r="C148" s="32"/>
      <c r="D148" s="179" t="s">
        <v>149</v>
      </c>
      <c r="E148" s="32"/>
      <c r="F148" s="180" t="s">
        <v>291</v>
      </c>
      <c r="G148" s="32"/>
      <c r="H148" s="32"/>
      <c r="I148" s="101"/>
      <c r="J148" s="32"/>
      <c r="K148" s="32"/>
      <c r="L148" s="33"/>
      <c r="M148" s="181"/>
      <c r="N148" s="182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149</v>
      </c>
      <c r="AU148" s="17" t="s">
        <v>84</v>
      </c>
    </row>
    <row r="149" spans="1:47" s="2" customFormat="1" ht="29.25">
      <c r="A149" s="32"/>
      <c r="B149" s="33"/>
      <c r="C149" s="32"/>
      <c r="D149" s="179" t="s">
        <v>150</v>
      </c>
      <c r="E149" s="32"/>
      <c r="F149" s="183" t="s">
        <v>287</v>
      </c>
      <c r="G149" s="32"/>
      <c r="H149" s="32"/>
      <c r="I149" s="101"/>
      <c r="J149" s="32"/>
      <c r="K149" s="32"/>
      <c r="L149" s="33"/>
      <c r="M149" s="181"/>
      <c r="N149" s="182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150</v>
      </c>
      <c r="AU149" s="17" t="s">
        <v>84</v>
      </c>
    </row>
    <row r="150" spans="2:51" s="13" customFormat="1" ht="12">
      <c r="B150" s="184"/>
      <c r="D150" s="179" t="s">
        <v>152</v>
      </c>
      <c r="E150" s="185" t="s">
        <v>1</v>
      </c>
      <c r="F150" s="186" t="s">
        <v>609</v>
      </c>
      <c r="H150" s="187">
        <v>258.32</v>
      </c>
      <c r="I150" s="188"/>
      <c r="L150" s="184"/>
      <c r="M150" s="189"/>
      <c r="N150" s="190"/>
      <c r="O150" s="190"/>
      <c r="P150" s="190"/>
      <c r="Q150" s="190"/>
      <c r="R150" s="190"/>
      <c r="S150" s="190"/>
      <c r="T150" s="191"/>
      <c r="AT150" s="185" t="s">
        <v>152</v>
      </c>
      <c r="AU150" s="185" t="s">
        <v>84</v>
      </c>
      <c r="AV150" s="13" t="s">
        <v>84</v>
      </c>
      <c r="AW150" s="13" t="s">
        <v>32</v>
      </c>
      <c r="AX150" s="13" t="s">
        <v>75</v>
      </c>
      <c r="AY150" s="185" t="s">
        <v>140</v>
      </c>
    </row>
    <row r="151" spans="2:51" s="13" customFormat="1" ht="12">
      <c r="B151" s="184"/>
      <c r="D151" s="179" t="s">
        <v>152</v>
      </c>
      <c r="E151" s="185" t="s">
        <v>1</v>
      </c>
      <c r="F151" s="186" t="s">
        <v>610</v>
      </c>
      <c r="H151" s="187">
        <v>258.32</v>
      </c>
      <c r="I151" s="188"/>
      <c r="L151" s="184"/>
      <c r="M151" s="189"/>
      <c r="N151" s="190"/>
      <c r="O151" s="190"/>
      <c r="P151" s="190"/>
      <c r="Q151" s="190"/>
      <c r="R151" s="190"/>
      <c r="S151" s="190"/>
      <c r="T151" s="191"/>
      <c r="AT151" s="185" t="s">
        <v>152</v>
      </c>
      <c r="AU151" s="185" t="s">
        <v>84</v>
      </c>
      <c r="AV151" s="13" t="s">
        <v>84</v>
      </c>
      <c r="AW151" s="13" t="s">
        <v>32</v>
      </c>
      <c r="AX151" s="13" t="s">
        <v>75</v>
      </c>
      <c r="AY151" s="185" t="s">
        <v>140</v>
      </c>
    </row>
    <row r="152" spans="2:51" s="14" customFormat="1" ht="12">
      <c r="B152" s="192"/>
      <c r="D152" s="179" t="s">
        <v>152</v>
      </c>
      <c r="E152" s="193" t="s">
        <v>1</v>
      </c>
      <c r="F152" s="194" t="s">
        <v>174</v>
      </c>
      <c r="H152" s="195">
        <v>516.64</v>
      </c>
      <c r="I152" s="196"/>
      <c r="L152" s="192"/>
      <c r="M152" s="197"/>
      <c r="N152" s="198"/>
      <c r="O152" s="198"/>
      <c r="P152" s="198"/>
      <c r="Q152" s="198"/>
      <c r="R152" s="198"/>
      <c r="S152" s="198"/>
      <c r="T152" s="199"/>
      <c r="AT152" s="193" t="s">
        <v>152</v>
      </c>
      <c r="AU152" s="193" t="s">
        <v>84</v>
      </c>
      <c r="AV152" s="14" t="s">
        <v>147</v>
      </c>
      <c r="AW152" s="14" t="s">
        <v>32</v>
      </c>
      <c r="AX152" s="14" t="s">
        <v>82</v>
      </c>
      <c r="AY152" s="193" t="s">
        <v>140</v>
      </c>
    </row>
    <row r="153" spans="1:65" s="2" customFormat="1" ht="16.5" customHeight="1">
      <c r="A153" s="32"/>
      <c r="B153" s="165"/>
      <c r="C153" s="166" t="s">
        <v>180</v>
      </c>
      <c r="D153" s="166" t="s">
        <v>142</v>
      </c>
      <c r="E153" s="167" t="s">
        <v>611</v>
      </c>
      <c r="F153" s="168" t="s">
        <v>612</v>
      </c>
      <c r="G153" s="169" t="s">
        <v>248</v>
      </c>
      <c r="H153" s="170">
        <v>258.32</v>
      </c>
      <c r="I153" s="171"/>
      <c r="J153" s="172">
        <f>ROUND(I153*H153,2)</f>
        <v>0</v>
      </c>
      <c r="K153" s="168" t="s">
        <v>146</v>
      </c>
      <c r="L153" s="33"/>
      <c r="M153" s="173" t="s">
        <v>1</v>
      </c>
      <c r="N153" s="174" t="s">
        <v>40</v>
      </c>
      <c r="O153" s="58"/>
      <c r="P153" s="175">
        <f>O153*H153</f>
        <v>0</v>
      </c>
      <c r="Q153" s="175">
        <v>0</v>
      </c>
      <c r="R153" s="175">
        <f>Q153*H153</f>
        <v>0</v>
      </c>
      <c r="S153" s="175">
        <v>0</v>
      </c>
      <c r="T153" s="176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7" t="s">
        <v>147</v>
      </c>
      <c r="AT153" s="177" t="s">
        <v>142</v>
      </c>
      <c r="AU153" s="177" t="s">
        <v>84</v>
      </c>
      <c r="AY153" s="17" t="s">
        <v>140</v>
      </c>
      <c r="BE153" s="178">
        <f>IF(N153="základní",J153,0)</f>
        <v>0</v>
      </c>
      <c r="BF153" s="178">
        <f>IF(N153="snížená",J153,0)</f>
        <v>0</v>
      </c>
      <c r="BG153" s="178">
        <f>IF(N153="zákl. přenesená",J153,0)</f>
        <v>0</v>
      </c>
      <c r="BH153" s="178">
        <f>IF(N153="sníž. přenesená",J153,0)</f>
        <v>0</v>
      </c>
      <c r="BI153" s="178">
        <f>IF(N153="nulová",J153,0)</f>
        <v>0</v>
      </c>
      <c r="BJ153" s="17" t="s">
        <v>82</v>
      </c>
      <c r="BK153" s="178">
        <f>ROUND(I153*H153,2)</f>
        <v>0</v>
      </c>
      <c r="BL153" s="17" t="s">
        <v>147</v>
      </c>
      <c r="BM153" s="177" t="s">
        <v>613</v>
      </c>
    </row>
    <row r="154" spans="1:47" s="2" customFormat="1" ht="12">
      <c r="A154" s="32"/>
      <c r="B154" s="33"/>
      <c r="C154" s="32"/>
      <c r="D154" s="179" t="s">
        <v>149</v>
      </c>
      <c r="E154" s="32"/>
      <c r="F154" s="180" t="s">
        <v>612</v>
      </c>
      <c r="G154" s="32"/>
      <c r="H154" s="32"/>
      <c r="I154" s="101"/>
      <c r="J154" s="32"/>
      <c r="K154" s="32"/>
      <c r="L154" s="33"/>
      <c r="M154" s="181"/>
      <c r="N154" s="182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149</v>
      </c>
      <c r="AU154" s="17" t="s">
        <v>84</v>
      </c>
    </row>
    <row r="155" spans="1:47" s="2" customFormat="1" ht="48.75">
      <c r="A155" s="32"/>
      <c r="B155" s="33"/>
      <c r="C155" s="32"/>
      <c r="D155" s="179" t="s">
        <v>150</v>
      </c>
      <c r="E155" s="32"/>
      <c r="F155" s="183" t="s">
        <v>298</v>
      </c>
      <c r="G155" s="32"/>
      <c r="H155" s="32"/>
      <c r="I155" s="101"/>
      <c r="J155" s="32"/>
      <c r="K155" s="32"/>
      <c r="L155" s="33"/>
      <c r="M155" s="181"/>
      <c r="N155" s="182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150</v>
      </c>
      <c r="AU155" s="17" t="s">
        <v>84</v>
      </c>
    </row>
    <row r="156" spans="2:51" s="15" customFormat="1" ht="12">
      <c r="B156" s="200"/>
      <c r="D156" s="179" t="s">
        <v>152</v>
      </c>
      <c r="E156" s="201" t="s">
        <v>1</v>
      </c>
      <c r="F156" s="202" t="s">
        <v>614</v>
      </c>
      <c r="H156" s="201" t="s">
        <v>1</v>
      </c>
      <c r="I156" s="203"/>
      <c r="L156" s="200"/>
      <c r="M156" s="204"/>
      <c r="N156" s="205"/>
      <c r="O156" s="205"/>
      <c r="P156" s="205"/>
      <c r="Q156" s="205"/>
      <c r="R156" s="205"/>
      <c r="S156" s="205"/>
      <c r="T156" s="206"/>
      <c r="AT156" s="201" t="s">
        <v>152</v>
      </c>
      <c r="AU156" s="201" t="s">
        <v>84</v>
      </c>
      <c r="AV156" s="15" t="s">
        <v>82</v>
      </c>
      <c r="AW156" s="15" t="s">
        <v>32</v>
      </c>
      <c r="AX156" s="15" t="s">
        <v>75</v>
      </c>
      <c r="AY156" s="201" t="s">
        <v>140</v>
      </c>
    </row>
    <row r="157" spans="2:51" s="13" customFormat="1" ht="12">
      <c r="B157" s="184"/>
      <c r="D157" s="179" t="s">
        <v>152</v>
      </c>
      <c r="E157" s="185" t="s">
        <v>1</v>
      </c>
      <c r="F157" s="186" t="s">
        <v>615</v>
      </c>
      <c r="H157" s="187">
        <v>95.08</v>
      </c>
      <c r="I157" s="188"/>
      <c r="L157" s="184"/>
      <c r="M157" s="189"/>
      <c r="N157" s="190"/>
      <c r="O157" s="190"/>
      <c r="P157" s="190"/>
      <c r="Q157" s="190"/>
      <c r="R157" s="190"/>
      <c r="S157" s="190"/>
      <c r="T157" s="191"/>
      <c r="AT157" s="185" t="s">
        <v>152</v>
      </c>
      <c r="AU157" s="185" t="s">
        <v>84</v>
      </c>
      <c r="AV157" s="13" t="s">
        <v>84</v>
      </c>
      <c r="AW157" s="13" t="s">
        <v>32</v>
      </c>
      <c r="AX157" s="13" t="s">
        <v>75</v>
      </c>
      <c r="AY157" s="185" t="s">
        <v>140</v>
      </c>
    </row>
    <row r="158" spans="2:51" s="13" customFormat="1" ht="12">
      <c r="B158" s="184"/>
      <c r="D158" s="179" t="s">
        <v>152</v>
      </c>
      <c r="E158" s="185" t="s">
        <v>1</v>
      </c>
      <c r="F158" s="186" t="s">
        <v>616</v>
      </c>
      <c r="H158" s="187">
        <v>37.42</v>
      </c>
      <c r="I158" s="188"/>
      <c r="L158" s="184"/>
      <c r="M158" s="189"/>
      <c r="N158" s="190"/>
      <c r="O158" s="190"/>
      <c r="P158" s="190"/>
      <c r="Q158" s="190"/>
      <c r="R158" s="190"/>
      <c r="S158" s="190"/>
      <c r="T158" s="191"/>
      <c r="AT158" s="185" t="s">
        <v>152</v>
      </c>
      <c r="AU158" s="185" t="s">
        <v>84</v>
      </c>
      <c r="AV158" s="13" t="s">
        <v>84</v>
      </c>
      <c r="AW158" s="13" t="s">
        <v>32</v>
      </c>
      <c r="AX158" s="13" t="s">
        <v>75</v>
      </c>
      <c r="AY158" s="185" t="s">
        <v>140</v>
      </c>
    </row>
    <row r="159" spans="2:51" s="13" customFormat="1" ht="12">
      <c r="B159" s="184"/>
      <c r="D159" s="179" t="s">
        <v>152</v>
      </c>
      <c r="E159" s="185" t="s">
        <v>1</v>
      </c>
      <c r="F159" s="186" t="s">
        <v>617</v>
      </c>
      <c r="H159" s="187">
        <v>13.35</v>
      </c>
      <c r="I159" s="188"/>
      <c r="L159" s="184"/>
      <c r="M159" s="189"/>
      <c r="N159" s="190"/>
      <c r="O159" s="190"/>
      <c r="P159" s="190"/>
      <c r="Q159" s="190"/>
      <c r="R159" s="190"/>
      <c r="S159" s="190"/>
      <c r="T159" s="191"/>
      <c r="AT159" s="185" t="s">
        <v>152</v>
      </c>
      <c r="AU159" s="185" t="s">
        <v>84</v>
      </c>
      <c r="AV159" s="13" t="s">
        <v>84</v>
      </c>
      <c r="AW159" s="13" t="s">
        <v>32</v>
      </c>
      <c r="AX159" s="13" t="s">
        <v>75</v>
      </c>
      <c r="AY159" s="185" t="s">
        <v>140</v>
      </c>
    </row>
    <row r="160" spans="2:51" s="13" customFormat="1" ht="12">
      <c r="B160" s="184"/>
      <c r="D160" s="179" t="s">
        <v>152</v>
      </c>
      <c r="E160" s="185" t="s">
        <v>1</v>
      </c>
      <c r="F160" s="186" t="s">
        <v>618</v>
      </c>
      <c r="H160" s="187">
        <v>6</v>
      </c>
      <c r="I160" s="188"/>
      <c r="L160" s="184"/>
      <c r="M160" s="189"/>
      <c r="N160" s="190"/>
      <c r="O160" s="190"/>
      <c r="P160" s="190"/>
      <c r="Q160" s="190"/>
      <c r="R160" s="190"/>
      <c r="S160" s="190"/>
      <c r="T160" s="191"/>
      <c r="AT160" s="185" t="s">
        <v>152</v>
      </c>
      <c r="AU160" s="185" t="s">
        <v>84</v>
      </c>
      <c r="AV160" s="13" t="s">
        <v>84</v>
      </c>
      <c r="AW160" s="13" t="s">
        <v>32</v>
      </c>
      <c r="AX160" s="13" t="s">
        <v>75</v>
      </c>
      <c r="AY160" s="185" t="s">
        <v>140</v>
      </c>
    </row>
    <row r="161" spans="2:51" s="13" customFormat="1" ht="12">
      <c r="B161" s="184"/>
      <c r="D161" s="179" t="s">
        <v>152</v>
      </c>
      <c r="E161" s="185" t="s">
        <v>1</v>
      </c>
      <c r="F161" s="186" t="s">
        <v>619</v>
      </c>
      <c r="H161" s="187">
        <v>11.91</v>
      </c>
      <c r="I161" s="188"/>
      <c r="L161" s="184"/>
      <c r="M161" s="189"/>
      <c r="N161" s="190"/>
      <c r="O161" s="190"/>
      <c r="P161" s="190"/>
      <c r="Q161" s="190"/>
      <c r="R161" s="190"/>
      <c r="S161" s="190"/>
      <c r="T161" s="191"/>
      <c r="AT161" s="185" t="s">
        <v>152</v>
      </c>
      <c r="AU161" s="185" t="s">
        <v>84</v>
      </c>
      <c r="AV161" s="13" t="s">
        <v>84</v>
      </c>
      <c r="AW161" s="13" t="s">
        <v>32</v>
      </c>
      <c r="AX161" s="13" t="s">
        <v>75</v>
      </c>
      <c r="AY161" s="185" t="s">
        <v>140</v>
      </c>
    </row>
    <row r="162" spans="2:51" s="13" customFormat="1" ht="12">
      <c r="B162" s="184"/>
      <c r="D162" s="179" t="s">
        <v>152</v>
      </c>
      <c r="E162" s="185" t="s">
        <v>1</v>
      </c>
      <c r="F162" s="186" t="s">
        <v>620</v>
      </c>
      <c r="H162" s="187">
        <v>40.83</v>
      </c>
      <c r="I162" s="188"/>
      <c r="L162" s="184"/>
      <c r="M162" s="189"/>
      <c r="N162" s="190"/>
      <c r="O162" s="190"/>
      <c r="P162" s="190"/>
      <c r="Q162" s="190"/>
      <c r="R162" s="190"/>
      <c r="S162" s="190"/>
      <c r="T162" s="191"/>
      <c r="AT162" s="185" t="s">
        <v>152</v>
      </c>
      <c r="AU162" s="185" t="s">
        <v>84</v>
      </c>
      <c r="AV162" s="13" t="s">
        <v>84</v>
      </c>
      <c r="AW162" s="13" t="s">
        <v>32</v>
      </c>
      <c r="AX162" s="13" t="s">
        <v>75</v>
      </c>
      <c r="AY162" s="185" t="s">
        <v>140</v>
      </c>
    </row>
    <row r="163" spans="2:51" s="13" customFormat="1" ht="12">
      <c r="B163" s="184"/>
      <c r="D163" s="179" t="s">
        <v>152</v>
      </c>
      <c r="E163" s="185" t="s">
        <v>1</v>
      </c>
      <c r="F163" s="186" t="s">
        <v>621</v>
      </c>
      <c r="H163" s="187">
        <v>19.55</v>
      </c>
      <c r="I163" s="188"/>
      <c r="L163" s="184"/>
      <c r="M163" s="189"/>
      <c r="N163" s="190"/>
      <c r="O163" s="190"/>
      <c r="P163" s="190"/>
      <c r="Q163" s="190"/>
      <c r="R163" s="190"/>
      <c r="S163" s="190"/>
      <c r="T163" s="191"/>
      <c r="AT163" s="185" t="s">
        <v>152</v>
      </c>
      <c r="AU163" s="185" t="s">
        <v>84</v>
      </c>
      <c r="AV163" s="13" t="s">
        <v>84</v>
      </c>
      <c r="AW163" s="13" t="s">
        <v>32</v>
      </c>
      <c r="AX163" s="13" t="s">
        <v>75</v>
      </c>
      <c r="AY163" s="185" t="s">
        <v>140</v>
      </c>
    </row>
    <row r="164" spans="2:51" s="13" customFormat="1" ht="12">
      <c r="B164" s="184"/>
      <c r="D164" s="179" t="s">
        <v>152</v>
      </c>
      <c r="E164" s="185" t="s">
        <v>1</v>
      </c>
      <c r="F164" s="186" t="s">
        <v>622</v>
      </c>
      <c r="H164" s="187">
        <v>34.18</v>
      </c>
      <c r="I164" s="188"/>
      <c r="L164" s="184"/>
      <c r="M164" s="189"/>
      <c r="N164" s="190"/>
      <c r="O164" s="190"/>
      <c r="P164" s="190"/>
      <c r="Q164" s="190"/>
      <c r="R164" s="190"/>
      <c r="S164" s="190"/>
      <c r="T164" s="191"/>
      <c r="AT164" s="185" t="s">
        <v>152</v>
      </c>
      <c r="AU164" s="185" t="s">
        <v>84</v>
      </c>
      <c r="AV164" s="13" t="s">
        <v>84</v>
      </c>
      <c r="AW164" s="13" t="s">
        <v>32</v>
      </c>
      <c r="AX164" s="13" t="s">
        <v>75</v>
      </c>
      <c r="AY164" s="185" t="s">
        <v>140</v>
      </c>
    </row>
    <row r="165" spans="2:51" s="14" customFormat="1" ht="12">
      <c r="B165" s="192"/>
      <c r="D165" s="179" t="s">
        <v>152</v>
      </c>
      <c r="E165" s="193" t="s">
        <v>1</v>
      </c>
      <c r="F165" s="194" t="s">
        <v>174</v>
      </c>
      <c r="H165" s="195">
        <v>258.32</v>
      </c>
      <c r="I165" s="196"/>
      <c r="L165" s="192"/>
      <c r="M165" s="197"/>
      <c r="N165" s="198"/>
      <c r="O165" s="198"/>
      <c r="P165" s="198"/>
      <c r="Q165" s="198"/>
      <c r="R165" s="198"/>
      <c r="S165" s="198"/>
      <c r="T165" s="199"/>
      <c r="AT165" s="193" t="s">
        <v>152</v>
      </c>
      <c r="AU165" s="193" t="s">
        <v>84</v>
      </c>
      <c r="AV165" s="14" t="s">
        <v>147</v>
      </c>
      <c r="AW165" s="14" t="s">
        <v>32</v>
      </c>
      <c r="AX165" s="14" t="s">
        <v>82</v>
      </c>
      <c r="AY165" s="193" t="s">
        <v>140</v>
      </c>
    </row>
    <row r="166" spans="1:65" s="2" customFormat="1" ht="16.5" customHeight="1">
      <c r="A166" s="32"/>
      <c r="B166" s="165"/>
      <c r="C166" s="166" t="s">
        <v>186</v>
      </c>
      <c r="D166" s="166" t="s">
        <v>142</v>
      </c>
      <c r="E166" s="167" t="s">
        <v>295</v>
      </c>
      <c r="F166" s="168" t="s">
        <v>296</v>
      </c>
      <c r="G166" s="169" t="s">
        <v>248</v>
      </c>
      <c r="H166" s="170">
        <v>258.32</v>
      </c>
      <c r="I166" s="171"/>
      <c r="J166" s="172">
        <f>ROUND(I166*H166,2)</f>
        <v>0</v>
      </c>
      <c r="K166" s="168" t="s">
        <v>146</v>
      </c>
      <c r="L166" s="33"/>
      <c r="M166" s="173" t="s">
        <v>1</v>
      </c>
      <c r="N166" s="174" t="s">
        <v>40</v>
      </c>
      <c r="O166" s="58"/>
      <c r="P166" s="175">
        <f>O166*H166</f>
        <v>0</v>
      </c>
      <c r="Q166" s="175">
        <v>0</v>
      </c>
      <c r="R166" s="175">
        <f>Q166*H166</f>
        <v>0</v>
      </c>
      <c r="S166" s="175">
        <v>0</v>
      </c>
      <c r="T166" s="176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7" t="s">
        <v>147</v>
      </c>
      <c r="AT166" s="177" t="s">
        <v>142</v>
      </c>
      <c r="AU166" s="177" t="s">
        <v>84</v>
      </c>
      <c r="AY166" s="17" t="s">
        <v>140</v>
      </c>
      <c r="BE166" s="178">
        <f>IF(N166="základní",J166,0)</f>
        <v>0</v>
      </c>
      <c r="BF166" s="178">
        <f>IF(N166="snížená",J166,0)</f>
        <v>0</v>
      </c>
      <c r="BG166" s="178">
        <f>IF(N166="zákl. přenesená",J166,0)</f>
        <v>0</v>
      </c>
      <c r="BH166" s="178">
        <f>IF(N166="sníž. přenesená",J166,0)</f>
        <v>0</v>
      </c>
      <c r="BI166" s="178">
        <f>IF(N166="nulová",J166,0)</f>
        <v>0</v>
      </c>
      <c r="BJ166" s="17" t="s">
        <v>82</v>
      </c>
      <c r="BK166" s="178">
        <f>ROUND(I166*H166,2)</f>
        <v>0</v>
      </c>
      <c r="BL166" s="17" t="s">
        <v>147</v>
      </c>
      <c r="BM166" s="177" t="s">
        <v>623</v>
      </c>
    </row>
    <row r="167" spans="1:47" s="2" customFormat="1" ht="12">
      <c r="A167" s="32"/>
      <c r="B167" s="33"/>
      <c r="C167" s="32"/>
      <c r="D167" s="179" t="s">
        <v>149</v>
      </c>
      <c r="E167" s="32"/>
      <c r="F167" s="180" t="s">
        <v>296</v>
      </c>
      <c r="G167" s="32"/>
      <c r="H167" s="32"/>
      <c r="I167" s="101"/>
      <c r="J167" s="32"/>
      <c r="K167" s="32"/>
      <c r="L167" s="33"/>
      <c r="M167" s="181"/>
      <c r="N167" s="182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149</v>
      </c>
      <c r="AU167" s="17" t="s">
        <v>84</v>
      </c>
    </row>
    <row r="168" spans="1:47" s="2" customFormat="1" ht="48.75">
      <c r="A168" s="32"/>
      <c r="B168" s="33"/>
      <c r="C168" s="32"/>
      <c r="D168" s="179" t="s">
        <v>150</v>
      </c>
      <c r="E168" s="32"/>
      <c r="F168" s="183" t="s">
        <v>298</v>
      </c>
      <c r="G168" s="32"/>
      <c r="H168" s="32"/>
      <c r="I168" s="101"/>
      <c r="J168" s="32"/>
      <c r="K168" s="32"/>
      <c r="L168" s="33"/>
      <c r="M168" s="181"/>
      <c r="N168" s="182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150</v>
      </c>
      <c r="AU168" s="17" t="s">
        <v>84</v>
      </c>
    </row>
    <row r="169" spans="2:51" s="15" customFormat="1" ht="12">
      <c r="B169" s="200"/>
      <c r="D169" s="179" t="s">
        <v>152</v>
      </c>
      <c r="E169" s="201" t="s">
        <v>1</v>
      </c>
      <c r="F169" s="202" t="s">
        <v>614</v>
      </c>
      <c r="H169" s="201" t="s">
        <v>1</v>
      </c>
      <c r="I169" s="203"/>
      <c r="L169" s="200"/>
      <c r="M169" s="204"/>
      <c r="N169" s="205"/>
      <c r="O169" s="205"/>
      <c r="P169" s="205"/>
      <c r="Q169" s="205"/>
      <c r="R169" s="205"/>
      <c r="S169" s="205"/>
      <c r="T169" s="206"/>
      <c r="AT169" s="201" t="s">
        <v>152</v>
      </c>
      <c r="AU169" s="201" t="s">
        <v>84</v>
      </c>
      <c r="AV169" s="15" t="s">
        <v>82</v>
      </c>
      <c r="AW169" s="15" t="s">
        <v>32</v>
      </c>
      <c r="AX169" s="15" t="s">
        <v>75</v>
      </c>
      <c r="AY169" s="201" t="s">
        <v>140</v>
      </c>
    </row>
    <row r="170" spans="2:51" s="13" customFormat="1" ht="12">
      <c r="B170" s="184"/>
      <c r="D170" s="179" t="s">
        <v>152</v>
      </c>
      <c r="E170" s="185" t="s">
        <v>1</v>
      </c>
      <c r="F170" s="186" t="s">
        <v>615</v>
      </c>
      <c r="H170" s="187">
        <v>95.08</v>
      </c>
      <c r="I170" s="188"/>
      <c r="L170" s="184"/>
      <c r="M170" s="189"/>
      <c r="N170" s="190"/>
      <c r="O170" s="190"/>
      <c r="P170" s="190"/>
      <c r="Q170" s="190"/>
      <c r="R170" s="190"/>
      <c r="S170" s="190"/>
      <c r="T170" s="191"/>
      <c r="AT170" s="185" t="s">
        <v>152</v>
      </c>
      <c r="AU170" s="185" t="s">
        <v>84</v>
      </c>
      <c r="AV170" s="13" t="s">
        <v>84</v>
      </c>
      <c r="AW170" s="13" t="s">
        <v>32</v>
      </c>
      <c r="AX170" s="13" t="s">
        <v>75</v>
      </c>
      <c r="AY170" s="185" t="s">
        <v>140</v>
      </c>
    </row>
    <row r="171" spans="2:51" s="13" customFormat="1" ht="12">
      <c r="B171" s="184"/>
      <c r="D171" s="179" t="s">
        <v>152</v>
      </c>
      <c r="E171" s="185" t="s">
        <v>1</v>
      </c>
      <c r="F171" s="186" t="s">
        <v>616</v>
      </c>
      <c r="H171" s="187">
        <v>37.42</v>
      </c>
      <c r="I171" s="188"/>
      <c r="L171" s="184"/>
      <c r="M171" s="189"/>
      <c r="N171" s="190"/>
      <c r="O171" s="190"/>
      <c r="P171" s="190"/>
      <c r="Q171" s="190"/>
      <c r="R171" s="190"/>
      <c r="S171" s="190"/>
      <c r="T171" s="191"/>
      <c r="AT171" s="185" t="s">
        <v>152</v>
      </c>
      <c r="AU171" s="185" t="s">
        <v>84</v>
      </c>
      <c r="AV171" s="13" t="s">
        <v>84</v>
      </c>
      <c r="AW171" s="13" t="s">
        <v>32</v>
      </c>
      <c r="AX171" s="13" t="s">
        <v>75</v>
      </c>
      <c r="AY171" s="185" t="s">
        <v>140</v>
      </c>
    </row>
    <row r="172" spans="2:51" s="13" customFormat="1" ht="12">
      <c r="B172" s="184"/>
      <c r="D172" s="179" t="s">
        <v>152</v>
      </c>
      <c r="E172" s="185" t="s">
        <v>1</v>
      </c>
      <c r="F172" s="186" t="s">
        <v>617</v>
      </c>
      <c r="H172" s="187">
        <v>13.35</v>
      </c>
      <c r="I172" s="188"/>
      <c r="L172" s="184"/>
      <c r="M172" s="189"/>
      <c r="N172" s="190"/>
      <c r="O172" s="190"/>
      <c r="P172" s="190"/>
      <c r="Q172" s="190"/>
      <c r="R172" s="190"/>
      <c r="S172" s="190"/>
      <c r="T172" s="191"/>
      <c r="AT172" s="185" t="s">
        <v>152</v>
      </c>
      <c r="AU172" s="185" t="s">
        <v>84</v>
      </c>
      <c r="AV172" s="13" t="s">
        <v>84</v>
      </c>
      <c r="AW172" s="13" t="s">
        <v>32</v>
      </c>
      <c r="AX172" s="13" t="s">
        <v>75</v>
      </c>
      <c r="AY172" s="185" t="s">
        <v>140</v>
      </c>
    </row>
    <row r="173" spans="2:51" s="13" customFormat="1" ht="12">
      <c r="B173" s="184"/>
      <c r="D173" s="179" t="s">
        <v>152</v>
      </c>
      <c r="E173" s="185" t="s">
        <v>1</v>
      </c>
      <c r="F173" s="186" t="s">
        <v>618</v>
      </c>
      <c r="H173" s="187">
        <v>6</v>
      </c>
      <c r="I173" s="188"/>
      <c r="L173" s="184"/>
      <c r="M173" s="189"/>
      <c r="N173" s="190"/>
      <c r="O173" s="190"/>
      <c r="P173" s="190"/>
      <c r="Q173" s="190"/>
      <c r="R173" s="190"/>
      <c r="S173" s="190"/>
      <c r="T173" s="191"/>
      <c r="AT173" s="185" t="s">
        <v>152</v>
      </c>
      <c r="AU173" s="185" t="s">
        <v>84</v>
      </c>
      <c r="AV173" s="13" t="s">
        <v>84</v>
      </c>
      <c r="AW173" s="13" t="s">
        <v>32</v>
      </c>
      <c r="AX173" s="13" t="s">
        <v>75</v>
      </c>
      <c r="AY173" s="185" t="s">
        <v>140</v>
      </c>
    </row>
    <row r="174" spans="2:51" s="13" customFormat="1" ht="12">
      <c r="B174" s="184"/>
      <c r="D174" s="179" t="s">
        <v>152</v>
      </c>
      <c r="E174" s="185" t="s">
        <v>1</v>
      </c>
      <c r="F174" s="186" t="s">
        <v>619</v>
      </c>
      <c r="H174" s="187">
        <v>11.91</v>
      </c>
      <c r="I174" s="188"/>
      <c r="L174" s="184"/>
      <c r="M174" s="189"/>
      <c r="N174" s="190"/>
      <c r="O174" s="190"/>
      <c r="P174" s="190"/>
      <c r="Q174" s="190"/>
      <c r="R174" s="190"/>
      <c r="S174" s="190"/>
      <c r="T174" s="191"/>
      <c r="AT174" s="185" t="s">
        <v>152</v>
      </c>
      <c r="AU174" s="185" t="s">
        <v>84</v>
      </c>
      <c r="AV174" s="13" t="s">
        <v>84</v>
      </c>
      <c r="AW174" s="13" t="s">
        <v>32</v>
      </c>
      <c r="AX174" s="13" t="s">
        <v>75</v>
      </c>
      <c r="AY174" s="185" t="s">
        <v>140</v>
      </c>
    </row>
    <row r="175" spans="2:51" s="13" customFormat="1" ht="12">
      <c r="B175" s="184"/>
      <c r="D175" s="179" t="s">
        <v>152</v>
      </c>
      <c r="E175" s="185" t="s">
        <v>1</v>
      </c>
      <c r="F175" s="186" t="s">
        <v>620</v>
      </c>
      <c r="H175" s="187">
        <v>40.83</v>
      </c>
      <c r="I175" s="188"/>
      <c r="L175" s="184"/>
      <c r="M175" s="189"/>
      <c r="N175" s="190"/>
      <c r="O175" s="190"/>
      <c r="P175" s="190"/>
      <c r="Q175" s="190"/>
      <c r="R175" s="190"/>
      <c r="S175" s="190"/>
      <c r="T175" s="191"/>
      <c r="AT175" s="185" t="s">
        <v>152</v>
      </c>
      <c r="AU175" s="185" t="s">
        <v>84</v>
      </c>
      <c r="AV175" s="13" t="s">
        <v>84</v>
      </c>
      <c r="AW175" s="13" t="s">
        <v>32</v>
      </c>
      <c r="AX175" s="13" t="s">
        <v>75</v>
      </c>
      <c r="AY175" s="185" t="s">
        <v>140</v>
      </c>
    </row>
    <row r="176" spans="2:51" s="13" customFormat="1" ht="12">
      <c r="B176" s="184"/>
      <c r="D176" s="179" t="s">
        <v>152</v>
      </c>
      <c r="E176" s="185" t="s">
        <v>1</v>
      </c>
      <c r="F176" s="186" t="s">
        <v>621</v>
      </c>
      <c r="H176" s="187">
        <v>19.55</v>
      </c>
      <c r="I176" s="188"/>
      <c r="L176" s="184"/>
      <c r="M176" s="189"/>
      <c r="N176" s="190"/>
      <c r="O176" s="190"/>
      <c r="P176" s="190"/>
      <c r="Q176" s="190"/>
      <c r="R176" s="190"/>
      <c r="S176" s="190"/>
      <c r="T176" s="191"/>
      <c r="AT176" s="185" t="s">
        <v>152</v>
      </c>
      <c r="AU176" s="185" t="s">
        <v>84</v>
      </c>
      <c r="AV176" s="13" t="s">
        <v>84</v>
      </c>
      <c r="AW176" s="13" t="s">
        <v>32</v>
      </c>
      <c r="AX176" s="13" t="s">
        <v>75</v>
      </c>
      <c r="AY176" s="185" t="s">
        <v>140</v>
      </c>
    </row>
    <row r="177" spans="2:51" s="13" customFormat="1" ht="12">
      <c r="B177" s="184"/>
      <c r="D177" s="179" t="s">
        <v>152</v>
      </c>
      <c r="E177" s="185" t="s">
        <v>1</v>
      </c>
      <c r="F177" s="186" t="s">
        <v>622</v>
      </c>
      <c r="H177" s="187">
        <v>34.18</v>
      </c>
      <c r="I177" s="188"/>
      <c r="L177" s="184"/>
      <c r="M177" s="189"/>
      <c r="N177" s="190"/>
      <c r="O177" s="190"/>
      <c r="P177" s="190"/>
      <c r="Q177" s="190"/>
      <c r="R177" s="190"/>
      <c r="S177" s="190"/>
      <c r="T177" s="191"/>
      <c r="AT177" s="185" t="s">
        <v>152</v>
      </c>
      <c r="AU177" s="185" t="s">
        <v>84</v>
      </c>
      <c r="AV177" s="13" t="s">
        <v>84</v>
      </c>
      <c r="AW177" s="13" t="s">
        <v>32</v>
      </c>
      <c r="AX177" s="13" t="s">
        <v>75</v>
      </c>
      <c r="AY177" s="185" t="s">
        <v>140</v>
      </c>
    </row>
    <row r="178" spans="2:51" s="14" customFormat="1" ht="12">
      <c r="B178" s="192"/>
      <c r="D178" s="179" t="s">
        <v>152</v>
      </c>
      <c r="E178" s="193" t="s">
        <v>1</v>
      </c>
      <c r="F178" s="194" t="s">
        <v>174</v>
      </c>
      <c r="H178" s="195">
        <v>258.32</v>
      </c>
      <c r="I178" s="196"/>
      <c r="L178" s="192"/>
      <c r="M178" s="197"/>
      <c r="N178" s="198"/>
      <c r="O178" s="198"/>
      <c r="P178" s="198"/>
      <c r="Q178" s="198"/>
      <c r="R178" s="198"/>
      <c r="S178" s="198"/>
      <c r="T178" s="199"/>
      <c r="AT178" s="193" t="s">
        <v>152</v>
      </c>
      <c r="AU178" s="193" t="s">
        <v>84</v>
      </c>
      <c r="AV178" s="14" t="s">
        <v>147</v>
      </c>
      <c r="AW178" s="14" t="s">
        <v>32</v>
      </c>
      <c r="AX178" s="14" t="s">
        <v>82</v>
      </c>
      <c r="AY178" s="193" t="s">
        <v>140</v>
      </c>
    </row>
    <row r="179" spans="1:65" s="2" customFormat="1" ht="16.5" customHeight="1">
      <c r="A179" s="32"/>
      <c r="B179" s="165"/>
      <c r="C179" s="166" t="s">
        <v>193</v>
      </c>
      <c r="D179" s="166" t="s">
        <v>142</v>
      </c>
      <c r="E179" s="167" t="s">
        <v>308</v>
      </c>
      <c r="F179" s="168" t="s">
        <v>309</v>
      </c>
      <c r="G179" s="169" t="s">
        <v>163</v>
      </c>
      <c r="H179" s="170">
        <v>53.97</v>
      </c>
      <c r="I179" s="171"/>
      <c r="J179" s="172">
        <f>ROUND(I179*H179,2)</f>
        <v>0</v>
      </c>
      <c r="K179" s="168" t="s">
        <v>146</v>
      </c>
      <c r="L179" s="33"/>
      <c r="M179" s="173" t="s">
        <v>1</v>
      </c>
      <c r="N179" s="174" t="s">
        <v>40</v>
      </c>
      <c r="O179" s="58"/>
      <c r="P179" s="175">
        <f>O179*H179</f>
        <v>0</v>
      </c>
      <c r="Q179" s="175">
        <v>0</v>
      </c>
      <c r="R179" s="175">
        <f>Q179*H179</f>
        <v>0</v>
      </c>
      <c r="S179" s="175">
        <v>0</v>
      </c>
      <c r="T179" s="176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7" t="s">
        <v>147</v>
      </c>
      <c r="AT179" s="177" t="s">
        <v>142</v>
      </c>
      <c r="AU179" s="177" t="s">
        <v>84</v>
      </c>
      <c r="AY179" s="17" t="s">
        <v>140</v>
      </c>
      <c r="BE179" s="178">
        <f>IF(N179="základní",J179,0)</f>
        <v>0</v>
      </c>
      <c r="BF179" s="178">
        <f>IF(N179="snížená",J179,0)</f>
        <v>0</v>
      </c>
      <c r="BG179" s="178">
        <f>IF(N179="zákl. přenesená",J179,0)</f>
        <v>0</v>
      </c>
      <c r="BH179" s="178">
        <f>IF(N179="sníž. přenesená",J179,0)</f>
        <v>0</v>
      </c>
      <c r="BI179" s="178">
        <f>IF(N179="nulová",J179,0)</f>
        <v>0</v>
      </c>
      <c r="BJ179" s="17" t="s">
        <v>82</v>
      </c>
      <c r="BK179" s="178">
        <f>ROUND(I179*H179,2)</f>
        <v>0</v>
      </c>
      <c r="BL179" s="17" t="s">
        <v>147</v>
      </c>
      <c r="BM179" s="177" t="s">
        <v>624</v>
      </c>
    </row>
    <row r="180" spans="1:47" s="2" customFormat="1" ht="12">
      <c r="A180" s="32"/>
      <c r="B180" s="33"/>
      <c r="C180" s="32"/>
      <c r="D180" s="179" t="s">
        <v>149</v>
      </c>
      <c r="E180" s="32"/>
      <c r="F180" s="180" t="s">
        <v>309</v>
      </c>
      <c r="G180" s="32"/>
      <c r="H180" s="32"/>
      <c r="I180" s="101"/>
      <c r="J180" s="32"/>
      <c r="K180" s="32"/>
      <c r="L180" s="33"/>
      <c r="M180" s="181"/>
      <c r="N180" s="182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149</v>
      </c>
      <c r="AU180" s="17" t="s">
        <v>84</v>
      </c>
    </row>
    <row r="181" spans="1:47" s="2" customFormat="1" ht="19.5">
      <c r="A181" s="32"/>
      <c r="B181" s="33"/>
      <c r="C181" s="32"/>
      <c r="D181" s="179" t="s">
        <v>150</v>
      </c>
      <c r="E181" s="32"/>
      <c r="F181" s="183" t="s">
        <v>311</v>
      </c>
      <c r="G181" s="32"/>
      <c r="H181" s="32"/>
      <c r="I181" s="101"/>
      <c r="J181" s="32"/>
      <c r="K181" s="32"/>
      <c r="L181" s="33"/>
      <c r="M181" s="181"/>
      <c r="N181" s="182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150</v>
      </c>
      <c r="AU181" s="17" t="s">
        <v>84</v>
      </c>
    </row>
    <row r="182" spans="2:51" s="13" customFormat="1" ht="12">
      <c r="B182" s="184"/>
      <c r="D182" s="179" t="s">
        <v>152</v>
      </c>
      <c r="E182" s="185" t="s">
        <v>1</v>
      </c>
      <c r="F182" s="186" t="s">
        <v>625</v>
      </c>
      <c r="H182" s="187">
        <v>53.97</v>
      </c>
      <c r="I182" s="188"/>
      <c r="L182" s="184"/>
      <c r="M182" s="189"/>
      <c r="N182" s="190"/>
      <c r="O182" s="190"/>
      <c r="P182" s="190"/>
      <c r="Q182" s="190"/>
      <c r="R182" s="190"/>
      <c r="S182" s="190"/>
      <c r="T182" s="191"/>
      <c r="AT182" s="185" t="s">
        <v>152</v>
      </c>
      <c r="AU182" s="185" t="s">
        <v>84</v>
      </c>
      <c r="AV182" s="13" t="s">
        <v>84</v>
      </c>
      <c r="AW182" s="13" t="s">
        <v>32</v>
      </c>
      <c r="AX182" s="13" t="s">
        <v>82</v>
      </c>
      <c r="AY182" s="185" t="s">
        <v>140</v>
      </c>
    </row>
    <row r="183" spans="2:63" s="12" customFormat="1" ht="22.9" customHeight="1">
      <c r="B183" s="152"/>
      <c r="D183" s="153" t="s">
        <v>74</v>
      </c>
      <c r="E183" s="163" t="s">
        <v>204</v>
      </c>
      <c r="F183" s="163" t="s">
        <v>344</v>
      </c>
      <c r="I183" s="155"/>
      <c r="J183" s="164">
        <f>BK183</f>
        <v>0</v>
      </c>
      <c r="L183" s="152"/>
      <c r="M183" s="157"/>
      <c r="N183" s="158"/>
      <c r="O183" s="158"/>
      <c r="P183" s="159">
        <f>SUM(P184:P187)</f>
        <v>0</v>
      </c>
      <c r="Q183" s="158"/>
      <c r="R183" s="159">
        <f>SUM(R184:R187)</f>
        <v>0</v>
      </c>
      <c r="S183" s="158"/>
      <c r="T183" s="160">
        <f>SUM(T184:T187)</f>
        <v>0</v>
      </c>
      <c r="AR183" s="153" t="s">
        <v>82</v>
      </c>
      <c r="AT183" s="161" t="s">
        <v>74</v>
      </c>
      <c r="AU183" s="161" t="s">
        <v>82</v>
      </c>
      <c r="AY183" s="153" t="s">
        <v>140</v>
      </c>
      <c r="BK183" s="162">
        <f>SUM(BK184:BK187)</f>
        <v>0</v>
      </c>
    </row>
    <row r="184" spans="1:65" s="2" customFormat="1" ht="16.5" customHeight="1">
      <c r="A184" s="32"/>
      <c r="B184" s="165"/>
      <c r="C184" s="166" t="s">
        <v>199</v>
      </c>
      <c r="D184" s="166" t="s">
        <v>142</v>
      </c>
      <c r="E184" s="167" t="s">
        <v>409</v>
      </c>
      <c r="F184" s="168" t="s">
        <v>410</v>
      </c>
      <c r="G184" s="169" t="s">
        <v>163</v>
      </c>
      <c r="H184" s="170">
        <v>53.97</v>
      </c>
      <c r="I184" s="171"/>
      <c r="J184" s="172">
        <f>ROUND(I184*H184,2)</f>
        <v>0</v>
      </c>
      <c r="K184" s="168" t="s">
        <v>146</v>
      </c>
      <c r="L184" s="33"/>
      <c r="M184" s="173" t="s">
        <v>1</v>
      </c>
      <c r="N184" s="174" t="s">
        <v>40</v>
      </c>
      <c r="O184" s="58"/>
      <c r="P184" s="175">
        <f>O184*H184</f>
        <v>0</v>
      </c>
      <c r="Q184" s="175">
        <v>0</v>
      </c>
      <c r="R184" s="175">
        <f>Q184*H184</f>
        <v>0</v>
      </c>
      <c r="S184" s="175">
        <v>0</v>
      </c>
      <c r="T184" s="176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7" t="s">
        <v>147</v>
      </c>
      <c r="AT184" s="177" t="s">
        <v>142</v>
      </c>
      <c r="AU184" s="177" t="s">
        <v>84</v>
      </c>
      <c r="AY184" s="17" t="s">
        <v>140</v>
      </c>
      <c r="BE184" s="178">
        <f>IF(N184="základní",J184,0)</f>
        <v>0</v>
      </c>
      <c r="BF184" s="178">
        <f>IF(N184="snížená",J184,0)</f>
        <v>0</v>
      </c>
      <c r="BG184" s="178">
        <f>IF(N184="zákl. přenesená",J184,0)</f>
        <v>0</v>
      </c>
      <c r="BH184" s="178">
        <f>IF(N184="sníž. přenesená",J184,0)</f>
        <v>0</v>
      </c>
      <c r="BI184" s="178">
        <f>IF(N184="nulová",J184,0)</f>
        <v>0</v>
      </c>
      <c r="BJ184" s="17" t="s">
        <v>82</v>
      </c>
      <c r="BK184" s="178">
        <f>ROUND(I184*H184,2)</f>
        <v>0</v>
      </c>
      <c r="BL184" s="17" t="s">
        <v>147</v>
      </c>
      <c r="BM184" s="177" t="s">
        <v>626</v>
      </c>
    </row>
    <row r="185" spans="1:47" s="2" customFormat="1" ht="12">
      <c r="A185" s="32"/>
      <c r="B185" s="33"/>
      <c r="C185" s="32"/>
      <c r="D185" s="179" t="s">
        <v>149</v>
      </c>
      <c r="E185" s="32"/>
      <c r="F185" s="180" t="s">
        <v>410</v>
      </c>
      <c r="G185" s="32"/>
      <c r="H185" s="32"/>
      <c r="I185" s="101"/>
      <c r="J185" s="32"/>
      <c r="K185" s="32"/>
      <c r="L185" s="33"/>
      <c r="M185" s="181"/>
      <c r="N185" s="182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149</v>
      </c>
      <c r="AU185" s="17" t="s">
        <v>84</v>
      </c>
    </row>
    <row r="186" spans="1:47" s="2" customFormat="1" ht="19.5">
      <c r="A186" s="32"/>
      <c r="B186" s="33"/>
      <c r="C186" s="32"/>
      <c r="D186" s="179" t="s">
        <v>150</v>
      </c>
      <c r="E186" s="32"/>
      <c r="F186" s="183" t="s">
        <v>412</v>
      </c>
      <c r="G186" s="32"/>
      <c r="H186" s="32"/>
      <c r="I186" s="101"/>
      <c r="J186" s="32"/>
      <c r="K186" s="32"/>
      <c r="L186" s="33"/>
      <c r="M186" s="181"/>
      <c r="N186" s="182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150</v>
      </c>
      <c r="AU186" s="17" t="s">
        <v>84</v>
      </c>
    </row>
    <row r="187" spans="2:51" s="13" customFormat="1" ht="12">
      <c r="B187" s="184"/>
      <c r="D187" s="179" t="s">
        <v>152</v>
      </c>
      <c r="E187" s="185" t="s">
        <v>1</v>
      </c>
      <c r="F187" s="186" t="s">
        <v>625</v>
      </c>
      <c r="H187" s="187">
        <v>53.97</v>
      </c>
      <c r="I187" s="188"/>
      <c r="L187" s="184"/>
      <c r="M187" s="214"/>
      <c r="N187" s="215"/>
      <c r="O187" s="215"/>
      <c r="P187" s="215"/>
      <c r="Q187" s="215"/>
      <c r="R187" s="215"/>
      <c r="S187" s="215"/>
      <c r="T187" s="216"/>
      <c r="AT187" s="185" t="s">
        <v>152</v>
      </c>
      <c r="AU187" s="185" t="s">
        <v>84</v>
      </c>
      <c r="AV187" s="13" t="s">
        <v>84</v>
      </c>
      <c r="AW187" s="13" t="s">
        <v>32</v>
      </c>
      <c r="AX187" s="13" t="s">
        <v>82</v>
      </c>
      <c r="AY187" s="185" t="s">
        <v>140</v>
      </c>
    </row>
    <row r="188" spans="1:31" s="2" customFormat="1" ht="6.95" customHeight="1">
      <c r="A188" s="32"/>
      <c r="B188" s="47"/>
      <c r="C188" s="48"/>
      <c r="D188" s="48"/>
      <c r="E188" s="48"/>
      <c r="F188" s="48"/>
      <c r="G188" s="48"/>
      <c r="H188" s="48"/>
      <c r="I188" s="125"/>
      <c r="J188" s="48"/>
      <c r="K188" s="48"/>
      <c r="L188" s="33"/>
      <c r="M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</row>
  </sheetData>
  <autoFilter ref="C123:K187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37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106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107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61" t="str">
        <f>'Rekapitulace stavby'!K6</f>
        <v>Modernizace silnice II/368 Moravská Třebová - průtah km 0,06000 - 0,53000</v>
      </c>
      <c r="F7" s="262"/>
      <c r="G7" s="262"/>
      <c r="H7" s="262"/>
      <c r="I7" s="98"/>
      <c r="L7" s="20"/>
    </row>
    <row r="8" spans="2:12" s="1" customFormat="1" ht="12" customHeight="1">
      <c r="B8" s="20"/>
      <c r="D8" s="27" t="s">
        <v>108</v>
      </c>
      <c r="I8" s="98"/>
      <c r="L8" s="20"/>
    </row>
    <row r="9" spans="1:31" s="2" customFormat="1" ht="16.5" customHeight="1">
      <c r="A9" s="32"/>
      <c r="B9" s="33"/>
      <c r="C9" s="32"/>
      <c r="D9" s="32"/>
      <c r="E9" s="261" t="s">
        <v>627</v>
      </c>
      <c r="F9" s="260"/>
      <c r="G9" s="260"/>
      <c r="H9" s="260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110</v>
      </c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45" t="s">
        <v>628</v>
      </c>
      <c r="F11" s="260"/>
      <c r="G11" s="260"/>
      <c r="H11" s="260"/>
      <c r="I11" s="101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101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102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102" t="s">
        <v>22</v>
      </c>
      <c r="J14" s="55" t="str">
        <f>'Rekapitulace stavby'!AN8</f>
        <v>5. 11. 2018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101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102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102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101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102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3" t="str">
        <f>'Rekapitulace stavby'!E14</f>
        <v>Vyplň údaj</v>
      </c>
      <c r="F20" s="248"/>
      <c r="G20" s="248"/>
      <c r="H20" s="248"/>
      <c r="I20" s="102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101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102" t="s">
        <v>25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102" t="s">
        <v>27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101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102" t="s">
        <v>25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31</v>
      </c>
      <c r="F26" s="32"/>
      <c r="G26" s="32"/>
      <c r="H26" s="32"/>
      <c r="I26" s="102" t="s">
        <v>27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101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2" t="s">
        <v>1</v>
      </c>
      <c r="F29" s="252"/>
      <c r="G29" s="252"/>
      <c r="H29" s="252"/>
      <c r="I29" s="105"/>
      <c r="J29" s="103"/>
      <c r="K29" s="103"/>
      <c r="L29" s="106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101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8" t="s">
        <v>35</v>
      </c>
      <c r="E32" s="32"/>
      <c r="F32" s="32"/>
      <c r="G32" s="32"/>
      <c r="H32" s="32"/>
      <c r="I32" s="101"/>
      <c r="J32" s="71">
        <f>ROUND(J121,2)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107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37</v>
      </c>
      <c r="G34" s="32"/>
      <c r="H34" s="32"/>
      <c r="I34" s="109" t="s">
        <v>36</v>
      </c>
      <c r="J34" s="36" t="s">
        <v>38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10" t="s">
        <v>39</v>
      </c>
      <c r="E35" s="27" t="s">
        <v>40</v>
      </c>
      <c r="F35" s="111">
        <f>ROUND((SUM(BE121:BE126)),2)</f>
        <v>0</v>
      </c>
      <c r="G35" s="32"/>
      <c r="H35" s="32"/>
      <c r="I35" s="112">
        <v>0.21</v>
      </c>
      <c r="J35" s="111">
        <f>ROUND(((SUM(BE121:BE126))*I35),2)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41</v>
      </c>
      <c r="F36" s="111">
        <f>ROUND((SUM(BF121:BF126)),2)</f>
        <v>0</v>
      </c>
      <c r="G36" s="32"/>
      <c r="H36" s="32"/>
      <c r="I36" s="112">
        <v>0.15</v>
      </c>
      <c r="J36" s="111">
        <f>ROUND(((SUM(BF121:BF126))*I36),2)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111">
        <f>ROUND((SUM(BG121:BG126)),2)</f>
        <v>0</v>
      </c>
      <c r="G37" s="32"/>
      <c r="H37" s="32"/>
      <c r="I37" s="112">
        <v>0.21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43</v>
      </c>
      <c r="F38" s="111">
        <f>ROUND((SUM(BH121:BH126)),2)</f>
        <v>0</v>
      </c>
      <c r="G38" s="32"/>
      <c r="H38" s="32"/>
      <c r="I38" s="112">
        <v>0.15</v>
      </c>
      <c r="J38" s="111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44</v>
      </c>
      <c r="F39" s="111">
        <f>ROUND((SUM(BI121:BI126)),2)</f>
        <v>0</v>
      </c>
      <c r="G39" s="32"/>
      <c r="H39" s="32"/>
      <c r="I39" s="112">
        <v>0</v>
      </c>
      <c r="J39" s="111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45</v>
      </c>
      <c r="E41" s="60"/>
      <c r="F41" s="60"/>
      <c r="G41" s="115" t="s">
        <v>46</v>
      </c>
      <c r="H41" s="116" t="s">
        <v>47</v>
      </c>
      <c r="I41" s="117"/>
      <c r="J41" s="118">
        <f>SUM(J32:J39)</f>
        <v>0</v>
      </c>
      <c r="K41" s="119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101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120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21" t="s">
        <v>51</v>
      </c>
      <c r="G61" s="45" t="s">
        <v>50</v>
      </c>
      <c r="H61" s="35"/>
      <c r="I61" s="122"/>
      <c r="J61" s="123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21" t="s">
        <v>51</v>
      </c>
      <c r="G76" s="45" t="s">
        <v>50</v>
      </c>
      <c r="H76" s="35"/>
      <c r="I76" s="122"/>
      <c r="J76" s="123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112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1" t="str">
        <f>E7</f>
        <v>Modernizace silnice II/368 Moravská Třebová - průtah km 0,06000 - 0,53000</v>
      </c>
      <c r="F85" s="262"/>
      <c r="G85" s="262"/>
      <c r="H85" s="262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108</v>
      </c>
      <c r="I86" s="98"/>
      <c r="L86" s="20"/>
    </row>
    <row r="87" spans="1:31" s="2" customFormat="1" ht="16.5" customHeight="1">
      <c r="A87" s="32"/>
      <c r="B87" s="33"/>
      <c r="C87" s="32"/>
      <c r="D87" s="32"/>
      <c r="E87" s="261" t="s">
        <v>627</v>
      </c>
      <c r="F87" s="260"/>
      <c r="G87" s="260"/>
      <c r="H87" s="260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110</v>
      </c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5" t="str">
        <f>E11</f>
        <v>000N - Ostatní a vedlejší náklady</v>
      </c>
      <c r="F89" s="260"/>
      <c r="G89" s="260"/>
      <c r="H89" s="260"/>
      <c r="I89" s="101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Moravská Třebová</v>
      </c>
      <c r="G91" s="32"/>
      <c r="H91" s="32"/>
      <c r="I91" s="102" t="s">
        <v>22</v>
      </c>
      <c r="J91" s="55" t="str">
        <f>IF(J14="","",J14)</f>
        <v>5. 11. 2018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101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Pardubický kraj</v>
      </c>
      <c r="G93" s="32"/>
      <c r="H93" s="32"/>
      <c r="I93" s="102" t="s">
        <v>30</v>
      </c>
      <c r="J93" s="30" t="str">
        <f>E23</f>
        <v>Laboro atelier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102" t="s">
        <v>33</v>
      </c>
      <c r="J94" s="30" t="str">
        <f>E26</f>
        <v>Laboro atelier s.r.o.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27" t="s">
        <v>113</v>
      </c>
      <c r="D96" s="113"/>
      <c r="E96" s="113"/>
      <c r="F96" s="113"/>
      <c r="G96" s="113"/>
      <c r="H96" s="113"/>
      <c r="I96" s="128"/>
      <c r="J96" s="129" t="s">
        <v>114</v>
      </c>
      <c r="K96" s="113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101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30" t="s">
        <v>115</v>
      </c>
      <c r="D98" s="32"/>
      <c r="E98" s="32"/>
      <c r="F98" s="32"/>
      <c r="G98" s="32"/>
      <c r="H98" s="32"/>
      <c r="I98" s="101"/>
      <c r="J98" s="71">
        <f>J121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116</v>
      </c>
    </row>
    <row r="99" spans="2:12" s="9" customFormat="1" ht="24.95" customHeight="1">
      <c r="B99" s="131"/>
      <c r="D99" s="132" t="s">
        <v>124</v>
      </c>
      <c r="E99" s="133"/>
      <c r="F99" s="133"/>
      <c r="G99" s="133"/>
      <c r="H99" s="133"/>
      <c r="I99" s="134"/>
      <c r="J99" s="135">
        <f>J122</f>
        <v>0</v>
      </c>
      <c r="L99" s="131"/>
    </row>
    <row r="100" spans="1:31" s="2" customFormat="1" ht="21.75" customHeight="1">
      <c r="A100" s="32"/>
      <c r="B100" s="33"/>
      <c r="C100" s="32"/>
      <c r="D100" s="32"/>
      <c r="E100" s="32"/>
      <c r="F100" s="32"/>
      <c r="G100" s="32"/>
      <c r="H100" s="32"/>
      <c r="I100" s="101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125"/>
      <c r="J101" s="48"/>
      <c r="K101" s="48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49"/>
      <c r="C105" s="50"/>
      <c r="D105" s="50"/>
      <c r="E105" s="50"/>
      <c r="F105" s="50"/>
      <c r="G105" s="50"/>
      <c r="H105" s="50"/>
      <c r="I105" s="126"/>
      <c r="J105" s="50"/>
      <c r="K105" s="50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125</v>
      </c>
      <c r="D106" s="32"/>
      <c r="E106" s="32"/>
      <c r="F106" s="32"/>
      <c r="G106" s="32"/>
      <c r="H106" s="32"/>
      <c r="I106" s="101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101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2"/>
      <c r="E108" s="32"/>
      <c r="F108" s="32"/>
      <c r="G108" s="32"/>
      <c r="H108" s="32"/>
      <c r="I108" s="101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61" t="str">
        <f>E7</f>
        <v>Modernizace silnice II/368 Moravská Třebová - průtah km 0,06000 - 0,53000</v>
      </c>
      <c r="F109" s="262"/>
      <c r="G109" s="262"/>
      <c r="H109" s="262"/>
      <c r="I109" s="101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2:12" s="1" customFormat="1" ht="12" customHeight="1">
      <c r="B110" s="20"/>
      <c r="C110" s="27" t="s">
        <v>108</v>
      </c>
      <c r="I110" s="98"/>
      <c r="L110" s="20"/>
    </row>
    <row r="111" spans="1:31" s="2" customFormat="1" ht="16.5" customHeight="1">
      <c r="A111" s="32"/>
      <c r="B111" s="33"/>
      <c r="C111" s="32"/>
      <c r="D111" s="32"/>
      <c r="E111" s="261" t="s">
        <v>627</v>
      </c>
      <c r="F111" s="260"/>
      <c r="G111" s="260"/>
      <c r="H111" s="260"/>
      <c r="I111" s="101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110</v>
      </c>
      <c r="D112" s="32"/>
      <c r="E112" s="32"/>
      <c r="F112" s="32"/>
      <c r="G112" s="32"/>
      <c r="H112" s="3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45" t="str">
        <f>E11</f>
        <v>000N - Ostatní a vedlejší náklady</v>
      </c>
      <c r="F113" s="260"/>
      <c r="G113" s="260"/>
      <c r="H113" s="260"/>
      <c r="I113" s="101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101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20</v>
      </c>
      <c r="D115" s="32"/>
      <c r="E115" s="32"/>
      <c r="F115" s="25" t="str">
        <f>F14</f>
        <v>Moravská Třebová</v>
      </c>
      <c r="G115" s="32"/>
      <c r="H115" s="32"/>
      <c r="I115" s="102" t="s">
        <v>22</v>
      </c>
      <c r="J115" s="55" t="str">
        <f>IF(J14="","",J14)</f>
        <v>5. 11. 2018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101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2" customHeight="1">
      <c r="A117" s="32"/>
      <c r="B117" s="33"/>
      <c r="C117" s="27" t="s">
        <v>24</v>
      </c>
      <c r="D117" s="32"/>
      <c r="E117" s="32"/>
      <c r="F117" s="25" t="str">
        <f>E17</f>
        <v>Pardubický kraj</v>
      </c>
      <c r="G117" s="32"/>
      <c r="H117" s="32"/>
      <c r="I117" s="102" t="s">
        <v>30</v>
      </c>
      <c r="J117" s="30" t="str">
        <f>E23</f>
        <v>Laboro atelier s.r.o.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28</v>
      </c>
      <c r="D118" s="32"/>
      <c r="E118" s="32"/>
      <c r="F118" s="25" t="str">
        <f>IF(E20="","",E20)</f>
        <v>Vyplň údaj</v>
      </c>
      <c r="G118" s="32"/>
      <c r="H118" s="32"/>
      <c r="I118" s="102" t="s">
        <v>33</v>
      </c>
      <c r="J118" s="30" t="str">
        <f>E26</f>
        <v>Laboro atelier s.r.o.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2"/>
      <c r="D119" s="32"/>
      <c r="E119" s="32"/>
      <c r="F119" s="32"/>
      <c r="G119" s="32"/>
      <c r="H119" s="32"/>
      <c r="I119" s="101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41"/>
      <c r="B120" s="142"/>
      <c r="C120" s="143" t="s">
        <v>126</v>
      </c>
      <c r="D120" s="144" t="s">
        <v>60</v>
      </c>
      <c r="E120" s="144" t="s">
        <v>56</v>
      </c>
      <c r="F120" s="144" t="s">
        <v>57</v>
      </c>
      <c r="G120" s="144" t="s">
        <v>127</v>
      </c>
      <c r="H120" s="144" t="s">
        <v>128</v>
      </c>
      <c r="I120" s="145" t="s">
        <v>129</v>
      </c>
      <c r="J120" s="144" t="s">
        <v>114</v>
      </c>
      <c r="K120" s="146" t="s">
        <v>130</v>
      </c>
      <c r="L120" s="147"/>
      <c r="M120" s="62" t="s">
        <v>1</v>
      </c>
      <c r="N120" s="63" t="s">
        <v>39</v>
      </c>
      <c r="O120" s="63" t="s">
        <v>131</v>
      </c>
      <c r="P120" s="63" t="s">
        <v>132</v>
      </c>
      <c r="Q120" s="63" t="s">
        <v>133</v>
      </c>
      <c r="R120" s="63" t="s">
        <v>134</v>
      </c>
      <c r="S120" s="63" t="s">
        <v>135</v>
      </c>
      <c r="T120" s="64" t="s">
        <v>136</v>
      </c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</row>
    <row r="121" spans="1:63" s="2" customFormat="1" ht="22.9" customHeight="1">
      <c r="A121" s="32"/>
      <c r="B121" s="33"/>
      <c r="C121" s="69" t="s">
        <v>137</v>
      </c>
      <c r="D121" s="32"/>
      <c r="E121" s="32"/>
      <c r="F121" s="32"/>
      <c r="G121" s="32"/>
      <c r="H121" s="32"/>
      <c r="I121" s="101"/>
      <c r="J121" s="148">
        <f>BK121</f>
        <v>0</v>
      </c>
      <c r="K121" s="32"/>
      <c r="L121" s="33"/>
      <c r="M121" s="65"/>
      <c r="N121" s="56"/>
      <c r="O121" s="66"/>
      <c r="P121" s="149">
        <f>P122</f>
        <v>0</v>
      </c>
      <c r="Q121" s="66"/>
      <c r="R121" s="149">
        <f>R122</f>
        <v>0</v>
      </c>
      <c r="S121" s="66"/>
      <c r="T121" s="150">
        <f>T122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74</v>
      </c>
      <c r="AU121" s="17" t="s">
        <v>116</v>
      </c>
      <c r="BK121" s="151">
        <f>BK122</f>
        <v>0</v>
      </c>
    </row>
    <row r="122" spans="2:63" s="12" customFormat="1" ht="25.9" customHeight="1">
      <c r="B122" s="152"/>
      <c r="D122" s="153" t="s">
        <v>74</v>
      </c>
      <c r="E122" s="154" t="s">
        <v>418</v>
      </c>
      <c r="F122" s="154" t="s">
        <v>419</v>
      </c>
      <c r="I122" s="155"/>
      <c r="J122" s="156">
        <f>BK122</f>
        <v>0</v>
      </c>
      <c r="L122" s="152"/>
      <c r="M122" s="157"/>
      <c r="N122" s="158"/>
      <c r="O122" s="158"/>
      <c r="P122" s="159">
        <f>SUM(P123:P126)</f>
        <v>0</v>
      </c>
      <c r="Q122" s="158"/>
      <c r="R122" s="159">
        <f>SUM(R123:R126)</f>
        <v>0</v>
      </c>
      <c r="S122" s="158"/>
      <c r="T122" s="160">
        <f>SUM(T123:T126)</f>
        <v>0</v>
      </c>
      <c r="AR122" s="153" t="s">
        <v>147</v>
      </c>
      <c r="AT122" s="161" t="s">
        <v>74</v>
      </c>
      <c r="AU122" s="161" t="s">
        <v>75</v>
      </c>
      <c r="AY122" s="153" t="s">
        <v>140</v>
      </c>
      <c r="BK122" s="162">
        <f>SUM(BK123:BK126)</f>
        <v>0</v>
      </c>
    </row>
    <row r="123" spans="1:65" s="2" customFormat="1" ht="16.5" customHeight="1">
      <c r="A123" s="32"/>
      <c r="B123" s="165"/>
      <c r="C123" s="166" t="s">
        <v>82</v>
      </c>
      <c r="D123" s="166" t="s">
        <v>142</v>
      </c>
      <c r="E123" s="167" t="s">
        <v>629</v>
      </c>
      <c r="F123" s="168" t="s">
        <v>630</v>
      </c>
      <c r="G123" s="169" t="s">
        <v>432</v>
      </c>
      <c r="H123" s="170">
        <v>1</v>
      </c>
      <c r="I123" s="171"/>
      <c r="J123" s="172">
        <f>ROUND(I123*H123,2)</f>
        <v>0</v>
      </c>
      <c r="K123" s="168" t="s">
        <v>146</v>
      </c>
      <c r="L123" s="33"/>
      <c r="M123" s="173" t="s">
        <v>1</v>
      </c>
      <c r="N123" s="174" t="s">
        <v>40</v>
      </c>
      <c r="O123" s="58"/>
      <c r="P123" s="175">
        <f>O123*H123</f>
        <v>0</v>
      </c>
      <c r="Q123" s="175">
        <v>0</v>
      </c>
      <c r="R123" s="175">
        <f>Q123*H123</f>
        <v>0</v>
      </c>
      <c r="S123" s="175">
        <v>0</v>
      </c>
      <c r="T123" s="176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7" t="s">
        <v>423</v>
      </c>
      <c r="AT123" s="177" t="s">
        <v>142</v>
      </c>
      <c r="AU123" s="177" t="s">
        <v>82</v>
      </c>
      <c r="AY123" s="17" t="s">
        <v>140</v>
      </c>
      <c r="BE123" s="178">
        <f>IF(N123="základní",J123,0)</f>
        <v>0</v>
      </c>
      <c r="BF123" s="178">
        <f>IF(N123="snížená",J123,0)</f>
        <v>0</v>
      </c>
      <c r="BG123" s="178">
        <f>IF(N123="zákl. přenesená",J123,0)</f>
        <v>0</v>
      </c>
      <c r="BH123" s="178">
        <f>IF(N123="sníž. přenesená",J123,0)</f>
        <v>0</v>
      </c>
      <c r="BI123" s="178">
        <f>IF(N123="nulová",J123,0)</f>
        <v>0</v>
      </c>
      <c r="BJ123" s="17" t="s">
        <v>82</v>
      </c>
      <c r="BK123" s="178">
        <f>ROUND(I123*H123,2)</f>
        <v>0</v>
      </c>
      <c r="BL123" s="17" t="s">
        <v>423</v>
      </c>
      <c r="BM123" s="177" t="s">
        <v>631</v>
      </c>
    </row>
    <row r="124" spans="1:47" s="2" customFormat="1" ht="12">
      <c r="A124" s="32"/>
      <c r="B124" s="33"/>
      <c r="C124" s="32"/>
      <c r="D124" s="179" t="s">
        <v>149</v>
      </c>
      <c r="E124" s="32"/>
      <c r="F124" s="180" t="s">
        <v>630</v>
      </c>
      <c r="G124" s="32"/>
      <c r="H124" s="32"/>
      <c r="I124" s="101"/>
      <c r="J124" s="32"/>
      <c r="K124" s="32"/>
      <c r="L124" s="33"/>
      <c r="M124" s="181"/>
      <c r="N124" s="182"/>
      <c r="O124" s="58"/>
      <c r="P124" s="58"/>
      <c r="Q124" s="58"/>
      <c r="R124" s="58"/>
      <c r="S124" s="58"/>
      <c r="T124" s="59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149</v>
      </c>
      <c r="AU124" s="17" t="s">
        <v>82</v>
      </c>
    </row>
    <row r="125" spans="1:47" s="2" customFormat="1" ht="19.5">
      <c r="A125" s="32"/>
      <c r="B125" s="33"/>
      <c r="C125" s="32"/>
      <c r="D125" s="179" t="s">
        <v>150</v>
      </c>
      <c r="E125" s="32"/>
      <c r="F125" s="183" t="s">
        <v>632</v>
      </c>
      <c r="G125" s="32"/>
      <c r="H125" s="32"/>
      <c r="I125" s="101"/>
      <c r="J125" s="32"/>
      <c r="K125" s="32"/>
      <c r="L125" s="33"/>
      <c r="M125" s="181"/>
      <c r="N125" s="182"/>
      <c r="O125" s="58"/>
      <c r="P125" s="58"/>
      <c r="Q125" s="58"/>
      <c r="R125" s="58"/>
      <c r="S125" s="58"/>
      <c r="T125" s="59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150</v>
      </c>
      <c r="AU125" s="17" t="s">
        <v>82</v>
      </c>
    </row>
    <row r="126" spans="1:47" s="2" customFormat="1" ht="29.25">
      <c r="A126" s="32"/>
      <c r="B126" s="33"/>
      <c r="C126" s="32"/>
      <c r="D126" s="179" t="s">
        <v>157</v>
      </c>
      <c r="E126" s="32"/>
      <c r="F126" s="183" t="s">
        <v>633</v>
      </c>
      <c r="G126" s="32"/>
      <c r="H126" s="32"/>
      <c r="I126" s="101"/>
      <c r="J126" s="32"/>
      <c r="K126" s="32"/>
      <c r="L126" s="33"/>
      <c r="M126" s="210"/>
      <c r="N126" s="211"/>
      <c r="O126" s="212"/>
      <c r="P126" s="212"/>
      <c r="Q126" s="212"/>
      <c r="R126" s="212"/>
      <c r="S126" s="212"/>
      <c r="T126" s="213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157</v>
      </c>
      <c r="AU126" s="17" t="s">
        <v>82</v>
      </c>
    </row>
    <row r="127" spans="1:31" s="2" customFormat="1" ht="6.95" customHeight="1">
      <c r="A127" s="32"/>
      <c r="B127" s="47"/>
      <c r="C127" s="48"/>
      <c r="D127" s="48"/>
      <c r="E127" s="48"/>
      <c r="F127" s="48"/>
      <c r="G127" s="48"/>
      <c r="H127" s="48"/>
      <c r="I127" s="125"/>
      <c r="J127" s="48"/>
      <c r="K127" s="48"/>
      <c r="L127" s="33"/>
      <c r="M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</sheetData>
  <autoFilter ref="C120:K126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ROPEK\Laboro</dc:creator>
  <cp:keywords/>
  <dc:description/>
  <cp:lastModifiedBy>Filipkova</cp:lastModifiedBy>
  <dcterms:created xsi:type="dcterms:W3CDTF">2020-03-04T07:52:59Z</dcterms:created>
  <dcterms:modified xsi:type="dcterms:W3CDTF">2020-03-04T08:32:16Z</dcterms:modified>
  <cp:category/>
  <cp:version/>
  <cp:contentType/>
  <cp:contentStatus/>
</cp:coreProperties>
</file>