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 stavby" sheetId="1" r:id="rId1"/>
    <sheet name="silnice - oprava komunikace" sheetId="2" r:id="rId2"/>
    <sheet name="vegetace - vegetační úpravy" sheetId="3" r:id="rId3"/>
    <sheet name="DIO - přechodné dopravní ..." sheetId="4" r:id="rId4"/>
  </sheets>
  <definedNames>
    <definedName name="_xlnm._FilterDatabase" localSheetId="3" hidden="1">'DIO - přechodné dopravní ...'!$C$117:$K$190</definedName>
    <definedName name="_xlnm._FilterDatabase" localSheetId="1" hidden="1">'silnice - oprava komunikace'!$C$122:$K$705</definedName>
    <definedName name="_xlnm._FilterDatabase" localSheetId="2" hidden="1">'vegetace - vegetační úpravy'!$C$117:$K$164</definedName>
    <definedName name="_xlnm.Print_Area" localSheetId="3">'DIO - přechodné dopravní ...'!$C$4:$J$76,'DIO - přechodné dopravní ...'!$C$82:$J$99,'DIO - přechodné dopravní ...'!$C$105:$K$190</definedName>
    <definedName name="_xlnm.Print_Area" localSheetId="0">'Rekapitulace stavby'!$D$4:$AO$76,'Rekapitulace stavby'!$C$82:$AQ$98</definedName>
    <definedName name="_xlnm.Print_Area" localSheetId="1">'silnice - oprava komunikace'!$C$4:$J$76,'silnice - oprava komunikace'!$C$82:$J$104,'silnice - oprava komunikace'!$C$110:$K$705</definedName>
    <definedName name="_xlnm.Print_Area" localSheetId="2">'vegetace - vegetační úpravy'!$C$4:$J$76,'vegetace - vegetační úpravy'!$C$82:$J$99,'vegetace - vegetační úpravy'!$C$105:$K$164</definedName>
    <definedName name="_xlnm.Print_Titles" localSheetId="0">'Rekapitulace stavby'!$92:$92</definedName>
    <definedName name="_xlnm.Print_Titles" localSheetId="1">'silnice - oprava komunikace'!$122:$122</definedName>
    <definedName name="_xlnm.Print_Titles" localSheetId="2">'vegetace - vegetační úpravy'!$117:$117</definedName>
    <definedName name="_xlnm.Print_Titles" localSheetId="3">'DIO - přechodné dopravní ...'!$117:$117</definedName>
  </definedNames>
  <calcPr calcId="181029"/>
  <extLst/>
</workbook>
</file>

<file path=xl/sharedStrings.xml><?xml version="1.0" encoding="utf-8"?>
<sst xmlns="http://schemas.openxmlformats.org/spreadsheetml/2006/main" count="8141" uniqueCount="1185">
  <si>
    <t>Export Komplet</t>
  </si>
  <si>
    <t/>
  </si>
  <si>
    <t>2.0</t>
  </si>
  <si>
    <t>ZAMOK</t>
  </si>
  <si>
    <t>False</t>
  </si>
  <si>
    <t>{ac9c881e-fcb2-4a18-b893-8c5103403afd}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</si>
  <si>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</si>
  <si>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</si>
  <si>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</si>
  <si>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</si>
  <si>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</si>
  <si>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</si>
  <si>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</si>
  <si>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</si>
  <si>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Pol353REV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</si>
  <si>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</si>
  <si>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</si>
  <si>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silnice II/353 Polička – Kamenec</t>
  </si>
  <si>
    <t>0,1</t>
  </si>
  <si>
    <t>KSO:</t>
  </si>
  <si>
    <t>822</t>
  </si>
  <si>
    <t>CC-CZ:</t>
  </si>
  <si>
    <t>2</t>
  </si>
  <si>
    <t>1</t>
  </si>
  <si>
    <t>Místo:</t>
  </si>
  <si>
    <t>Polička</t>
  </si>
  <si>
    <t>Datum:</t>
  </si>
  <si>
    <t>23. 3. 2020</t>
  </si>
  <si>
    <t>10</t>
  </si>
  <si>
    <t>CZ-CPV:</t>
  </si>
  <si>
    <t>45233121-3</t>
  </si>
  <si>
    <t>CZ-CPA:</t>
  </si>
  <si>
    <t>42.11.10</t>
  </si>
  <si>
    <t>100</t>
  </si>
  <si>
    <t>Zadavatel:</t>
  </si>
  <si>
    <t>IČ:</t>
  </si>
  <si>
    <t>70892822</t>
  </si>
  <si>
    <t xml:space="preserve">Pardubický kraj </t>
  </si>
  <si>
    <t>DIČ:</t>
  </si>
  <si>
    <t>Uchazeč:</t>
  </si>
  <si>
    <t>Vyplň údaj</t>
  </si>
  <si>
    <t>Projektant:</t>
  </si>
  <si>
    <t>26876035</t>
  </si>
  <si>
    <t>INDESING  s.r.o.</t>
  </si>
  <si>
    <t>Zpracovatel:</t>
  </si>
  <si>
    <t>Ing. Jiří Šejnoha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</si>
  <si>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</si>
  <si>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</si>
  <si>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</si>
  <si>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</si>
  <si>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</si>
  <si>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</si>
  <si>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</si>
  <si>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</si>
  <si>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</si>
  <si>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</si>
  <si>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</si>
  <si>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</si>
  <si>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</si>
  <si>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</si>
  <si>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</si>
  <si>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</si>
  <si>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</si>
  <si>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</si>
  <si>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</si>
  <si>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</si>
  <si>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</si>
  <si>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</si>
  <si>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</si>
  <si>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</si>
  <si>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</si>
  <si>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</si>
  <si>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</si>
  <si>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</si>
  <si>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</si>
  <si>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</si>
  <si>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</si>
  <si>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</si>
  <si>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</si>
  <si>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</si>
  <si>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</si>
  <si>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</si>
  <si>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</si>
  <si>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</si>
  <si>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</si>
  <si>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</si>
  <si>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</si>
  <si>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</si>
  <si>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</si>
  <si>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</si>
  <si>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</si>
  <si>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</si>
  <si>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</si>
  <si>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silnice</t>
  </si>
  <si>
    <t>oprava komunikace</t>
  </si>
  <si>
    <t>STA</t>
  </si>
  <si>
    <t>{2bf0ba86-e809-4807-8536-606e09152198}</t>
  </si>
  <si>
    <t>822 24</t>
  </si>
  <si>
    <t>vegetace</t>
  </si>
  <si>
    <t>vegetační úpravy</t>
  </si>
  <si>
    <t>{0fd426f9-f7b6-4979-8022-5f8d5835254c}</t>
  </si>
  <si>
    <t>DIO</t>
  </si>
  <si>
    <t>přechodné dopravní značení a  úprava objízdných tras</t>
  </si>
  <si>
    <t>{c5a47418-136c-4f4b-a136-c0ec0241b64b}</t>
  </si>
  <si>
    <t>IS21a</t>
  </si>
  <si>
    <t>IS3c</t>
  </si>
  <si>
    <t>KRYCÍ LIST SOUPISU PRACÍ</t>
  </si>
  <si>
    <t>odpočet</t>
  </si>
  <si>
    <t>828,18</t>
  </si>
  <si>
    <t>trasa</t>
  </si>
  <si>
    <t>12741,25</t>
  </si>
  <si>
    <t>Objekt:</t>
  </si>
  <si>
    <t>silnice - oprava komunikace</t>
  </si>
  <si>
    <t>26876034</t>
  </si>
  <si>
    <t>INDESING</t>
  </si>
  <si>
    <t>Šejnoha</t>
  </si>
  <si>
    <t>REKAPITULACE ČLENĚNÍ SOUPISU PRACÍ</t>
  </si>
  <si>
    <t>Kód dílu - Popis</t>
  </si>
  <si>
    <t>Cena celkem [CZK]</t>
  </si>
  <si>
    <t>Náklady ze soupisu prací</t>
  </si>
  <si>
    <t>-1</t>
  </si>
  <si>
    <t>HSV -  HSV</t>
  </si>
  <si>
    <t xml:space="preserve">    1 -  Zemní práce</t>
  </si>
  <si>
    <t xml:space="preserve">    5 -  Komunikace</t>
  </si>
  <si>
    <t xml:space="preserve">    8 -  Trubní vedení</t>
  </si>
  <si>
    <t xml:space="preserve">    9 -  Ostatní konstrukce a práce-bourání</t>
  </si>
  <si>
    <t xml:space="preserve">    99 - 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</si>
  <si>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</si>
  <si>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</si>
  <si>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</si>
  <si>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</si>
  <si>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</si>
  <si>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</si>
  <si>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</si>
  <si>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</si>
  <si>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</si>
  <si>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</si>
  <si>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</si>
  <si>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</si>
  <si>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</si>
  <si>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</si>
  <si>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</si>
  <si>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HSV</t>
  </si>
  <si>
    <t>ROZPOCET</t>
  </si>
  <si>
    <t xml:space="preserve"> Zemní práce</t>
  </si>
  <si>
    <t>K</t>
  </si>
  <si>
    <t>113106111</t>
  </si>
  <si>
    <t>Rozebrání dlažeb komunikací pro pěší z mozaiky</t>
  </si>
  <si>
    <t>m2</t>
  </si>
  <si>
    <t>CS ÚRS 2017 02</t>
  </si>
  <si>
    <t>4</t>
  </si>
  <si>
    <t>1768796626</t>
  </si>
  <si>
    <t>VV</t>
  </si>
  <si>
    <t>6</t>
  </si>
  <si>
    <t>113106571</t>
  </si>
  <si>
    <t>Rozebrání dlažeb vozovek pl přes 200 m2 ze zámkové dlažby s ložem z kameniva</t>
  </si>
  <si>
    <t>-152560893</t>
  </si>
  <si>
    <t>CHODNÍK ZÚ</t>
  </si>
  <si>
    <t>26,5</t>
  </si>
  <si>
    <t>levostranné sjezdy</t>
  </si>
  <si>
    <t>28,4+75,4+22,8+86,7+55,8+3+5,4+6,5+6,3+8+3,7+4,6</t>
  </si>
  <si>
    <t>Součet</t>
  </si>
  <si>
    <t>3</t>
  </si>
  <si>
    <t>113107022</t>
  </si>
  <si>
    <t>Odstranění podkladu plochy do 15 m2 z kameniva drceného tl 200 mm při překopech inž sítí</t>
  </si>
  <si>
    <t>1441034160</t>
  </si>
  <si>
    <t>štěrbinová trubka</t>
  </si>
  <si>
    <t>12*0,5</t>
  </si>
  <si>
    <t>113107023</t>
  </si>
  <si>
    <t>Odstranění podkladu plochy do 15 m2 z kameniva drceného tl 300 mm při překopech inž sítí</t>
  </si>
  <si>
    <t>553030262</t>
  </si>
  <si>
    <t>přípojky</t>
  </si>
  <si>
    <t>3*5,5</t>
  </si>
  <si>
    <t>5</t>
  </si>
  <si>
    <t>113107042</t>
  </si>
  <si>
    <t>Odstranění podkladu plochy do 15 m2 živičných tl 100 mm při překopech inž sítí</t>
  </si>
  <si>
    <t>1724432694</t>
  </si>
  <si>
    <t>113107142</t>
  </si>
  <si>
    <t>Odstranění podkladu pl do 50 m2 živičných tl 100 mm</t>
  </si>
  <si>
    <t>1796188095</t>
  </si>
  <si>
    <t>KŘIŽOVATKA</t>
  </si>
  <si>
    <t>8+31,6</t>
  </si>
  <si>
    <t>7</t>
  </si>
  <si>
    <t>113107163</t>
  </si>
  <si>
    <t>Odstranění podkladu pl přes 50 do 200 m2 z kameniva drceného tl 300 mm</t>
  </si>
  <si>
    <t>-82149904</t>
  </si>
  <si>
    <t>LEVOSTRANNÁ SANACE</t>
  </si>
  <si>
    <t>50*2,25</t>
  </si>
  <si>
    <t>ROZJEZDY KŘIŽOVATKY</t>
  </si>
  <si>
    <t>LEVOSTRANNÁ SANACE  KÚ</t>
  </si>
  <si>
    <t>95*2,25</t>
  </si>
  <si>
    <t xml:space="preserve">PRAVOSTRANNÁ SANACE KÚ </t>
  </si>
  <si>
    <t>93*2,25</t>
  </si>
  <si>
    <t>VPUSTI</t>
  </si>
  <si>
    <t>15*0,5</t>
  </si>
  <si>
    <t>ODSTRANĚNÍ KOŘENOVÉHO SYSTÉMU</t>
  </si>
  <si>
    <t>18*6*3</t>
  </si>
  <si>
    <t>8</t>
  </si>
  <si>
    <t>113107223</t>
  </si>
  <si>
    <t>Odstranění podkladu pl přes 200 m2 z kameniva drceného tl 300 mm</t>
  </si>
  <si>
    <t>1163450078</t>
  </si>
  <si>
    <t>ZÚ</t>
  </si>
  <si>
    <t>1226,6</t>
  </si>
  <si>
    <t>PRAVOSTRANNÁ SANACE</t>
  </si>
  <si>
    <t>105*3</t>
  </si>
  <si>
    <t>9</t>
  </si>
  <si>
    <t>113107231</t>
  </si>
  <si>
    <t>Odstranění podkladu pl přes 200 m2 z betonu prostého tl 150 mm</t>
  </si>
  <si>
    <t>-766535629</t>
  </si>
  <si>
    <t>1226,6/2</t>
  </si>
  <si>
    <t>113107243</t>
  </si>
  <si>
    <t>Odstranění podkladu pl přes 200 m2 živičných tl 150 mm</t>
  </si>
  <si>
    <t>1820389525</t>
  </si>
  <si>
    <t>11</t>
  </si>
  <si>
    <t>113107442</t>
  </si>
  <si>
    <t>Odstranění podkladu živičných tl 100 mm při překopech strojně pl do 15 m2</t>
  </si>
  <si>
    <t>CS ÚRS 2018 01</t>
  </si>
  <si>
    <t>-243341262</t>
  </si>
  <si>
    <t>přípojky vpustí</t>
  </si>
  <si>
    <t>5,5+5,5</t>
  </si>
  <si>
    <t>12</t>
  </si>
  <si>
    <t>113154113</t>
  </si>
  <si>
    <t>Frézování živičného krytu tl 50 mm pruh š 0,5 m pl do 500 m2 bez překážek v trase</t>
  </si>
  <si>
    <t>334317205</t>
  </si>
  <si>
    <t>ODSTAVNÝ KLÍN</t>
  </si>
  <si>
    <t>210</t>
  </si>
  <si>
    <t>PRAVOSTRANNÁ SANACE KÚ</t>
  </si>
  <si>
    <t>Mezisoučet</t>
  </si>
  <si>
    <t>13</t>
  </si>
  <si>
    <t>113154114</t>
  </si>
  <si>
    <t>Frézování živičného krytu tl 100 mm pruh š 0,5 m pl do 500 m2 bez překážek v trase</t>
  </si>
  <si>
    <t>-1587158642</t>
  </si>
  <si>
    <t>POD  PÁSKY</t>
  </si>
  <si>
    <t>(9+43+359,4+51)*0,3</t>
  </si>
  <si>
    <t>14</t>
  </si>
  <si>
    <t>113154253</t>
  </si>
  <si>
    <t>Frézování živičného krytu tl 50 mm pruh š 1 m pl do 1000 m2 s překážkami v trase</t>
  </si>
  <si>
    <t>-340725835</t>
  </si>
  <si>
    <t>SANACE ZÚ</t>
  </si>
  <si>
    <t>113154363</t>
  </si>
  <si>
    <t>Frézování živičného krytu tl 50 mm pruh š 2 m pl do 10000 m2 s překážkami v trase</t>
  </si>
  <si>
    <t>714684734</t>
  </si>
  <si>
    <t xml:space="preserve">HAVNÍ TRASA </t>
  </si>
  <si>
    <t>6228,6+420</t>
  </si>
  <si>
    <t>SANACE ZU</t>
  </si>
  <si>
    <t>-1226,6</t>
  </si>
  <si>
    <t>-50*2,25</t>
  </si>
  <si>
    <t>-95*2,25</t>
  </si>
  <si>
    <t>-105*3</t>
  </si>
  <si>
    <t>-93*2,25</t>
  </si>
  <si>
    <t>rozjezdy</t>
  </si>
  <si>
    <t>21,4+121,35+57,2+15,9</t>
  </si>
  <si>
    <t>16</t>
  </si>
  <si>
    <t>113202111</t>
  </si>
  <si>
    <t>Vytrhání obrub krajníků obrubníků stojatých</t>
  </si>
  <si>
    <t>m</t>
  </si>
  <si>
    <t>-1380607991</t>
  </si>
  <si>
    <t>OBRUBY LEVÉ</t>
  </si>
  <si>
    <t>12,5+223</t>
  </si>
  <si>
    <t>PÁSKY LEVÉ</t>
  </si>
  <si>
    <t>33+216+66+222</t>
  </si>
  <si>
    <t>OBRUBY PRAVÉ</t>
  </si>
  <si>
    <t>3+120</t>
  </si>
  <si>
    <t>ZÁHONOVÉ</t>
  </si>
  <si>
    <t>18+2,4+2,2+4,3+4*3,2+7*2,6+6*2,4+4*3,5+26</t>
  </si>
  <si>
    <t>17</t>
  </si>
  <si>
    <t>119001421</t>
  </si>
  <si>
    <t>Dočasné zajištění kabelů a kabelových tratí ze 3 volně ložených kabelů</t>
  </si>
  <si>
    <t>754139310</t>
  </si>
  <si>
    <t>18*1</t>
  </si>
  <si>
    <t>18</t>
  </si>
  <si>
    <t>122102202</t>
  </si>
  <si>
    <t>Odkopávky a prokopávky nezapažené pro silnice objemu do 1000 m3 v hornině tř. 1 a 2</t>
  </si>
  <si>
    <t>m3</t>
  </si>
  <si>
    <t>243000364</t>
  </si>
  <si>
    <t>sanace vozovky</t>
  </si>
  <si>
    <t>(906,6+1541,6)* 0,10</t>
  </si>
  <si>
    <t>19</t>
  </si>
  <si>
    <t>130001101</t>
  </si>
  <si>
    <t>Ztížení vykopávky v blízkosti pozemního vedení</t>
  </si>
  <si>
    <t>-891597994</t>
  </si>
  <si>
    <t>(328,35+1541,6)* 0,05/4</t>
  </si>
  <si>
    <t>20</t>
  </si>
  <si>
    <t>130901121</t>
  </si>
  <si>
    <t>Bourání konstrukcí ze zdiva z betonu prostého</t>
  </si>
  <si>
    <t>-1906551198</t>
  </si>
  <si>
    <t>5,69</t>
  </si>
  <si>
    <t>131201101</t>
  </si>
  <si>
    <t>Hloubení jam nezapažených v hornině tř. 3 objem do 100 m3</t>
  </si>
  <si>
    <t>-319717158</t>
  </si>
  <si>
    <t>HORSKÁ VPUST</t>
  </si>
  <si>
    <t>2,2*1,8</t>
  </si>
  <si>
    <t xml:space="preserve">ŠACHTY </t>
  </si>
  <si>
    <t>5*1,5*1,5</t>
  </si>
  <si>
    <t>ULIČNÍ VPUSTI</t>
  </si>
  <si>
    <t>19*(0,85*0,85*1,2)</t>
  </si>
  <si>
    <t>22</t>
  </si>
  <si>
    <t>132201101</t>
  </si>
  <si>
    <t>Hloubení rýh š do 600 mm v hornině tř. 3 objem do 100 m3</t>
  </si>
  <si>
    <t>-1133912671</t>
  </si>
  <si>
    <t>rigol</t>
  </si>
  <si>
    <t>0,3*0,3*72</t>
  </si>
  <si>
    <t>obruba</t>
  </si>
  <si>
    <t>(9+43+359,4+51)*0,3*0,3</t>
  </si>
  <si>
    <t>23</t>
  </si>
  <si>
    <t>132201201</t>
  </si>
  <si>
    <t>Hloubení rýh š do 2000 mm v hornině tř. 3 objemu do 100 m3</t>
  </si>
  <si>
    <t>441763839</t>
  </si>
  <si>
    <t>PŘÍČNÉ PŘÍPOJKY</t>
  </si>
  <si>
    <t>(5,5+5,5+4)*0,6*0,8</t>
  </si>
  <si>
    <t>8*0,8*0,8</t>
  </si>
  <si>
    <t>PODÉLNÉ PŘÍPOJKY</t>
  </si>
  <si>
    <t>(2+2+1,5+20+31+1+1+6+8)*0,8*0,8</t>
  </si>
  <si>
    <t>24</t>
  </si>
  <si>
    <t>132201209</t>
  </si>
  <si>
    <t>Příplatek za lepivost k hloubení rýh š do 2000 mm v hornině tř. 3</t>
  </si>
  <si>
    <t>-1313305433</t>
  </si>
  <si>
    <t>58,720</t>
  </si>
  <si>
    <t>25</t>
  </si>
  <si>
    <t>132202201</t>
  </si>
  <si>
    <t>Hloubení rýh š přes 600 do 2000 mm ručním nebo pneum nářadím v soudržných horninách tř. 3</t>
  </si>
  <si>
    <t>-1267594814</t>
  </si>
  <si>
    <t>(2+9*1)*0,6*1,1</t>
  </si>
  <si>
    <t>26</t>
  </si>
  <si>
    <t>162701105</t>
  </si>
  <si>
    <t>Vodorovné přemístění do 10000 m výkopku/sypaniny z horniny tř. 1 až 4</t>
  </si>
  <si>
    <t>-1950150070</t>
  </si>
  <si>
    <t>244,82+31,68+58,72+48,096+7,26+70</t>
  </si>
  <si>
    <t>27</t>
  </si>
  <si>
    <t>162701109</t>
  </si>
  <si>
    <t>Příplatek k vodorovnému přemístění výkopku/sypaniny z horniny tř. 1 až 4 ZKD 1000 m přes 10000 m</t>
  </si>
  <si>
    <t>-1044019475</t>
  </si>
  <si>
    <t>460,576*4</t>
  </si>
  <si>
    <t>28</t>
  </si>
  <si>
    <t>171201201</t>
  </si>
  <si>
    <t>Uložení sypaniny na skládky</t>
  </si>
  <si>
    <t>-353666293</t>
  </si>
  <si>
    <t>360,576</t>
  </si>
  <si>
    <t>29</t>
  </si>
  <si>
    <t>171201211</t>
  </si>
  <si>
    <t>Poplatek za uložení odpadu ze sypaniny na skládce (skládkovné)</t>
  </si>
  <si>
    <t>t</t>
  </si>
  <si>
    <t>-1904570510</t>
  </si>
  <si>
    <t>460,576*1,8</t>
  </si>
  <si>
    <t>30</t>
  </si>
  <si>
    <t>174101101</t>
  </si>
  <si>
    <t>Zásyp zhutněný jam šachet rýh nebo kolem objektů</t>
  </si>
  <si>
    <t>-59299576</t>
  </si>
  <si>
    <t>-1,2*0,8</t>
  </si>
  <si>
    <t>5*1,5*1,5-5*1</t>
  </si>
  <si>
    <t>-19*(3,14*0,55*0,55/4)*1,2</t>
  </si>
  <si>
    <t>31</t>
  </si>
  <si>
    <t>M</t>
  </si>
  <si>
    <t>583373450</t>
  </si>
  <si>
    <t>štěrkopísek frakce 0-32 (D)</t>
  </si>
  <si>
    <t>1671181800</t>
  </si>
  <si>
    <t>OBJEKTY</t>
  </si>
  <si>
    <t>66,7*2</t>
  </si>
  <si>
    <t>32</t>
  </si>
  <si>
    <t>175101101</t>
  </si>
  <si>
    <t>Obsyp potrubí bez prohození sypaniny</t>
  </si>
  <si>
    <t>239141267</t>
  </si>
  <si>
    <t>(6+5,5+5,5+4)*0,4*0,8</t>
  </si>
  <si>
    <t>8*0,5*0,8</t>
  </si>
  <si>
    <t>(2+2+1,5+20+31+1+1+6)*0,4*0,8</t>
  </si>
  <si>
    <t>33</t>
  </si>
  <si>
    <t>583373020</t>
  </si>
  <si>
    <t>štěrkopísek frakce 0-16 C</t>
  </si>
  <si>
    <t>-951022425</t>
  </si>
  <si>
    <t>obsyp potrubí</t>
  </si>
  <si>
    <t>30,56*2</t>
  </si>
  <si>
    <t>34</t>
  </si>
  <si>
    <t>181951102</t>
  </si>
  <si>
    <t>Úprava pláně v hornině tř. 1 až 4 se zhutněním</t>
  </si>
  <si>
    <t>1526074636</t>
  </si>
  <si>
    <t>rýhy</t>
  </si>
  <si>
    <t>sanace</t>
  </si>
  <si>
    <t>906,6+1541,6</t>
  </si>
  <si>
    <t>sanace kořenového systému</t>
  </si>
  <si>
    <t>18*3*6</t>
  </si>
  <si>
    <t>35</t>
  </si>
  <si>
    <t>184818244</t>
  </si>
  <si>
    <t>Ochrana kmene průměru přes 700 do 900 mm bedněním výšky přes 2 do 3 m</t>
  </si>
  <si>
    <t>kus</t>
  </si>
  <si>
    <t>CS ÚRS 2019 01</t>
  </si>
  <si>
    <t>-1042919515</t>
  </si>
  <si>
    <t>staničení 0,595 až 0,7</t>
  </si>
  <si>
    <t>36</t>
  </si>
  <si>
    <t>451572111</t>
  </si>
  <si>
    <t>Lože pod potrubí otevřený výkop z kameniva drobného  těženého</t>
  </si>
  <si>
    <t>60684211</t>
  </si>
  <si>
    <t>(85+9+8)*0,8*0,1</t>
  </si>
  <si>
    <t xml:space="preserve"> Komunikace</t>
  </si>
  <si>
    <t>37</t>
  </si>
  <si>
    <t>564801111</t>
  </si>
  <si>
    <t>Podklad ze štěrkodrtě ŠD tl 30 mm</t>
  </si>
  <si>
    <t>-460185053</t>
  </si>
  <si>
    <t>PŘEDLÁŽDĚNÍ  SJEZDŮ  A CHODNÍKU</t>
  </si>
  <si>
    <t>(28,4+75,4+22,8+86,7+55,8+3+5,4+6,5+6,3+8+3,7+4,6)+26,5</t>
  </si>
  <si>
    <t>38</t>
  </si>
  <si>
    <t>564841111</t>
  </si>
  <si>
    <t>Podklad ze štěrkodrtě ŠD tl 120 mm</t>
  </si>
  <si>
    <t>1042982327</t>
  </si>
  <si>
    <t>2804,2</t>
  </si>
  <si>
    <t>39</t>
  </si>
  <si>
    <t>564841112</t>
  </si>
  <si>
    <t>Podklad ze štěrkodrtě ŠD tl 130 mm</t>
  </si>
  <si>
    <t>-381528617</t>
  </si>
  <si>
    <t>40</t>
  </si>
  <si>
    <t>564851114</t>
  </si>
  <si>
    <t>Podklad ze štěrkodrtě ŠD tl 180 mm</t>
  </si>
  <si>
    <t>-1023743775</t>
  </si>
  <si>
    <t>NÁSTUPIŠTĚ</t>
  </si>
  <si>
    <t>23+1,1+1+5</t>
  </si>
  <si>
    <t>41</t>
  </si>
  <si>
    <t>564962111</t>
  </si>
  <si>
    <t>Podklad z mechanicky zpevněného kameniva MZK tl 200 mm</t>
  </si>
  <si>
    <t>1368106539</t>
  </si>
  <si>
    <t>2804,2-268*0,25</t>
  </si>
  <si>
    <t>42</t>
  </si>
  <si>
    <t>569831112</t>
  </si>
  <si>
    <t>Zpevnění krajnic štěrkodrtí tl 110 mm</t>
  </si>
  <si>
    <t>411012656</t>
  </si>
  <si>
    <t>1143*0,5</t>
  </si>
  <si>
    <t>43</t>
  </si>
  <si>
    <t>572141111</t>
  </si>
  <si>
    <t>Vyrovnání povrchu dosavadních krytů asfaltovým betonem ACO (AB) tl do 40 mm</t>
  </si>
  <si>
    <t>-1466500576</t>
  </si>
  <si>
    <t>55+86+106+48+113+240*2</t>
  </si>
  <si>
    <t>44</t>
  </si>
  <si>
    <t>573191111</t>
  </si>
  <si>
    <t>Nátěr infiltrační kationaktivní v množství emulzí 1 kg/m2</t>
  </si>
  <si>
    <t>-563089553</t>
  </si>
  <si>
    <t>6655,4+405,6+1100*0,10</t>
  </si>
  <si>
    <t>21,4+121,4+15,9</t>
  </si>
  <si>
    <t>parkpruh</t>
  </si>
  <si>
    <t>215,4</t>
  </si>
  <si>
    <t>45</t>
  </si>
  <si>
    <t>573231111</t>
  </si>
  <si>
    <t>Postřik živičný spojovací ze silniční emulze v množství do 0,7 kg/m2</t>
  </si>
  <si>
    <t>-477209003</t>
  </si>
  <si>
    <t>6655,4+405,6+1100*0,04</t>
  </si>
  <si>
    <t>vyrovnávky</t>
  </si>
  <si>
    <t>408+240</t>
  </si>
  <si>
    <t>46</t>
  </si>
  <si>
    <t>577134111</t>
  </si>
  <si>
    <t>Asfaltový beton vrstva obrusná ACO 11 (ABS) tř. I tl 40 mm š do 3 m z nemodifikovaného asfaltu</t>
  </si>
  <si>
    <t>1848726426</t>
  </si>
  <si>
    <t>47</t>
  </si>
  <si>
    <t>577134121</t>
  </si>
  <si>
    <t>Asfaltový beton  ACO 11 (ABS) tř. I  tl 40 mm š nad 3 m</t>
  </si>
  <si>
    <t>-222677339</t>
  </si>
  <si>
    <t>6655,4+405,6+1100*0,02</t>
  </si>
  <si>
    <t>48</t>
  </si>
  <si>
    <t>577195122R</t>
  </si>
  <si>
    <t>Asfalt. bet. ložní se zvýšenou odolností proti prokopírování trhlin modifikovaná vysokoviskózním asfaltem ACL16S CRmB tl.70 mm</t>
  </si>
  <si>
    <t>-868127891</t>
  </si>
  <si>
    <t>6655,4+405,6+1100*0,08</t>
  </si>
  <si>
    <t>odpočet na zazubení vrstev</t>
  </si>
  <si>
    <t>-70*0,5</t>
  </si>
  <si>
    <t>49</t>
  </si>
  <si>
    <t>591411111</t>
  </si>
  <si>
    <t>Kladení dlažby z mozaiky jednobarevné komunikací pro pěší lože z kameniva</t>
  </si>
  <si>
    <t>-285487490</t>
  </si>
  <si>
    <t>DROBNÉ OPRAVY</t>
  </si>
  <si>
    <t>50</t>
  </si>
  <si>
    <t>594511111</t>
  </si>
  <si>
    <t>Dlažba z lomového kamene s provedením lože z betonu</t>
  </si>
  <si>
    <t>1423958556</t>
  </si>
  <si>
    <t>13,5</t>
  </si>
  <si>
    <t>51</t>
  </si>
  <si>
    <t>599632111</t>
  </si>
  <si>
    <t>Vyplnění spár dlažby z lomového kamene MC se zatřením</t>
  </si>
  <si>
    <t>-317463810</t>
  </si>
  <si>
    <t>9*1,5</t>
  </si>
  <si>
    <t>52</t>
  </si>
  <si>
    <t>596211210</t>
  </si>
  <si>
    <t>Kladení zámkové dlažby komunikací pro pěší tl 80 mm skupiny A pl do 50 m2</t>
  </si>
  <si>
    <t>744388692</t>
  </si>
  <si>
    <t>53</t>
  </si>
  <si>
    <t>592452170</t>
  </si>
  <si>
    <t>dlažba zámková PARKETA přírodní 19,6x9,6x8 cm</t>
  </si>
  <si>
    <t>-98421369</t>
  </si>
  <si>
    <t>23+1</t>
  </si>
  <si>
    <t>54</t>
  </si>
  <si>
    <t>592452080</t>
  </si>
  <si>
    <t>dlažba zámková PARKETA barevná 19,6x9,6x8 cm</t>
  </si>
  <si>
    <t>1729134482</t>
  </si>
  <si>
    <t>ČERVENÁ - ZTRATNÉ Z PŘEDLAŽBY VJEZDŮ</t>
  </si>
  <si>
    <t>3,7+4,6</t>
  </si>
  <si>
    <t>BÍLÁ- KONTRASTNÍ PÁS</t>
  </si>
  <si>
    <t>55</t>
  </si>
  <si>
    <t>592452110</t>
  </si>
  <si>
    <t>přídlažba 50x25x8 cm bílá</t>
  </si>
  <si>
    <t>-468629817</t>
  </si>
  <si>
    <t>56</t>
  </si>
  <si>
    <t>592452100</t>
  </si>
  <si>
    <t>přídlažba 50x25x8 cm přírodní</t>
  </si>
  <si>
    <t>1395848839</t>
  </si>
  <si>
    <t>57</t>
  </si>
  <si>
    <t>596212210</t>
  </si>
  <si>
    <t>Kladení zámkové dlažby pozemních komunikací tl 80 mm skupiny A pl do 50 m2</t>
  </si>
  <si>
    <t>1912217771</t>
  </si>
  <si>
    <t>PŘEDLÁŽDĚNÍ  SJEZDŮ</t>
  </si>
  <si>
    <t>VAROVNÉ PRUHY</t>
  </si>
  <si>
    <t>50,5</t>
  </si>
  <si>
    <t>58</t>
  </si>
  <si>
    <t>592451191 R</t>
  </si>
  <si>
    <t>dlažba zámková dle  ČSN EN 1338 slepecká 19,6*9,6*6 cm  bílá s výstupky dle TN TZÚS 12.03.04</t>
  </si>
  <si>
    <t>-1570465469</t>
  </si>
  <si>
    <t>SIGNÁLNÍ A VAROVNÝ PRUH ZÚ</t>
  </si>
  <si>
    <t>3,6</t>
  </si>
  <si>
    <t>SIGNÁLNÍ A VAROVNÝ PRUH NÁSTUPIŠTĚ</t>
  </si>
  <si>
    <t>2,1</t>
  </si>
  <si>
    <t>59</t>
  </si>
  <si>
    <t>597661111</t>
  </si>
  <si>
    <t>Rigol dlážděný do lože z betonu tl 100 mm z dlažebních kostek drobných</t>
  </si>
  <si>
    <t>256491868</t>
  </si>
  <si>
    <t>101*0,7+1</t>
  </si>
  <si>
    <t>60</t>
  </si>
  <si>
    <t>597069111</t>
  </si>
  <si>
    <t>Příplatek ZKD 10 mm tl lože přes 100 mm u rigolu dlážděného</t>
  </si>
  <si>
    <t>1471423320</t>
  </si>
  <si>
    <t>71,7*11</t>
  </si>
  <si>
    <t xml:space="preserve"> Trubní vedení</t>
  </si>
  <si>
    <t>61</t>
  </si>
  <si>
    <t>871313121</t>
  </si>
  <si>
    <t>Montáž potrubí do DN 150 mm</t>
  </si>
  <si>
    <t>1777570038</t>
  </si>
  <si>
    <t>DN150 VE VOZOVCE</t>
  </si>
  <si>
    <t>8,2+4+6+8</t>
  </si>
  <si>
    <t>DN150 V TERÉNU</t>
  </si>
  <si>
    <t>2+2+1,5+20+31+1+1+6</t>
  </si>
  <si>
    <t>62</t>
  </si>
  <si>
    <t>286112620</t>
  </si>
  <si>
    <t>trubka KGEM s hrdlem 160X4,7X1M SN8KOEX,PVC</t>
  </si>
  <si>
    <t>-1128966875</t>
  </si>
  <si>
    <t>63</t>
  </si>
  <si>
    <t>286112630</t>
  </si>
  <si>
    <t>trubka KGEM s hrdlem 160X4,7X2M SN8KOEX,PVC</t>
  </si>
  <si>
    <t>-618905896</t>
  </si>
  <si>
    <t>64</t>
  </si>
  <si>
    <t>286112640</t>
  </si>
  <si>
    <t>trubka KGEM s hrdlem 160X4,7X5M SN8KOEX,PVC</t>
  </si>
  <si>
    <t>-1799821361</t>
  </si>
  <si>
    <t>65</t>
  </si>
  <si>
    <t>286113610</t>
  </si>
  <si>
    <t>koleno kanalizace plastové KGB 150x45°</t>
  </si>
  <si>
    <t>-1647981056</t>
  </si>
  <si>
    <t>66</t>
  </si>
  <si>
    <t>286113630</t>
  </si>
  <si>
    <t>koleno kanalizace plastové KGB 150x87°</t>
  </si>
  <si>
    <t>519066089</t>
  </si>
  <si>
    <t>67</t>
  </si>
  <si>
    <t>592243649B</t>
  </si>
  <si>
    <t>deska betonová přechodová průměru 625/1240 mm, D400 tloušťky 200 mm</t>
  </si>
  <si>
    <t>561231509</t>
  </si>
  <si>
    <t>68</t>
  </si>
  <si>
    <t>894411121</t>
  </si>
  <si>
    <t>Zřízení šachet kanalizačních z betonových dílců na potrubí DN nad 200 do 300 dno beton tř. C 25/30</t>
  </si>
  <si>
    <t>1402192523</t>
  </si>
  <si>
    <t>69</t>
  </si>
  <si>
    <t>592249999 R</t>
  </si>
  <si>
    <t xml:space="preserve">deska bet.přechodová TZK-Q1000x625/200 D400 </t>
  </si>
  <si>
    <t>625912751</t>
  </si>
  <si>
    <t>70</t>
  </si>
  <si>
    <t>592246610</t>
  </si>
  <si>
    <t>poklop šachtový D1 /betonová výplň+ litina/ D 400 - BEGU, s odvětráním</t>
  </si>
  <si>
    <t>2058847943</t>
  </si>
  <si>
    <t>71</t>
  </si>
  <si>
    <t>894812612</t>
  </si>
  <si>
    <t>Vyříznutí a utěsnění otvoru ve stěně šachty DN 160</t>
  </si>
  <si>
    <t>1192054092</t>
  </si>
  <si>
    <t>72</t>
  </si>
  <si>
    <t>894812613</t>
  </si>
  <si>
    <t>Vyříznutí a utěsnění otvoru ve stěně šachty DN 200</t>
  </si>
  <si>
    <t>1336828968</t>
  </si>
  <si>
    <t>73</t>
  </si>
  <si>
    <t>895941111</t>
  </si>
  <si>
    <t>Zřízení vpusti kanalizační uliční z betonových dílců typ UV-50 normální</t>
  </si>
  <si>
    <t>767670206</t>
  </si>
  <si>
    <t>ULIČNÍ VPUST NORMÁLNÍ</t>
  </si>
  <si>
    <t>ULIČNÍ VPUST OBRUBNÍKOVÁ</t>
  </si>
  <si>
    <t>74</t>
  </si>
  <si>
    <t>592238520</t>
  </si>
  <si>
    <t>dno s kalovou prohlubní TBV 2a D45x33x5</t>
  </si>
  <si>
    <t>-1204382506</t>
  </si>
  <si>
    <t>75</t>
  </si>
  <si>
    <t>592238740</t>
  </si>
  <si>
    <t>koš pozink. C3 DIN 4052, vysoký, pro rám 500/300</t>
  </si>
  <si>
    <t>-1343460365</t>
  </si>
  <si>
    <t>76</t>
  </si>
  <si>
    <t>592238540</t>
  </si>
  <si>
    <t>skruž s výtokovým otvorem TBV 3a D45x35x5</t>
  </si>
  <si>
    <t>-706532310</t>
  </si>
  <si>
    <t>77</t>
  </si>
  <si>
    <t>592238580</t>
  </si>
  <si>
    <t>skruž horní TBV 5d D45x57x5</t>
  </si>
  <si>
    <t>-52875943</t>
  </si>
  <si>
    <t>78</t>
  </si>
  <si>
    <t>592238760</t>
  </si>
  <si>
    <t>rám zabetonovaný BEGU DIN 19583-9 500/500 mm</t>
  </si>
  <si>
    <t>1819859692</t>
  </si>
  <si>
    <t>VÝMĚNA MŘÍŽE</t>
  </si>
  <si>
    <t>KOMPLET VPUST</t>
  </si>
  <si>
    <t>79</t>
  </si>
  <si>
    <t>592238730</t>
  </si>
  <si>
    <t>mříž M3 C250 DIN 19583-11 500/500 mm</t>
  </si>
  <si>
    <t>880268510</t>
  </si>
  <si>
    <t>80</t>
  </si>
  <si>
    <t>592238640</t>
  </si>
  <si>
    <t>prstenec vyrovnávací TBV 10a D39x6x5</t>
  </si>
  <si>
    <t>541107973</t>
  </si>
  <si>
    <t>12+5+2+4+1</t>
  </si>
  <si>
    <t>81</t>
  </si>
  <si>
    <t>592238781 R</t>
  </si>
  <si>
    <t>obrubníková vpust, šedá litina, zkosená, uzamykatelná, výška 160 mm,  ČSN EN 124, B125</t>
  </si>
  <si>
    <t>-2057514230</t>
  </si>
  <si>
    <t>82</t>
  </si>
  <si>
    <t>895949999 R</t>
  </si>
  <si>
    <t>Zřízení vpusti horské  betonových dílů 600/1200 mm kompletní dodávka</t>
  </si>
  <si>
    <t>-701978020</t>
  </si>
  <si>
    <t>83</t>
  </si>
  <si>
    <t>286619999R</t>
  </si>
  <si>
    <t xml:space="preserve">mříž k horské vpusti kompozitní 1200/600, B125 </t>
  </si>
  <si>
    <t>-1229062476</t>
  </si>
  <si>
    <t>84</t>
  </si>
  <si>
    <t>895941999 R</t>
  </si>
  <si>
    <t>Přepojení stáv. přípojek na  nové uliční vpusti či šachty</t>
  </si>
  <si>
    <t>-274729045</t>
  </si>
  <si>
    <t>85</t>
  </si>
  <si>
    <t>899231111</t>
  </si>
  <si>
    <t>Výšková úprava uličního vstupu nebo vpusti do 200 mm zvýšením mříže</t>
  </si>
  <si>
    <t>-1189613410</t>
  </si>
  <si>
    <t>86</t>
  </si>
  <si>
    <t>899331111</t>
  </si>
  <si>
    <t>Výšková úprava uličního vstupu nebo vpusti do 200 mm zvýšením poklopu</t>
  </si>
  <si>
    <t>125172550</t>
  </si>
  <si>
    <t>87</t>
  </si>
  <si>
    <t>899431111</t>
  </si>
  <si>
    <t>Výšková úprava uličního vstupu nebo vpusti do 200 mm zvýšením krycího hrnce, šoupěte nebo hydrantu</t>
  </si>
  <si>
    <t>-1745387306</t>
  </si>
  <si>
    <t xml:space="preserve"> Ostatní konstrukce a práce-bourání</t>
  </si>
  <si>
    <t>88</t>
  </si>
  <si>
    <t>404442310</t>
  </si>
  <si>
    <t>značka svislá reflexní AL- NK 500 x 500 mm  P2, E13, E2b</t>
  </si>
  <si>
    <t>-287485587</t>
  </si>
  <si>
    <t>E2b</t>
  </si>
  <si>
    <t>P2</t>
  </si>
  <si>
    <t>IP9</t>
  </si>
  <si>
    <t>89</t>
  </si>
  <si>
    <t>404441120</t>
  </si>
  <si>
    <t>značka svislá reflexní zákazová B AL- NK 700 mm</t>
  </si>
  <si>
    <t>-496040049</t>
  </si>
  <si>
    <t>B28</t>
  </si>
  <si>
    <t>90</t>
  </si>
  <si>
    <t>404441030</t>
  </si>
  <si>
    <t>značka svislá reflexní zákazová B AL- NK 500 mm</t>
  </si>
  <si>
    <t>1439541572</t>
  </si>
  <si>
    <t>IJ4b</t>
  </si>
  <si>
    <t>91</t>
  </si>
  <si>
    <t>404442810</t>
  </si>
  <si>
    <t>značka svislá reflexní AL- NK 1100 (1350) x 330 mm  IS3c, IS3b</t>
  </si>
  <si>
    <t>-2120190255</t>
  </si>
  <si>
    <t>IS3b, IS3c</t>
  </si>
  <si>
    <t>92</t>
  </si>
  <si>
    <t>404443240</t>
  </si>
  <si>
    <t>značka svislá reflexní AL- NK 300 x 200 mm</t>
  </si>
  <si>
    <t>-284927335</t>
  </si>
  <si>
    <t>IS21d</t>
  </si>
  <si>
    <t>93</t>
  </si>
  <si>
    <t>404443380</t>
  </si>
  <si>
    <t>značka svislá reflexní AL- NK 1000 x 250 mm</t>
  </si>
  <si>
    <t>1848880654</t>
  </si>
  <si>
    <t>IS19c</t>
  </si>
  <si>
    <t>94</t>
  </si>
  <si>
    <t>404440040</t>
  </si>
  <si>
    <t>značka dopravní svislá reflexní výstražná AL 3M ,P4 700 mm</t>
  </si>
  <si>
    <t>735649604</t>
  </si>
  <si>
    <t>95</t>
  </si>
  <si>
    <t>914111111</t>
  </si>
  <si>
    <t>Montáž svislé dopravní značky do velikosti 1 m2 objímkami na sloupek nebo konzolu</t>
  </si>
  <si>
    <t>1696455887</t>
  </si>
  <si>
    <t>96</t>
  </si>
  <si>
    <t>914111112</t>
  </si>
  <si>
    <t>Montáž svislé dopravní značky do velikosti 1 m2 páskováním na sloup</t>
  </si>
  <si>
    <t>944955504</t>
  </si>
  <si>
    <t>97</t>
  </si>
  <si>
    <t>914431112</t>
  </si>
  <si>
    <t>Montáž dopravního zrcadla o velikosti do 1m2 na sloupek nebo konzolu</t>
  </si>
  <si>
    <t>964402353</t>
  </si>
  <si>
    <t>98</t>
  </si>
  <si>
    <t>404452010</t>
  </si>
  <si>
    <t>zrcadlo dopravní DZ - 080  kruhové D 800 mm</t>
  </si>
  <si>
    <t>208881437</t>
  </si>
  <si>
    <t>99</t>
  </si>
  <si>
    <t>914511112</t>
  </si>
  <si>
    <t>Montáž sloupku dopravních značek délky do 3,5 m s betonovým základem a patkou</t>
  </si>
  <si>
    <t>2114820651</t>
  </si>
  <si>
    <t>404452250</t>
  </si>
  <si>
    <t>sloupek Zn 60 - 350</t>
  </si>
  <si>
    <t>-1965250797</t>
  </si>
  <si>
    <t>101</t>
  </si>
  <si>
    <t>404452300</t>
  </si>
  <si>
    <t>sloupek Zn 70 - 350</t>
  </si>
  <si>
    <t>-39021295</t>
  </si>
  <si>
    <t>K DOPRAVNÍMU ZRCADLU</t>
  </si>
  <si>
    <t>102</t>
  </si>
  <si>
    <t>404452400</t>
  </si>
  <si>
    <t>patka hliníková HP 60</t>
  </si>
  <si>
    <t>-176899567</t>
  </si>
  <si>
    <t>103</t>
  </si>
  <si>
    <t>404452410</t>
  </si>
  <si>
    <t>patka hliníková HP 70</t>
  </si>
  <si>
    <t>1224192229</t>
  </si>
  <si>
    <t>104</t>
  </si>
  <si>
    <t>404452570</t>
  </si>
  <si>
    <t>upínací svorka na sloupek US 70</t>
  </si>
  <si>
    <t>-483009343</t>
  </si>
  <si>
    <t>105</t>
  </si>
  <si>
    <t>404452530</t>
  </si>
  <si>
    <t>víčko plastové na sloupek 60</t>
  </si>
  <si>
    <t>-318412858</t>
  </si>
  <si>
    <t>106</t>
  </si>
  <si>
    <t>404452540</t>
  </si>
  <si>
    <t>víčko plastové na sloupek 70</t>
  </si>
  <si>
    <t>-610207976</t>
  </si>
  <si>
    <t>107</t>
  </si>
  <si>
    <t>404452560</t>
  </si>
  <si>
    <t>upínací svorka na sloupek US 60</t>
  </si>
  <si>
    <t>1357700216</t>
  </si>
  <si>
    <t>108</t>
  </si>
  <si>
    <t>404452600</t>
  </si>
  <si>
    <t>páska upínací  Bandimex 12,7 x 0,75 mm (50 m)</t>
  </si>
  <si>
    <t>-813478587</t>
  </si>
  <si>
    <t>109</t>
  </si>
  <si>
    <t>915111112</t>
  </si>
  <si>
    <t>Vodorovné dopravní značení dělící čáry souvislé š 125 mm retroreflexní bílá barva</t>
  </si>
  <si>
    <t>2018643105</t>
  </si>
  <si>
    <t>LEVÁ</t>
  </si>
  <si>
    <t>249-40+359-311+698-581+1145-727+70</t>
  </si>
  <si>
    <t>PRAVÁ</t>
  </si>
  <si>
    <t>667-140+13+70</t>
  </si>
  <si>
    <t>110</t>
  </si>
  <si>
    <t>915121122</t>
  </si>
  <si>
    <t>Vodorovné dopravní značení vodící čáry přerušované š 250 mm retroreflexní bíllá barva</t>
  </si>
  <si>
    <t>808663184</t>
  </si>
  <si>
    <t>24+11+28+35+9</t>
  </si>
  <si>
    <t>111</t>
  </si>
  <si>
    <t>915131112</t>
  </si>
  <si>
    <t>Vodorovné dopravní značení přechody pro chodce, šipky, symboly retroreflexní bílá barva</t>
  </si>
  <si>
    <t>-397268670</t>
  </si>
  <si>
    <t>V11a</t>
  </si>
  <si>
    <t>8,6</t>
  </si>
  <si>
    <t>7V</t>
  </si>
  <si>
    <t>6,5*3/2</t>
  </si>
  <si>
    <t>112</t>
  </si>
  <si>
    <t>915321115</t>
  </si>
  <si>
    <t>Předformátované vodorovné dopravní značení vodící pás pro slabozraké</t>
  </si>
  <si>
    <t>302241612</t>
  </si>
  <si>
    <t>6,5</t>
  </si>
  <si>
    <t>113</t>
  </si>
  <si>
    <t>915491211</t>
  </si>
  <si>
    <t>Osazení vodícího proužku z betonových desek do betonového lože tl do 100 mm š proužku 250 mm</t>
  </si>
  <si>
    <t>-511997344</t>
  </si>
  <si>
    <t>PRAVÝ</t>
  </si>
  <si>
    <t>19+120+146+359,5+51</t>
  </si>
  <si>
    <t>LEVÝ</t>
  </si>
  <si>
    <t>33+216+66+222+8,5</t>
  </si>
  <si>
    <t>114</t>
  </si>
  <si>
    <t>592185610</t>
  </si>
  <si>
    <t>krajník silniční betonový 50x25x8 cm z bílého betonu</t>
  </si>
  <si>
    <t>-1301426859</t>
  </si>
  <si>
    <t>(19+120+146+359,5+51)*2</t>
  </si>
  <si>
    <t>(33+216+66+222+8,5)*2</t>
  </si>
  <si>
    <t>115</t>
  </si>
  <si>
    <t>915499211</t>
  </si>
  <si>
    <t>Příplatek ZKD 10 mm přes 100 mm tl lože u osazení vodícího proužku š 250 mm</t>
  </si>
  <si>
    <t>-1515178935</t>
  </si>
  <si>
    <t>(1241-216)*13</t>
  </si>
  <si>
    <t>116</t>
  </si>
  <si>
    <t>915611111</t>
  </si>
  <si>
    <t>Předznačení vodorovného liniového značení</t>
  </si>
  <si>
    <t>1726707380</t>
  </si>
  <si>
    <t>1332+107</t>
  </si>
  <si>
    <t>117</t>
  </si>
  <si>
    <t>915621111</t>
  </si>
  <si>
    <t>Předznačení vodorovného plošného značení</t>
  </si>
  <si>
    <t>-1002580244</t>
  </si>
  <si>
    <t>118</t>
  </si>
  <si>
    <t>916231111</t>
  </si>
  <si>
    <t>Osazení obruby z drobných kostek bez boční opěry do lože z betonu prostého</t>
  </si>
  <si>
    <t>947213653</t>
  </si>
  <si>
    <t>210*2</t>
  </si>
  <si>
    <t>119</t>
  </si>
  <si>
    <t>583801200</t>
  </si>
  <si>
    <t>kostka dlažební drobná, žula velikost 8/10 cm</t>
  </si>
  <si>
    <t>1806225942</t>
  </si>
  <si>
    <t>210*0,25/4,5</t>
  </si>
  <si>
    <t>120</t>
  </si>
  <si>
    <t>916231213</t>
  </si>
  <si>
    <t>Osazení chodníkového obrubníku betonového stojatého s boční opěrou do lože z betonu prostého</t>
  </si>
  <si>
    <t>99730928</t>
  </si>
  <si>
    <t>133+45+102+360+51</t>
  </si>
  <si>
    <t>12,5+223+8,6</t>
  </si>
  <si>
    <t>121</t>
  </si>
  <si>
    <t>592174170</t>
  </si>
  <si>
    <t>obrubník betonový chodníkový Standard 100x10x25 cm</t>
  </si>
  <si>
    <t>2010382500</t>
  </si>
  <si>
    <t>935+20</t>
  </si>
  <si>
    <t xml:space="preserve">odpočet snížené a přechodové  </t>
  </si>
  <si>
    <t>(-484+10)/2-54</t>
  </si>
  <si>
    <t>122</t>
  </si>
  <si>
    <t>592174670</t>
  </si>
  <si>
    <t>obrubník betonový silniční nájezdový Standard 50x15x15 cm</t>
  </si>
  <si>
    <t>954576933</t>
  </si>
  <si>
    <t>PRAVÉ</t>
  </si>
  <si>
    <t>(3+7+13,5+5+4+6+4+5+6+3,5+6+3,5+4+6+4+12+8+4)*2+5</t>
  </si>
  <si>
    <t>LEVÉ</t>
  </si>
  <si>
    <t>(12,5+23+8,5+38+26+1,5+1,5+1,5+3+3,5+3,5+4+6)*2+5</t>
  </si>
  <si>
    <t>123</t>
  </si>
  <si>
    <t>592174690</t>
  </si>
  <si>
    <t>obrubník betonový silniční přechodový L + P Standard 100x15x15-25 cm</t>
  </si>
  <si>
    <t>366824436</t>
  </si>
  <si>
    <t>(14+1+12)*2</t>
  </si>
  <si>
    <t>124</t>
  </si>
  <si>
    <t>592999999 R</t>
  </si>
  <si>
    <t>obrubník betonový silniční 100x25x30 cm</t>
  </si>
  <si>
    <t>-133358308</t>
  </si>
  <si>
    <t>125</t>
  </si>
  <si>
    <t>916331112</t>
  </si>
  <si>
    <t>Osazení zahradního obrubníku betonového do lože z betonu s boční opěrou</t>
  </si>
  <si>
    <t>1591838649</t>
  </si>
  <si>
    <t>2,4+2,2+4,3+4*3,2+7*2,6+6*2,4+4*3,5+26,5</t>
  </si>
  <si>
    <t>126</t>
  </si>
  <si>
    <t>592173150</t>
  </si>
  <si>
    <t>obrubník betonový zahradní přírodní ABZ 10/95 50x8x25 cm</t>
  </si>
  <si>
    <t>-465876892</t>
  </si>
  <si>
    <t>95*2*1,02</t>
  </si>
  <si>
    <t>127</t>
  </si>
  <si>
    <t>916991121</t>
  </si>
  <si>
    <t>Lože pod obrubníky, krajníky nebo obruby z dlažebních kostek z betonu prostého</t>
  </si>
  <si>
    <t>1103482346</t>
  </si>
  <si>
    <t>OBRUBNÍK NÁSTUPNÍ HRANY</t>
  </si>
  <si>
    <t>14*0,35*0,4</t>
  </si>
  <si>
    <t>CHODNÍKOVÉ</t>
  </si>
  <si>
    <t>935,1*0,3*0,1</t>
  </si>
  <si>
    <t>128</t>
  </si>
  <si>
    <t>919112213</t>
  </si>
  <si>
    <t>Řezání spár pro vytvoření komůrky š 10 mm hl 25 mm pro těsnící zálivku v živičném krytu</t>
  </si>
  <si>
    <t>1369973747</t>
  </si>
  <si>
    <t>pracovní spáry vnější</t>
  </si>
  <si>
    <t>22+5+9+5+7+13+5</t>
  </si>
  <si>
    <t>pracovní spáry vnitřní</t>
  </si>
  <si>
    <t>11+9+12+9+35+30+10</t>
  </si>
  <si>
    <t>spáry podél vodících proužků a dvojřádku</t>
  </si>
  <si>
    <t>1241+2*210</t>
  </si>
  <si>
    <t>spáry podél štěrbinvé trouby</t>
  </si>
  <si>
    <t>(12,5+14)*2</t>
  </si>
  <si>
    <t>129</t>
  </si>
  <si>
    <t>919112223</t>
  </si>
  <si>
    <t>Řezání spár pro vytvoření komůrky š 15 mm hl 30 mm pro těsnící zálivku v živičném krytu</t>
  </si>
  <si>
    <t>-1721800727</t>
  </si>
  <si>
    <t>spáry podél sanovaných ploch</t>
  </si>
  <si>
    <t>55+110+130+190</t>
  </si>
  <si>
    <t>sanace v místech pařezů</t>
  </si>
  <si>
    <t>18*(2*3+6)</t>
  </si>
  <si>
    <t>130</t>
  </si>
  <si>
    <t>919122112</t>
  </si>
  <si>
    <t>Těsnění spár zálivkou za tepla pro komůrky š 10 mm hl 25 mm s těsnicím profilem</t>
  </si>
  <si>
    <t>-997940835</t>
  </si>
  <si>
    <t>1896</t>
  </si>
  <si>
    <t>131</t>
  </si>
  <si>
    <t>919122122</t>
  </si>
  <si>
    <t>Těsnění spár zálivkou za tepla pro komůrky š 15 mm hl 30 mm s těsnicím profilem</t>
  </si>
  <si>
    <t>-1947026034</t>
  </si>
  <si>
    <t>701</t>
  </si>
  <si>
    <t>132</t>
  </si>
  <si>
    <t>919413111</t>
  </si>
  <si>
    <t>Vtoková jímka z betonu prostého propustku z trub do DN 800</t>
  </si>
  <si>
    <t>-652644017</t>
  </si>
  <si>
    <t>133</t>
  </si>
  <si>
    <t>562306030 R</t>
  </si>
  <si>
    <t>poklop kompozitní + rám, 600 x 600 x 60 mm, EN124, B125</t>
  </si>
  <si>
    <t>681560701</t>
  </si>
  <si>
    <t>134</t>
  </si>
  <si>
    <t>919535558</t>
  </si>
  <si>
    <t>Obetonování trubního propustku betonem prostým tř. C 20/25</t>
  </si>
  <si>
    <t>-806086753</t>
  </si>
  <si>
    <t>PRODLOUŽENÍ PROPUSTKŮ</t>
  </si>
  <si>
    <t>4*1,5*0,3</t>
  </si>
  <si>
    <t>135</t>
  </si>
  <si>
    <t>919551112</t>
  </si>
  <si>
    <t>Zřízení propustku z trub plastových PE rýhovaných se spojkami nebo s hrdlem DN 400 mm</t>
  </si>
  <si>
    <t>-1755947864</t>
  </si>
  <si>
    <t>prodloužení stávajích</t>
  </si>
  <si>
    <t>4*2</t>
  </si>
  <si>
    <t>136</t>
  </si>
  <si>
    <t>28617097</t>
  </si>
  <si>
    <t>trubka kanalizační PP plnostěnná třívrstvá DN 300x6000 mm SN16</t>
  </si>
  <si>
    <t>-388666300</t>
  </si>
  <si>
    <t>137</t>
  </si>
  <si>
    <t>28611148</t>
  </si>
  <si>
    <t>trubka kanalizační PVC DN 400x5000 mm SN4</t>
  </si>
  <si>
    <t>1594035575</t>
  </si>
  <si>
    <t>prodloužení stávajích propustků</t>
  </si>
  <si>
    <t>138</t>
  </si>
  <si>
    <t>919721102</t>
  </si>
  <si>
    <t>Geomříž pro stabilizaci podkladu tkaná z polyesteru podélná pevnost v tahu do 80 kN/m</t>
  </si>
  <si>
    <t>-391133624</t>
  </si>
  <si>
    <t>2804,2*1,2</t>
  </si>
  <si>
    <t>139</t>
  </si>
  <si>
    <t>919726203</t>
  </si>
  <si>
    <t>Geotextilie pro vyztužení, separaci a filtraci tkaná z PP podélná pevnost v tahu do 80 kN/m</t>
  </si>
  <si>
    <t>-1207583494</t>
  </si>
  <si>
    <t>140</t>
  </si>
  <si>
    <t>919735112</t>
  </si>
  <si>
    <t>Řezání stávajícího živičného krytu hl do 100 mm</t>
  </si>
  <si>
    <t>-1345827029</t>
  </si>
  <si>
    <t>55+110+130+180</t>
  </si>
  <si>
    <t>(5,5+5,5+11)*2</t>
  </si>
  <si>
    <t>141</t>
  </si>
  <si>
    <t>935114112</t>
  </si>
  <si>
    <t>Mikroštěrbinový odvodňovací betonový žlab 220x260 mm se spádem dna 0,5 % se základem</t>
  </si>
  <si>
    <t>-1371326286</t>
  </si>
  <si>
    <t>včetně  čistícího a vpusťového kusu</t>
  </si>
  <si>
    <t>12,5</t>
  </si>
  <si>
    <t>142</t>
  </si>
  <si>
    <t>935114122</t>
  </si>
  <si>
    <t>Štěrbinový odvodňovací betonový žlab 450x500 mm se spádem 0,5% se základem</t>
  </si>
  <si>
    <t>942585889</t>
  </si>
  <si>
    <t>včetně čistících a vpusťopého kusu</t>
  </si>
  <si>
    <t>1+3*4+1</t>
  </si>
  <si>
    <t>143</t>
  </si>
  <si>
    <t>938902113</t>
  </si>
  <si>
    <t>Čištění příkopů komunikací příkopovým rypadlem objem nánosu do 0,5 m3/m</t>
  </si>
  <si>
    <t>225917632</t>
  </si>
  <si>
    <t>144</t>
  </si>
  <si>
    <t>938902421</t>
  </si>
  <si>
    <t>Čištění propustků strojně tlakovou vodou D do 500 mm při tl nánosu do 50% DN</t>
  </si>
  <si>
    <t>-1834650328</t>
  </si>
  <si>
    <t>DEŠŤOVÁ KANALIZACE+PROPUST</t>
  </si>
  <si>
    <t>650+15</t>
  </si>
  <si>
    <t>145</t>
  </si>
  <si>
    <t>938909611</t>
  </si>
  <si>
    <t>Odstranění nánosu na krajnicích tl do 100 mm</t>
  </si>
  <si>
    <t>-259074389</t>
  </si>
  <si>
    <t>970</t>
  </si>
  <si>
    <t>146</t>
  </si>
  <si>
    <t>938909999R</t>
  </si>
  <si>
    <t xml:space="preserve">Očištění podkladu zametením včetně lokálního odfrézování narušených živičných vrstev  </t>
  </si>
  <si>
    <t>-766037647</t>
  </si>
  <si>
    <t>6720</t>
  </si>
  <si>
    <t>147</t>
  </si>
  <si>
    <t>966006132</t>
  </si>
  <si>
    <t>Odstranění značek dopravních nebo orientačních se sloupky s betonovými patkami</t>
  </si>
  <si>
    <t>-424820245</t>
  </si>
  <si>
    <t>148</t>
  </si>
  <si>
    <t>966008112</t>
  </si>
  <si>
    <t>Bourání trubního propustku do DN 500</t>
  </si>
  <si>
    <t>845247698</t>
  </si>
  <si>
    <t>3*8+6</t>
  </si>
  <si>
    <t>149</t>
  </si>
  <si>
    <t>966555551R</t>
  </si>
  <si>
    <t xml:space="preserve">Vyčištění a sanace zděných šachet plochy do 0,8 m2, hl.do 1,60 m     </t>
  </si>
  <si>
    <t>-504392182</t>
  </si>
  <si>
    <t>150</t>
  </si>
  <si>
    <t>979054451</t>
  </si>
  <si>
    <t>Očištění vybouraných zámkových dlaždic s původním spárováním z kameniva těženého</t>
  </si>
  <si>
    <t>1545662390</t>
  </si>
  <si>
    <t>333,1+47</t>
  </si>
  <si>
    <t>151</t>
  </si>
  <si>
    <t>979071131</t>
  </si>
  <si>
    <t>Očištění dlažebních kostek mozaikových kamenivem těženým nebo MV</t>
  </si>
  <si>
    <t>704865181</t>
  </si>
  <si>
    <t>152</t>
  </si>
  <si>
    <t>979999991R</t>
  </si>
  <si>
    <t xml:space="preserve">Nezpoplatněné uložení frézingu na skládku cestmistrovství </t>
  </si>
  <si>
    <t>-1986967407</t>
  </si>
  <si>
    <t>928,75</t>
  </si>
  <si>
    <t xml:space="preserve"> Přesun hmot</t>
  </si>
  <si>
    <t>153</t>
  </si>
  <si>
    <t>998225111</t>
  </si>
  <si>
    <t>Přesun hmot pro pozemní komunikace a letiště s krytem živičným</t>
  </si>
  <si>
    <t>387536346</t>
  </si>
  <si>
    <t>6028</t>
  </si>
  <si>
    <t>997</t>
  </si>
  <si>
    <t>Přesun sutě</t>
  </si>
  <si>
    <t>154</t>
  </si>
  <si>
    <t>997221551</t>
  </si>
  <si>
    <t>Vodorovná doprava suti ze sypkých materiálů do 1 km</t>
  </si>
  <si>
    <t>-958560993</t>
  </si>
  <si>
    <t>frezing</t>
  </si>
  <si>
    <t>983</t>
  </si>
  <si>
    <t>beton</t>
  </si>
  <si>
    <t>349</t>
  </si>
  <si>
    <t>kamenivo</t>
  </si>
  <si>
    <t>1086</t>
  </si>
  <si>
    <t>živice</t>
  </si>
  <si>
    <t>214</t>
  </si>
  <si>
    <t>155</t>
  </si>
  <si>
    <t>997221559</t>
  </si>
  <si>
    <t>Příplatek ZKD 1 km u vodorovné dopravy suti ze sypkých materiálů</t>
  </si>
  <si>
    <t>767347298</t>
  </si>
  <si>
    <t>983*13</t>
  </si>
  <si>
    <t>349*13</t>
  </si>
  <si>
    <t>kamenivo-výzisk pro podklady  a zásyp příkopu</t>
  </si>
  <si>
    <t>(1086-600-200)*13</t>
  </si>
  <si>
    <t>214*13</t>
  </si>
  <si>
    <t>156</t>
  </si>
  <si>
    <t>997221611</t>
  </si>
  <si>
    <t>Nakládání suti na dopravní prostředky pro vodorovnou dopravu</t>
  </si>
  <si>
    <t>-1117106364</t>
  </si>
  <si>
    <t>157</t>
  </si>
  <si>
    <t>997221815</t>
  </si>
  <si>
    <t>Poplatek za uložení betonového odpadu na skládce (skládkovné)</t>
  </si>
  <si>
    <t>-1153130991</t>
  </si>
  <si>
    <t>158</t>
  </si>
  <si>
    <t>997221845</t>
  </si>
  <si>
    <t>Poplatek za uložení odpadu z asfaltových povrchů na skládce (skládkovné)</t>
  </si>
  <si>
    <t>-2012322750</t>
  </si>
  <si>
    <t>159</t>
  </si>
  <si>
    <t>997221855</t>
  </si>
  <si>
    <t>Poplatek za uložení odpadu z kameniva na skládce (skládkovné)</t>
  </si>
  <si>
    <t>262010673</t>
  </si>
  <si>
    <t xml:space="preserve">kamenivo - výzisk pro podklady a zásyp příkopu </t>
  </si>
  <si>
    <t>1086-600-200</t>
  </si>
  <si>
    <t>vegetace - vegetační úpravy</t>
  </si>
  <si>
    <t>112151358</t>
  </si>
  <si>
    <t>Kácení stromu s postupným spouštěním koruny a kmene D do 0,9 m</t>
  </si>
  <si>
    <t>2122340572</t>
  </si>
  <si>
    <t>112151360</t>
  </si>
  <si>
    <t>Kácení stromu s postupným spouštěním koruny a kmene D do 1,1 m</t>
  </si>
  <si>
    <t>-1123805970</t>
  </si>
  <si>
    <t>112251221</t>
  </si>
  <si>
    <t>Odstranění pařezů rovině nebo na svahu do 1:5 odfrézováním do hloubky 0,5 m</t>
  </si>
  <si>
    <t>-2052778768</t>
  </si>
  <si>
    <t>6*(0,9*0,9*3,14/4)+12*(1,1*1,1*3,14/4)</t>
  </si>
  <si>
    <t>122911121</t>
  </si>
  <si>
    <t>Odstranění vyfrézované dřevní hmoty hloubky do 0,5 m v rovině nebo na svahu do 1:5</t>
  </si>
  <si>
    <t>-41126909</t>
  </si>
  <si>
    <t>15,213</t>
  </si>
  <si>
    <t>162209999 R</t>
  </si>
  <si>
    <t>Likvidace větví včetně dopravy komplet</t>
  </si>
  <si>
    <t>komplet</t>
  </si>
  <si>
    <t>1920924425</t>
  </si>
  <si>
    <t>162301404</t>
  </si>
  <si>
    <t>Vodorovné přemístění větví stromů listnatých do 5 km D kmene do 900 mm</t>
  </si>
  <si>
    <t>-1384320313</t>
  </si>
  <si>
    <t>162301414</t>
  </si>
  <si>
    <t>Vodorovné přemístění kmenů stromů listnatých do 5 km D kmene do 900 mm</t>
  </si>
  <si>
    <t>63659982</t>
  </si>
  <si>
    <t>174201204</t>
  </si>
  <si>
    <t>Zásyp jam po pařezech D pařezů do 900 mm</t>
  </si>
  <si>
    <t>1480495548</t>
  </si>
  <si>
    <t>181301102</t>
  </si>
  <si>
    <t>Rozprostření ornice tl vrstvy do 150 mm pl do 500 m2 v rovině nebo ve svahu do 1:5</t>
  </si>
  <si>
    <t>1866029</t>
  </si>
  <si>
    <t>obnova  za obrubami</t>
  </si>
  <si>
    <t>(223-135+68+64)*0,5</t>
  </si>
  <si>
    <t>10321100</t>
  </si>
  <si>
    <t>zahradní substrát pro výsadbu VL</t>
  </si>
  <si>
    <t>-143290700</t>
  </si>
  <si>
    <t>110*0,15+126*0,2</t>
  </si>
  <si>
    <t>181411131</t>
  </si>
  <si>
    <t>Založení parkového trávníku výsevem plochy do 1000 m2 v rovině a ve svahu do 1:5</t>
  </si>
  <si>
    <t>-1428517142</t>
  </si>
  <si>
    <t>110*4</t>
  </si>
  <si>
    <t>00572410</t>
  </si>
  <si>
    <t>osivo směs travní parková</t>
  </si>
  <si>
    <t>kg</t>
  </si>
  <si>
    <t>1443570345</t>
  </si>
  <si>
    <t>181411133</t>
  </si>
  <si>
    <t>Založení parkového trávníku výsevem plochy do 1000 m2 ve svahu do 1:1</t>
  </si>
  <si>
    <t>2070707162</t>
  </si>
  <si>
    <t>182301123</t>
  </si>
  <si>
    <t>Rozprostření ornice pl do 500 m2 ve svahu přes 1:5 tl vrstvy do 200 mm</t>
  </si>
  <si>
    <t>-1255083179</t>
  </si>
  <si>
    <t>184004415</t>
  </si>
  <si>
    <t>Výsadba sazenic stromů v nad 1500 do 3000 mm do jamky D 700 mm hl 700 mm</t>
  </si>
  <si>
    <t>876513395</t>
  </si>
  <si>
    <t>026505999 R</t>
  </si>
  <si>
    <t>Lípa malolistá (Tilia cordata) 250-300cm, obvod do 14 cm</t>
  </si>
  <si>
    <t>-24587505</t>
  </si>
  <si>
    <t>184004917</t>
  </si>
  <si>
    <t>Příplatek za donesení hlíny do jamky D 700 mm hl 700 mm</t>
  </si>
  <si>
    <t>1905587237</t>
  </si>
  <si>
    <t>184215133</t>
  </si>
  <si>
    <t>Ukotvení kmene dřevin třemi kůly D do 0,1 m délky do 3 m, včetně materiálu</t>
  </si>
  <si>
    <t>784155629</t>
  </si>
  <si>
    <t>184852413</t>
  </si>
  <si>
    <t>Řez stromu redukční o ploše koruny do 90 m2 lezeckou technikou</t>
  </si>
  <si>
    <t>889161106</t>
  </si>
  <si>
    <t>184911421</t>
  </si>
  <si>
    <t>Mulčování rostlin kůrou tl. do 0,1 m v rovině a svahu do 1:5</t>
  </si>
  <si>
    <t>-1768680122</t>
  </si>
  <si>
    <t>103911000</t>
  </si>
  <si>
    <t>kůra mulčovací VL</t>
  </si>
  <si>
    <t>1278385755</t>
  </si>
  <si>
    <t>26*0,15</t>
  </si>
  <si>
    <t>185804311</t>
  </si>
  <si>
    <t>Zalití rostlin vodou plocha do 20 m2</t>
  </si>
  <si>
    <t>1127830055</t>
  </si>
  <si>
    <t>DIO - přechodné dopravní značení a  úprava objízdných tras</t>
  </si>
  <si>
    <t>60879084</t>
  </si>
  <si>
    <t>913121111</t>
  </si>
  <si>
    <t>Montáž a demontáž dočasné dopravní značky kompletní základní</t>
  </si>
  <si>
    <t>2075469444</t>
  </si>
  <si>
    <t>objízdná trasa</t>
  </si>
  <si>
    <t>OTzM</t>
  </si>
  <si>
    <t>uzávěra  v místě</t>
  </si>
  <si>
    <t>UZzM</t>
  </si>
  <si>
    <t>částečné omezení</t>
  </si>
  <si>
    <t>KYzM</t>
  </si>
  <si>
    <t>2*8*12</t>
  </si>
  <si>
    <t>913121112</t>
  </si>
  <si>
    <t>Montáž a demontáž dočasné dopravní značky kompletní zvětšené</t>
  </si>
  <si>
    <t>-1609164505</t>
  </si>
  <si>
    <t>OTzV</t>
  </si>
  <si>
    <t>913121211</t>
  </si>
  <si>
    <t>Příplatek k dočasné dopravní značce kompletní základní za první a ZKD den použití</t>
  </si>
  <si>
    <t>-542429477</t>
  </si>
  <si>
    <t>48*90</t>
  </si>
  <si>
    <t>32*20</t>
  </si>
  <si>
    <t>2*8*60</t>
  </si>
  <si>
    <t>913121212</t>
  </si>
  <si>
    <t>Příplatek k dočasné dopravní značce kompletní zvětšené za první a ZKD den použití</t>
  </si>
  <si>
    <t>1830518128</t>
  </si>
  <si>
    <t>6*90</t>
  </si>
  <si>
    <t>913221112</t>
  </si>
  <si>
    <t>Montáž a demontáž dočasné dopravní zábrany Z2 světelné šířky 2,5 m s 5 světly</t>
  </si>
  <si>
    <t>-95574349</t>
  </si>
  <si>
    <t>uzávěra v místě</t>
  </si>
  <si>
    <t>8*2*1</t>
  </si>
  <si>
    <t>1*2*12</t>
  </si>
  <si>
    <t>913221212</t>
  </si>
  <si>
    <t>Příplatek k dočasné dopravní zábraně Z2 světelné šířky 2,5m s 5 světly za první a ZKD den použití</t>
  </si>
  <si>
    <t>-362103759</t>
  </si>
  <si>
    <t>8*90</t>
  </si>
  <si>
    <t>2*2*60</t>
  </si>
  <si>
    <t>913321111</t>
  </si>
  <si>
    <t>Montáž a demontáž dočasné dopravní směrové desky základní Z4</t>
  </si>
  <si>
    <t>-2123927989</t>
  </si>
  <si>
    <t>částečné omezení v místě</t>
  </si>
  <si>
    <t>10*2*12</t>
  </si>
  <si>
    <t>913321211</t>
  </si>
  <si>
    <t>Příplatek k dočasné směrové desce základní Z4 za první a ZKD den použití</t>
  </si>
  <si>
    <t>1494253890</t>
  </si>
  <si>
    <t>2*10*60</t>
  </si>
  <si>
    <t>913331115</t>
  </si>
  <si>
    <t>Montáž a demontáž dočasného dopravní signální svítilny EKO včetně akumulátoru</t>
  </si>
  <si>
    <t>-921312236</t>
  </si>
  <si>
    <t>8*5*12</t>
  </si>
  <si>
    <t>5*2*12</t>
  </si>
  <si>
    <t>913331215</t>
  </si>
  <si>
    <t>Příplatek k dočasné signální svítilně EKO včetně akumulátoru za první a ZKD den použití</t>
  </si>
  <si>
    <t>-610538368</t>
  </si>
  <si>
    <t>8*5*90</t>
  </si>
  <si>
    <t>5*2*60</t>
  </si>
  <si>
    <t>913411111</t>
  </si>
  <si>
    <t>Montáž a demontáž mobilní semaforové soupravy se 2 semafory</t>
  </si>
  <si>
    <t>1342687669</t>
  </si>
  <si>
    <t>2*12</t>
  </si>
  <si>
    <t>913411211</t>
  </si>
  <si>
    <t>Příplatek k dočasné mobilní semaforové soupravě se 2 semafory za první a ZKD den použití</t>
  </si>
  <si>
    <t>-1287878633</t>
  </si>
  <si>
    <t>2*60</t>
  </si>
  <si>
    <t>913911113</t>
  </si>
  <si>
    <t>Montáž a demontáž akumulátoru dočasného dopravního značení olověného 12 V/180 Ah</t>
  </si>
  <si>
    <t>-403418366</t>
  </si>
  <si>
    <t>913911122</t>
  </si>
  <si>
    <t>Montáž a demontáž dočasného zásobníku ocelového na akumulátor a řídící jednotku</t>
  </si>
  <si>
    <t>2139472650</t>
  </si>
  <si>
    <t>913911213</t>
  </si>
  <si>
    <t>Příplatek k dočasnému akumulátor 12V/180 Ah za první a ZKD den použití</t>
  </si>
  <si>
    <t>520540428</t>
  </si>
  <si>
    <t>913911222</t>
  </si>
  <si>
    <t>Příplatek k dočasnému ocelovému zásobníku na akumulátor za první a ZKD den použití</t>
  </si>
  <si>
    <t>773956897</t>
  </si>
  <si>
    <t>913921131</t>
  </si>
  <si>
    <t>Dočasné omezení platnosti zakrytí základní dopravní značky</t>
  </si>
  <si>
    <t>957681627</t>
  </si>
  <si>
    <t>913921132</t>
  </si>
  <si>
    <t>Dočasné omezení platnosti odkrytí základní dopravní značky</t>
  </si>
  <si>
    <t>-108006943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</si>
</sst>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2"/>
      <c r="AQ5" s="22"/>
      <c r="AR5" s="20"/>
      <c r="BE5" s="266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2"/>
      <c r="AQ6" s="22"/>
      <c r="AR6" s="20"/>
      <c r="BE6" s="267"/>
      <c r="BS6" s="17" t="s">
        <v>18</v>
      </c>
    </row>
    <row r="7" spans="2:7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21</v>
      </c>
      <c r="AL7" s="22"/>
      <c r="AM7" s="22"/>
      <c r="AN7" s="27" t="s">
        <v>22</v>
      </c>
      <c r="AO7" s="22"/>
      <c r="AP7" s="22"/>
      <c r="AQ7" s="22"/>
      <c r="AR7" s="20"/>
      <c r="BE7" s="267"/>
      <c r="BS7" s="17" t="s">
        <v>23</v>
      </c>
    </row>
    <row r="8" spans="2:71" ht="12" customHeight="1">
      <c r="B8" s="21"/>
      <c r="C8" s="22"/>
      <c r="D8" s="29" t="s">
        <v>24</v>
      </c>
      <c r="E8" s="22"/>
      <c r="F8" s="22"/>
      <c r="G8" s="22"/>
      <c r="H8" s="22"/>
      <c r="I8" s="22"/>
      <c r="J8" s="22"/>
      <c r="K8" s="27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26</v>
      </c>
      <c r="AL8" s="22"/>
      <c r="AM8" s="22"/>
      <c r="AN8" s="30" t="s">
        <v>27</v>
      </c>
      <c r="AO8" s="22"/>
      <c r="AP8" s="22"/>
      <c r="AQ8" s="22"/>
      <c r="AR8" s="20"/>
      <c r="BE8" s="267"/>
      <c r="BS8" s="17" t="s">
        <v>28</v>
      </c>
    </row>
    <row r="9" spans="2:71" ht="29.25" customHeight="1">
      <c r="B9" s="21"/>
      <c r="C9" s="22"/>
      <c r="D9" s="26" t="s">
        <v>29</v>
      </c>
      <c r="E9" s="22"/>
      <c r="F9" s="22"/>
      <c r="G9" s="22"/>
      <c r="H9" s="22"/>
      <c r="I9" s="22"/>
      <c r="J9" s="22"/>
      <c r="K9" s="31" t="s">
        <v>30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31</v>
      </c>
      <c r="AL9" s="22"/>
      <c r="AM9" s="22"/>
      <c r="AN9" s="31" t="s">
        <v>32</v>
      </c>
      <c r="AO9" s="22"/>
      <c r="AP9" s="22"/>
      <c r="AQ9" s="22"/>
      <c r="AR9" s="20"/>
      <c r="BE9" s="267"/>
      <c r="BS9" s="17" t="s">
        <v>33</v>
      </c>
    </row>
    <row r="10" spans="2:71" ht="12" customHeight="1">
      <c r="B10" s="21"/>
      <c r="C10" s="22"/>
      <c r="D10" s="29" t="s">
        <v>34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35</v>
      </c>
      <c r="AL10" s="22"/>
      <c r="AM10" s="22"/>
      <c r="AN10" s="27" t="s">
        <v>36</v>
      </c>
      <c r="AO10" s="22"/>
      <c r="AP10" s="22"/>
      <c r="AQ10" s="22"/>
      <c r="AR10" s="20"/>
      <c r="BE10" s="267"/>
      <c r="BS10" s="17" t="s">
        <v>18</v>
      </c>
    </row>
    <row r="11" spans="2:71" ht="18.4" customHeight="1">
      <c r="B11" s="21"/>
      <c r="C11" s="22"/>
      <c r="D11" s="22"/>
      <c r="E11" s="27" t="s">
        <v>37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38</v>
      </c>
      <c r="AL11" s="22"/>
      <c r="AM11" s="22"/>
      <c r="AN11" s="27" t="s">
        <v>1</v>
      </c>
      <c r="AO11" s="22"/>
      <c r="AP11" s="22"/>
      <c r="AQ11" s="22"/>
      <c r="AR11" s="20"/>
      <c r="BE11" s="267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18</v>
      </c>
    </row>
    <row r="13" spans="2:71" ht="12" customHeight="1">
      <c r="B13" s="21"/>
      <c r="C13" s="22"/>
      <c r="D13" s="29" t="s">
        <v>39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35</v>
      </c>
      <c r="AL13" s="22"/>
      <c r="AM13" s="22"/>
      <c r="AN13" s="32" t="s">
        <v>40</v>
      </c>
      <c r="AO13" s="22"/>
      <c r="AP13" s="22"/>
      <c r="AQ13" s="22"/>
      <c r="AR13" s="20"/>
      <c r="BE13" s="267"/>
      <c r="BS13" s="17" t="s">
        <v>18</v>
      </c>
    </row>
    <row r="14" spans="2:71" ht="12.75">
      <c r="B14" s="21"/>
      <c r="C14" s="22"/>
      <c r="D14" s="22"/>
      <c r="E14" s="290" t="s">
        <v>40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" t="s">
        <v>38</v>
      </c>
      <c r="AL14" s="22"/>
      <c r="AM14" s="22"/>
      <c r="AN14" s="32" t="s">
        <v>40</v>
      </c>
      <c r="AO14" s="22"/>
      <c r="AP14" s="22"/>
      <c r="AQ14" s="22"/>
      <c r="AR14" s="20"/>
      <c r="BE14" s="267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2:71" ht="12" customHeight="1">
      <c r="B16" s="21"/>
      <c r="C16" s="22"/>
      <c r="D16" s="29" t="s">
        <v>41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35</v>
      </c>
      <c r="AL16" s="22"/>
      <c r="AM16" s="22"/>
      <c r="AN16" s="27" t="s">
        <v>42</v>
      </c>
      <c r="AO16" s="22"/>
      <c r="AP16" s="22"/>
      <c r="AQ16" s="22"/>
      <c r="AR16" s="20"/>
      <c r="BE16" s="267"/>
      <c r="BS16" s="17" t="s">
        <v>4</v>
      </c>
    </row>
    <row r="17" spans="2:71" ht="18.4" customHeight="1">
      <c r="B17" s="21"/>
      <c r="C17" s="22"/>
      <c r="D17" s="22"/>
      <c r="E17" s="27" t="s">
        <v>43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38</v>
      </c>
      <c r="AL17" s="22"/>
      <c r="AM17" s="22"/>
      <c r="AN17" s="27" t="s">
        <v>1</v>
      </c>
      <c r="AO17" s="22"/>
      <c r="AP17" s="22"/>
      <c r="AQ17" s="22"/>
      <c r="AR17" s="20"/>
      <c r="BE17" s="267"/>
      <c r="BS17" s="17" t="s">
        <v>4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2:71" ht="12" customHeight="1">
      <c r="B19" s="21"/>
      <c r="C19" s="22"/>
      <c r="D19" s="29" t="s">
        <v>44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35</v>
      </c>
      <c r="AL19" s="22"/>
      <c r="AM19" s="22"/>
      <c r="AN19" s="27" t="s">
        <v>1</v>
      </c>
      <c r="AO19" s="22"/>
      <c r="AP19" s="22"/>
      <c r="AQ19" s="22"/>
      <c r="AR19" s="20"/>
      <c r="BE19" s="267"/>
      <c r="BS19" s="17" t="s">
        <v>18</v>
      </c>
    </row>
    <row r="20" spans="2:71" ht="18.4" customHeight="1">
      <c r="B20" s="21"/>
      <c r="C20" s="22"/>
      <c r="D20" s="22"/>
      <c r="E20" s="27" t="s">
        <v>45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38</v>
      </c>
      <c r="AL20" s="22"/>
      <c r="AM20" s="22"/>
      <c r="AN20" s="27" t="s">
        <v>1</v>
      </c>
      <c r="AO20" s="22"/>
      <c r="AP20" s="22"/>
      <c r="AQ20" s="22"/>
      <c r="AR20" s="20"/>
      <c r="BE20" s="267"/>
      <c r="BS20" s="17" t="s">
        <v>46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2:57" ht="12" customHeight="1">
      <c r="B22" s="21"/>
      <c r="C22" s="22"/>
      <c r="D22" s="29" t="s">
        <v>47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2:57" ht="16.5" customHeight="1">
      <c r="B23" s="21"/>
      <c r="C23" s="22"/>
      <c r="D23" s="22"/>
      <c r="E23" s="292" t="s">
        <v>1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2"/>
      <c r="AP23" s="22"/>
      <c r="AQ23" s="22"/>
      <c r="AR23" s="20"/>
      <c r="BE23" s="267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2:57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67"/>
    </row>
    <row r="26" spans="2:57" s="1" customFormat="1" ht="25.9" customHeight="1">
      <c r="B26" s="35"/>
      <c r="C26" s="36"/>
      <c r="D26" s="37" t="s">
        <v>48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9">
        <f>ROUND(AG94,2)</f>
        <v>0</v>
      </c>
      <c r="AL26" s="270"/>
      <c r="AM26" s="270"/>
      <c r="AN26" s="270"/>
      <c r="AO26" s="270"/>
      <c r="AP26" s="36"/>
      <c r="AQ26" s="36"/>
      <c r="AR26" s="39"/>
      <c r="BE26" s="267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2:57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3" t="s">
        <v>49</v>
      </c>
      <c r="M28" s="293"/>
      <c r="N28" s="293"/>
      <c r="O28" s="293"/>
      <c r="P28" s="293"/>
      <c r="Q28" s="36"/>
      <c r="R28" s="36"/>
      <c r="S28" s="36"/>
      <c r="T28" s="36"/>
      <c r="U28" s="36"/>
      <c r="V28" s="36"/>
      <c r="W28" s="293" t="s">
        <v>50</v>
      </c>
      <c r="X28" s="293"/>
      <c r="Y28" s="293"/>
      <c r="Z28" s="293"/>
      <c r="AA28" s="293"/>
      <c r="AB28" s="293"/>
      <c r="AC28" s="293"/>
      <c r="AD28" s="293"/>
      <c r="AE28" s="293"/>
      <c r="AF28" s="36"/>
      <c r="AG28" s="36"/>
      <c r="AH28" s="36"/>
      <c r="AI28" s="36"/>
      <c r="AJ28" s="36"/>
      <c r="AK28" s="293" t="s">
        <v>51</v>
      </c>
      <c r="AL28" s="293"/>
      <c r="AM28" s="293"/>
      <c r="AN28" s="293"/>
      <c r="AO28" s="293"/>
      <c r="AP28" s="36"/>
      <c r="AQ28" s="36"/>
      <c r="AR28" s="39"/>
      <c r="BE28" s="267"/>
    </row>
    <row r="29" spans="2:57" s="2" customFormat="1" ht="14.45" customHeight="1">
      <c r="B29" s="40"/>
      <c r="C29" s="41"/>
      <c r="D29" s="29" t="s">
        <v>52</v>
      </c>
      <c r="E29" s="41"/>
      <c r="F29" s="29" t="s">
        <v>53</v>
      </c>
      <c r="G29" s="41"/>
      <c r="H29" s="41"/>
      <c r="I29" s="41"/>
      <c r="J29" s="41"/>
      <c r="K29" s="41"/>
      <c r="L29" s="294">
        <v>0.21</v>
      </c>
      <c r="M29" s="265"/>
      <c r="N29" s="265"/>
      <c r="O29" s="265"/>
      <c r="P29" s="265"/>
      <c r="Q29" s="41"/>
      <c r="R29" s="41"/>
      <c r="S29" s="41"/>
      <c r="T29" s="41"/>
      <c r="U29" s="41"/>
      <c r="V29" s="41"/>
      <c r="W29" s="264">
        <f>ROUND(AZ94,2)</f>
        <v>0</v>
      </c>
      <c r="X29" s="265"/>
      <c r="Y29" s="265"/>
      <c r="Z29" s="265"/>
      <c r="AA29" s="265"/>
      <c r="AB29" s="265"/>
      <c r="AC29" s="265"/>
      <c r="AD29" s="265"/>
      <c r="AE29" s="265"/>
      <c r="AF29" s="41"/>
      <c r="AG29" s="41"/>
      <c r="AH29" s="41"/>
      <c r="AI29" s="41"/>
      <c r="AJ29" s="41"/>
      <c r="AK29" s="264">
        <f>ROUND(AV94,2)</f>
        <v>0</v>
      </c>
      <c r="AL29" s="265"/>
      <c r="AM29" s="265"/>
      <c r="AN29" s="265"/>
      <c r="AO29" s="265"/>
      <c r="AP29" s="41"/>
      <c r="AQ29" s="41"/>
      <c r="AR29" s="42"/>
      <c r="BE29" s="268"/>
    </row>
    <row r="30" spans="2:57" s="2" customFormat="1" ht="14.45" customHeight="1">
      <c r="B30" s="40"/>
      <c r="C30" s="41"/>
      <c r="D30" s="41"/>
      <c r="E30" s="41"/>
      <c r="F30" s="29" t="s">
        <v>54</v>
      </c>
      <c r="G30" s="41"/>
      <c r="H30" s="41"/>
      <c r="I30" s="41"/>
      <c r="J30" s="41"/>
      <c r="K30" s="41"/>
      <c r="L30" s="294">
        <v>0.15</v>
      </c>
      <c r="M30" s="265"/>
      <c r="N30" s="265"/>
      <c r="O30" s="265"/>
      <c r="P30" s="265"/>
      <c r="Q30" s="41"/>
      <c r="R30" s="41"/>
      <c r="S30" s="41"/>
      <c r="T30" s="41"/>
      <c r="U30" s="41"/>
      <c r="V30" s="41"/>
      <c r="W30" s="264">
        <f>ROUND(BA94,2)</f>
        <v>0</v>
      </c>
      <c r="X30" s="265"/>
      <c r="Y30" s="265"/>
      <c r="Z30" s="265"/>
      <c r="AA30" s="265"/>
      <c r="AB30" s="265"/>
      <c r="AC30" s="265"/>
      <c r="AD30" s="265"/>
      <c r="AE30" s="265"/>
      <c r="AF30" s="41"/>
      <c r="AG30" s="41"/>
      <c r="AH30" s="41"/>
      <c r="AI30" s="41"/>
      <c r="AJ30" s="41"/>
      <c r="AK30" s="264">
        <f>ROUND(AW94,2)</f>
        <v>0</v>
      </c>
      <c r="AL30" s="265"/>
      <c r="AM30" s="265"/>
      <c r="AN30" s="265"/>
      <c r="AO30" s="265"/>
      <c r="AP30" s="41"/>
      <c r="AQ30" s="41"/>
      <c r="AR30" s="42"/>
      <c r="BE30" s="268"/>
    </row>
    <row r="31" spans="2:57" s="2" customFormat="1" ht="14.45" customHeight="1" hidden="1">
      <c r="B31" s="40"/>
      <c r="C31" s="41"/>
      <c r="D31" s="41"/>
      <c r="E31" s="41"/>
      <c r="F31" s="29" t="s">
        <v>55</v>
      </c>
      <c r="G31" s="41"/>
      <c r="H31" s="41"/>
      <c r="I31" s="41"/>
      <c r="J31" s="41"/>
      <c r="K31" s="41"/>
      <c r="L31" s="294">
        <v>0.21</v>
      </c>
      <c r="M31" s="265"/>
      <c r="N31" s="265"/>
      <c r="O31" s="265"/>
      <c r="P31" s="265"/>
      <c r="Q31" s="41"/>
      <c r="R31" s="41"/>
      <c r="S31" s="41"/>
      <c r="T31" s="41"/>
      <c r="U31" s="41"/>
      <c r="V31" s="41"/>
      <c r="W31" s="264">
        <f>ROUND(BB94,2)</f>
        <v>0</v>
      </c>
      <c r="X31" s="265"/>
      <c r="Y31" s="265"/>
      <c r="Z31" s="265"/>
      <c r="AA31" s="265"/>
      <c r="AB31" s="265"/>
      <c r="AC31" s="265"/>
      <c r="AD31" s="265"/>
      <c r="AE31" s="265"/>
      <c r="AF31" s="41"/>
      <c r="AG31" s="41"/>
      <c r="AH31" s="41"/>
      <c r="AI31" s="41"/>
      <c r="AJ31" s="41"/>
      <c r="AK31" s="264">
        <v>0</v>
      </c>
      <c r="AL31" s="265"/>
      <c r="AM31" s="265"/>
      <c r="AN31" s="265"/>
      <c r="AO31" s="265"/>
      <c r="AP31" s="41"/>
      <c r="AQ31" s="41"/>
      <c r="AR31" s="42"/>
      <c r="BE31" s="268"/>
    </row>
    <row r="32" spans="2:57" s="2" customFormat="1" ht="14.45" customHeight="1" hidden="1">
      <c r="B32" s="40"/>
      <c r="C32" s="41"/>
      <c r="D32" s="41"/>
      <c r="E32" s="41"/>
      <c r="F32" s="29" t="s">
        <v>56</v>
      </c>
      <c r="G32" s="41"/>
      <c r="H32" s="41"/>
      <c r="I32" s="41"/>
      <c r="J32" s="41"/>
      <c r="K32" s="41"/>
      <c r="L32" s="294">
        <v>0.15</v>
      </c>
      <c r="M32" s="265"/>
      <c r="N32" s="265"/>
      <c r="O32" s="265"/>
      <c r="P32" s="265"/>
      <c r="Q32" s="41"/>
      <c r="R32" s="41"/>
      <c r="S32" s="41"/>
      <c r="T32" s="41"/>
      <c r="U32" s="41"/>
      <c r="V32" s="41"/>
      <c r="W32" s="264">
        <f>ROUND(BC94,2)</f>
        <v>0</v>
      </c>
      <c r="X32" s="265"/>
      <c r="Y32" s="265"/>
      <c r="Z32" s="265"/>
      <c r="AA32" s="265"/>
      <c r="AB32" s="265"/>
      <c r="AC32" s="265"/>
      <c r="AD32" s="265"/>
      <c r="AE32" s="265"/>
      <c r="AF32" s="41"/>
      <c r="AG32" s="41"/>
      <c r="AH32" s="41"/>
      <c r="AI32" s="41"/>
      <c r="AJ32" s="41"/>
      <c r="AK32" s="264">
        <v>0</v>
      </c>
      <c r="AL32" s="265"/>
      <c r="AM32" s="265"/>
      <c r="AN32" s="265"/>
      <c r="AO32" s="265"/>
      <c r="AP32" s="41"/>
      <c r="AQ32" s="41"/>
      <c r="AR32" s="42"/>
      <c r="BE32" s="268"/>
    </row>
    <row r="33" spans="2:57" s="2" customFormat="1" ht="14.45" customHeight="1" hidden="1">
      <c r="B33" s="40"/>
      <c r="C33" s="41"/>
      <c r="D33" s="41"/>
      <c r="E33" s="41"/>
      <c r="F33" s="29" t="s">
        <v>57</v>
      </c>
      <c r="G33" s="41"/>
      <c r="H33" s="41"/>
      <c r="I33" s="41"/>
      <c r="J33" s="41"/>
      <c r="K33" s="41"/>
      <c r="L33" s="294">
        <v>0</v>
      </c>
      <c r="M33" s="265"/>
      <c r="N33" s="265"/>
      <c r="O33" s="265"/>
      <c r="P33" s="265"/>
      <c r="Q33" s="41"/>
      <c r="R33" s="41"/>
      <c r="S33" s="41"/>
      <c r="T33" s="41"/>
      <c r="U33" s="41"/>
      <c r="V33" s="41"/>
      <c r="W33" s="264">
        <f>ROUND(BD94,2)</f>
        <v>0</v>
      </c>
      <c r="X33" s="265"/>
      <c r="Y33" s="265"/>
      <c r="Z33" s="265"/>
      <c r="AA33" s="265"/>
      <c r="AB33" s="265"/>
      <c r="AC33" s="265"/>
      <c r="AD33" s="265"/>
      <c r="AE33" s="265"/>
      <c r="AF33" s="41"/>
      <c r="AG33" s="41"/>
      <c r="AH33" s="41"/>
      <c r="AI33" s="41"/>
      <c r="AJ33" s="41"/>
      <c r="AK33" s="264">
        <v>0</v>
      </c>
      <c r="AL33" s="265"/>
      <c r="AM33" s="265"/>
      <c r="AN33" s="265"/>
      <c r="AO33" s="265"/>
      <c r="AP33" s="41"/>
      <c r="AQ33" s="41"/>
      <c r="AR33" s="42"/>
      <c r="BE33" s="26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7"/>
    </row>
    <row r="35" spans="2:44" s="1" customFormat="1" ht="25.9" customHeight="1">
      <c r="B35" s="35"/>
      <c r="C35" s="43"/>
      <c r="D35" s="44" t="s">
        <v>58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59</v>
      </c>
      <c r="U35" s="45"/>
      <c r="V35" s="45"/>
      <c r="W35" s="45"/>
      <c r="X35" s="271" t="s">
        <v>60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14.4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5"/>
      <c r="C49" s="36"/>
      <c r="D49" s="47" t="s">
        <v>61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62</v>
      </c>
      <c r="AI49" s="48"/>
      <c r="AJ49" s="48"/>
      <c r="AK49" s="48"/>
      <c r="AL49" s="48"/>
      <c r="AM49" s="48"/>
      <c r="AN49" s="48"/>
      <c r="AO49" s="48"/>
      <c r="AP49" s="36"/>
      <c r="AQ49" s="36"/>
      <c r="AR49" s="39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5"/>
      <c r="C60" s="36"/>
      <c r="D60" s="49" t="s">
        <v>63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9" t="s">
        <v>64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9" t="s">
        <v>63</v>
      </c>
      <c r="AI60" s="38"/>
      <c r="AJ60" s="38"/>
      <c r="AK60" s="38"/>
      <c r="AL60" s="38"/>
      <c r="AM60" s="49" t="s">
        <v>64</v>
      </c>
      <c r="AN60" s="38"/>
      <c r="AO60" s="38"/>
      <c r="AP60" s="36"/>
      <c r="AQ60" s="36"/>
      <c r="AR60" s="39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5"/>
      <c r="C64" s="36"/>
      <c r="D64" s="47" t="s">
        <v>65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7" t="s">
        <v>66</v>
      </c>
      <c r="AI64" s="48"/>
      <c r="AJ64" s="48"/>
      <c r="AK64" s="48"/>
      <c r="AL64" s="48"/>
      <c r="AM64" s="48"/>
      <c r="AN64" s="48"/>
      <c r="AO64" s="48"/>
      <c r="AP64" s="36"/>
      <c r="AQ64" s="36"/>
      <c r="AR64" s="39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5"/>
      <c r="C75" s="36"/>
      <c r="D75" s="49" t="s">
        <v>63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9" t="s">
        <v>64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9" t="s">
        <v>63</v>
      </c>
      <c r="AI75" s="38"/>
      <c r="AJ75" s="38"/>
      <c r="AK75" s="38"/>
      <c r="AL75" s="38"/>
      <c r="AM75" s="49" t="s">
        <v>64</v>
      </c>
      <c r="AN75" s="38"/>
      <c r="AO75" s="38"/>
      <c r="AP75" s="36"/>
      <c r="AQ75" s="36"/>
      <c r="AR75" s="39"/>
    </row>
    <row r="76" spans="2:44" s="1" customFormat="1" ht="11.25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</row>
    <row r="77" spans="2:44" s="1" customFormat="1" ht="6.95" customHeight="1"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9"/>
    </row>
    <row r="81" spans="2:44" s="1" customFormat="1" ht="6.95" customHeight="1"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9"/>
    </row>
    <row r="82" spans="2:44" s="1" customFormat="1" ht="24.95" customHeight="1">
      <c r="B82" s="35"/>
      <c r="C82" s="23" t="s">
        <v>67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</row>
    <row r="83" spans="2:44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</row>
    <row r="84" spans="2:44" s="3" customFormat="1" ht="12" customHeight="1">
      <c r="B84" s="54"/>
      <c r="C84" s="29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Pol353REV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9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84" t="str">
        <f>K6</f>
        <v>Oprava silnice II/353 Polička – Kamenec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59"/>
      <c r="AQ85" s="59"/>
      <c r="AR85" s="60"/>
    </row>
    <row r="86" spans="2:44" s="1" customFormat="1" ht="6.9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</row>
    <row r="87" spans="2:44" s="1" customFormat="1" ht="12" customHeight="1">
      <c r="B87" s="35"/>
      <c r="C87" s="29" t="s">
        <v>24</v>
      </c>
      <c r="D87" s="36"/>
      <c r="E87" s="36"/>
      <c r="F87" s="36"/>
      <c r="G87" s="36"/>
      <c r="H87" s="36"/>
      <c r="I87" s="36"/>
      <c r="J87" s="36"/>
      <c r="K87" s="36"/>
      <c r="L87" s="61" t="str">
        <f>IF(K8="","",K8)</f>
        <v>Polička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26</v>
      </c>
      <c r="AJ87" s="36"/>
      <c r="AK87" s="36"/>
      <c r="AL87" s="36"/>
      <c r="AM87" s="286" t="str">
        <f>IF(AN8="","",AN8)</f>
        <v>23. 3. 2020</v>
      </c>
      <c r="AN87" s="286"/>
      <c r="AO87" s="36"/>
      <c r="AP87" s="36"/>
      <c r="AQ87" s="36"/>
      <c r="AR87" s="39"/>
    </row>
    <row r="88" spans="2:44" s="1" customFormat="1" ht="6.9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</row>
    <row r="89" spans="2:56" s="1" customFormat="1" ht="15.2" customHeight="1">
      <c r="B89" s="35"/>
      <c r="C89" s="29" t="s">
        <v>34</v>
      </c>
      <c r="D89" s="36"/>
      <c r="E89" s="36"/>
      <c r="F89" s="36"/>
      <c r="G89" s="36"/>
      <c r="H89" s="36"/>
      <c r="I89" s="36"/>
      <c r="J89" s="36"/>
      <c r="K89" s="36"/>
      <c r="L89" s="55" t="str">
        <f>IF(E11="","",E11)</f>
        <v xml:space="preserve">Pardubický kraj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41</v>
      </c>
      <c r="AJ89" s="36"/>
      <c r="AK89" s="36"/>
      <c r="AL89" s="36"/>
      <c r="AM89" s="282" t="str">
        <f>IF(E17="","",E17)</f>
        <v>INDESING  s.r.o.</v>
      </c>
      <c r="AN89" s="283"/>
      <c r="AO89" s="283"/>
      <c r="AP89" s="283"/>
      <c r="AQ89" s="36"/>
      <c r="AR89" s="39"/>
      <c r="AS89" s="276" t="s">
        <v>68</v>
      </c>
      <c r="AT89" s="277"/>
      <c r="AU89" s="63"/>
      <c r="AV89" s="63"/>
      <c r="AW89" s="63"/>
      <c r="AX89" s="63"/>
      <c r="AY89" s="63"/>
      <c r="AZ89" s="63"/>
      <c r="BA89" s="63"/>
      <c r="BB89" s="63"/>
      <c r="BC89" s="63"/>
      <c r="BD89" s="64"/>
    </row>
    <row r="90" spans="2:56" s="1" customFormat="1" ht="15.2" customHeight="1">
      <c r="B90" s="35"/>
      <c r="C90" s="29" t="s">
        <v>39</v>
      </c>
      <c r="D90" s="36"/>
      <c r="E90" s="36"/>
      <c r="F90" s="36"/>
      <c r="G90" s="36"/>
      <c r="H90" s="36"/>
      <c r="I90" s="36"/>
      <c r="J90" s="36"/>
      <c r="K90" s="36"/>
      <c r="L90" s="55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44</v>
      </c>
      <c r="AJ90" s="36"/>
      <c r="AK90" s="36"/>
      <c r="AL90" s="36"/>
      <c r="AM90" s="282" t="str">
        <f>IF(E20="","",E20)</f>
        <v>Ing. Jiří Šejnoha</v>
      </c>
      <c r="AN90" s="283"/>
      <c r="AO90" s="283"/>
      <c r="AP90" s="283"/>
      <c r="AQ90" s="36"/>
      <c r="AR90" s="39"/>
      <c r="AS90" s="278"/>
      <c r="AT90" s="279"/>
      <c r="AU90" s="65"/>
      <c r="AV90" s="65"/>
      <c r="AW90" s="65"/>
      <c r="AX90" s="65"/>
      <c r="AY90" s="65"/>
      <c r="AZ90" s="65"/>
      <c r="BA90" s="65"/>
      <c r="BB90" s="65"/>
      <c r="BC90" s="65"/>
      <c r="BD90" s="66"/>
    </row>
    <row r="91" spans="2:56" s="1" customFormat="1" ht="10.9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0"/>
      <c r="AT91" s="281"/>
      <c r="AU91" s="67"/>
      <c r="AV91" s="67"/>
      <c r="AW91" s="67"/>
      <c r="AX91" s="67"/>
      <c r="AY91" s="67"/>
      <c r="AZ91" s="67"/>
      <c r="BA91" s="67"/>
      <c r="BB91" s="67"/>
      <c r="BC91" s="67"/>
      <c r="BD91" s="68"/>
    </row>
    <row r="92" spans="2:56" s="1" customFormat="1" ht="29.25" customHeight="1">
      <c r="B92" s="35"/>
      <c r="C92" s="303" t="s">
        <v>69</v>
      </c>
      <c r="D92" s="296"/>
      <c r="E92" s="296"/>
      <c r="F92" s="296"/>
      <c r="G92" s="296"/>
      <c r="H92" s="69"/>
      <c r="I92" s="295" t="s">
        <v>70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8" t="s">
        <v>71</v>
      </c>
      <c r="AH92" s="296"/>
      <c r="AI92" s="296"/>
      <c r="AJ92" s="296"/>
      <c r="AK92" s="296"/>
      <c r="AL92" s="296"/>
      <c r="AM92" s="296"/>
      <c r="AN92" s="295" t="s">
        <v>72</v>
      </c>
      <c r="AO92" s="296"/>
      <c r="AP92" s="297"/>
      <c r="AQ92" s="70" t="s">
        <v>73</v>
      </c>
      <c r="AR92" s="39"/>
      <c r="AS92" s="71" t="s">
        <v>74</v>
      </c>
      <c r="AT92" s="72" t="s">
        <v>75</v>
      </c>
      <c r="AU92" s="72" t="s">
        <v>76</v>
      </c>
      <c r="AV92" s="72" t="s">
        <v>77</v>
      </c>
      <c r="AW92" s="72" t="s">
        <v>78</v>
      </c>
      <c r="AX92" s="72" t="s">
        <v>79</v>
      </c>
      <c r="AY92" s="72" t="s">
        <v>80</v>
      </c>
      <c r="AZ92" s="72" t="s">
        <v>81</v>
      </c>
      <c r="BA92" s="72" t="s">
        <v>82</v>
      </c>
      <c r="BB92" s="72" t="s">
        <v>83</v>
      </c>
      <c r="BC92" s="72" t="s">
        <v>84</v>
      </c>
      <c r="BD92" s="73" t="s">
        <v>85</v>
      </c>
    </row>
    <row r="93" spans="2:56" s="1" customFormat="1" ht="10.9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</row>
    <row r="94" spans="2:90" s="5" customFormat="1" ht="32.45" customHeight="1">
      <c r="B94" s="77"/>
      <c r="C94" s="78" t="s">
        <v>86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301">
        <f>ROUND(SUM(AG95:AG97),2)</f>
        <v>0</v>
      </c>
      <c r="AH94" s="301"/>
      <c r="AI94" s="301"/>
      <c r="AJ94" s="301"/>
      <c r="AK94" s="301"/>
      <c r="AL94" s="301"/>
      <c r="AM94" s="301"/>
      <c r="AN94" s="302">
        <f>SUM(AG94,AT94)</f>
        <v>0</v>
      </c>
      <c r="AO94" s="302"/>
      <c r="AP94" s="302"/>
      <c r="AQ94" s="81" t="s">
        <v>1</v>
      </c>
      <c r="AR94" s="82"/>
      <c r="AS94" s="83">
        <f>ROUND(SUM(AS95:AS97),2)</f>
        <v>0</v>
      </c>
      <c r="AT94" s="84">
        <f>ROUND(SUM(AV94:AW94),1)</f>
        <v>0</v>
      </c>
      <c r="AU94" s="85">
        <f>ROUND(SUM(AU95:AU97),5)</f>
        <v>0</v>
      </c>
      <c r="AV94" s="84">
        <f>ROUND(AZ94*L29,1)</f>
        <v>0</v>
      </c>
      <c r="AW94" s="84">
        <f>ROUND(BA94*L30,1)</f>
        <v>0</v>
      </c>
      <c r="AX94" s="84">
        <f>ROUND(BB94*L29,1)</f>
        <v>0</v>
      </c>
      <c r="AY94" s="84">
        <f>ROUND(BC94*L30,1)</f>
        <v>0</v>
      </c>
      <c r="AZ94" s="84">
        <f>ROUND(SUM(AZ95:AZ97),2)</f>
        <v>0</v>
      </c>
      <c r="BA94" s="84">
        <f>ROUND(SUM(BA95:BA97),2)</f>
        <v>0</v>
      </c>
      <c r="BB94" s="84">
        <f>ROUND(SUM(BB95:BB97),2)</f>
        <v>0</v>
      </c>
      <c r="BC94" s="84">
        <f>ROUND(SUM(BC95:BC97),2)</f>
        <v>0</v>
      </c>
      <c r="BD94" s="86">
        <f>ROUND(SUM(BD95:BD97),2)</f>
        <v>0</v>
      </c>
      <c r="BS94" s="87" t="s">
        <v>87</v>
      </c>
      <c r="BT94" s="87" t="s">
        <v>88</v>
      </c>
      <c r="BU94" s="88" t="s">
        <v>89</v>
      </c>
      <c r="BV94" s="87" t="s">
        <v>90</v>
      </c>
      <c r="BW94" s="87" t="s">
        <v>5</v>
      </c>
      <c r="BX94" s="87" t="s">
        <v>91</v>
      </c>
      <c r="CL94" s="87" t="s">
        <v>20</v>
      </c>
    </row>
    <row r="95" spans="1:91" s="6" customFormat="1" ht="16.5" customHeight="1">
      <c r="A95" s="89" t="s">
        <v>92</v>
      </c>
      <c r="B95" s="90"/>
      <c r="C95" s="91"/>
      <c r="D95" s="304" t="s">
        <v>93</v>
      </c>
      <c r="E95" s="304"/>
      <c r="F95" s="304"/>
      <c r="G95" s="304"/>
      <c r="H95" s="304"/>
      <c r="I95" s="92"/>
      <c r="J95" s="304" t="s">
        <v>94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299">
        <f>'silnice - oprava komunikace'!J30</f>
        <v>0</v>
      </c>
      <c r="AH95" s="300"/>
      <c r="AI95" s="300"/>
      <c r="AJ95" s="300"/>
      <c r="AK95" s="300"/>
      <c r="AL95" s="300"/>
      <c r="AM95" s="300"/>
      <c r="AN95" s="299">
        <f>SUM(AG95,AT95)</f>
        <v>0</v>
      </c>
      <c r="AO95" s="300"/>
      <c r="AP95" s="300"/>
      <c r="AQ95" s="93" t="s">
        <v>95</v>
      </c>
      <c r="AR95" s="94"/>
      <c r="AS95" s="95">
        <v>0</v>
      </c>
      <c r="AT95" s="96">
        <f>ROUND(SUM(AV95:AW95),1)</f>
        <v>0</v>
      </c>
      <c r="AU95" s="97">
        <f>'silnice - oprava komunikace'!P123</f>
        <v>0</v>
      </c>
      <c r="AV95" s="96">
        <f>'silnice - oprava komunikace'!J33</f>
        <v>0</v>
      </c>
      <c r="AW95" s="96">
        <f>'silnice - oprava komunikace'!J34</f>
        <v>0</v>
      </c>
      <c r="AX95" s="96">
        <f>'silnice - oprava komunikace'!J35</f>
        <v>0</v>
      </c>
      <c r="AY95" s="96">
        <f>'silnice - oprava komunikace'!J36</f>
        <v>0</v>
      </c>
      <c r="AZ95" s="96">
        <f>'silnice - oprava komunikace'!F33</f>
        <v>0</v>
      </c>
      <c r="BA95" s="96">
        <f>'silnice - oprava komunikace'!F34</f>
        <v>0</v>
      </c>
      <c r="BB95" s="96">
        <f>'silnice - oprava komunikace'!F35</f>
        <v>0</v>
      </c>
      <c r="BC95" s="96">
        <f>'silnice - oprava komunikace'!F36</f>
        <v>0</v>
      </c>
      <c r="BD95" s="98">
        <f>'silnice - oprava komunikace'!F37</f>
        <v>0</v>
      </c>
      <c r="BT95" s="99" t="s">
        <v>23</v>
      </c>
      <c r="BV95" s="99" t="s">
        <v>90</v>
      </c>
      <c r="BW95" s="99" t="s">
        <v>96</v>
      </c>
      <c r="BX95" s="99" t="s">
        <v>5</v>
      </c>
      <c r="CL95" s="99" t="s">
        <v>97</v>
      </c>
      <c r="CM95" s="99" t="s">
        <v>22</v>
      </c>
    </row>
    <row r="96" spans="1:91" s="6" customFormat="1" ht="27" customHeight="1">
      <c r="A96" s="89" t="s">
        <v>92</v>
      </c>
      <c r="B96" s="90"/>
      <c r="C96" s="91"/>
      <c r="D96" s="304" t="s">
        <v>98</v>
      </c>
      <c r="E96" s="304"/>
      <c r="F96" s="304"/>
      <c r="G96" s="304"/>
      <c r="H96" s="304"/>
      <c r="I96" s="92"/>
      <c r="J96" s="304" t="s">
        <v>99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299">
        <f>'vegetace - vegetační úpravy'!J30</f>
        <v>0</v>
      </c>
      <c r="AH96" s="300"/>
      <c r="AI96" s="300"/>
      <c r="AJ96" s="300"/>
      <c r="AK96" s="300"/>
      <c r="AL96" s="300"/>
      <c r="AM96" s="300"/>
      <c r="AN96" s="299">
        <f>SUM(AG96,AT96)</f>
        <v>0</v>
      </c>
      <c r="AO96" s="300"/>
      <c r="AP96" s="300"/>
      <c r="AQ96" s="93" t="s">
        <v>95</v>
      </c>
      <c r="AR96" s="94"/>
      <c r="AS96" s="95">
        <v>0</v>
      </c>
      <c r="AT96" s="96">
        <f>ROUND(SUM(AV96:AW96),1)</f>
        <v>0</v>
      </c>
      <c r="AU96" s="97">
        <f>'vegetace - vegetační úpravy'!P118</f>
        <v>0</v>
      </c>
      <c r="AV96" s="96">
        <f>'vegetace - vegetační úpravy'!J33</f>
        <v>0</v>
      </c>
      <c r="AW96" s="96">
        <f>'vegetace - vegetační úpravy'!J34</f>
        <v>0</v>
      </c>
      <c r="AX96" s="96">
        <f>'vegetace - vegetační úpravy'!J35</f>
        <v>0</v>
      </c>
      <c r="AY96" s="96">
        <f>'vegetace - vegetační úpravy'!J36</f>
        <v>0</v>
      </c>
      <c r="AZ96" s="96">
        <f>'vegetace - vegetační úpravy'!F33</f>
        <v>0</v>
      </c>
      <c r="BA96" s="96">
        <f>'vegetace - vegetační úpravy'!F34</f>
        <v>0</v>
      </c>
      <c r="BB96" s="96">
        <f>'vegetace - vegetační úpravy'!F35</f>
        <v>0</v>
      </c>
      <c r="BC96" s="96">
        <f>'vegetace - vegetační úpravy'!F36</f>
        <v>0</v>
      </c>
      <c r="BD96" s="98">
        <f>'vegetace - vegetační úpravy'!F37</f>
        <v>0</v>
      </c>
      <c r="BT96" s="99" t="s">
        <v>23</v>
      </c>
      <c r="BV96" s="99" t="s">
        <v>90</v>
      </c>
      <c r="BW96" s="99" t="s">
        <v>100</v>
      </c>
      <c r="BX96" s="99" t="s">
        <v>5</v>
      </c>
      <c r="CL96" s="99" t="s">
        <v>97</v>
      </c>
      <c r="CM96" s="99" t="s">
        <v>22</v>
      </c>
    </row>
    <row r="97" spans="1:91" s="6" customFormat="1" ht="27" customHeight="1">
      <c r="A97" s="89" t="s">
        <v>92</v>
      </c>
      <c r="B97" s="90"/>
      <c r="C97" s="91"/>
      <c r="D97" s="304" t="s">
        <v>101</v>
      </c>
      <c r="E97" s="304"/>
      <c r="F97" s="304"/>
      <c r="G97" s="304"/>
      <c r="H97" s="304"/>
      <c r="I97" s="92"/>
      <c r="J97" s="304" t="s">
        <v>102</v>
      </c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299">
        <f>'DIO - přechodné dopravní ...'!J30</f>
        <v>0</v>
      </c>
      <c r="AH97" s="300"/>
      <c r="AI97" s="300"/>
      <c r="AJ97" s="300"/>
      <c r="AK97" s="300"/>
      <c r="AL97" s="300"/>
      <c r="AM97" s="300"/>
      <c r="AN97" s="299">
        <f>SUM(AG97,AT97)</f>
        <v>0</v>
      </c>
      <c r="AO97" s="300"/>
      <c r="AP97" s="300"/>
      <c r="AQ97" s="93" t="s">
        <v>95</v>
      </c>
      <c r="AR97" s="94"/>
      <c r="AS97" s="100">
        <v>0</v>
      </c>
      <c r="AT97" s="101">
        <f>ROUND(SUM(AV97:AW97),1)</f>
        <v>0</v>
      </c>
      <c r="AU97" s="102">
        <f>'DIO - přechodné dopravní ...'!P118</f>
        <v>0</v>
      </c>
      <c r="AV97" s="101">
        <f>'DIO - přechodné dopravní ...'!J33</f>
        <v>0</v>
      </c>
      <c r="AW97" s="101">
        <f>'DIO - přechodné dopravní ...'!J34</f>
        <v>0</v>
      </c>
      <c r="AX97" s="101">
        <f>'DIO - přechodné dopravní ...'!J35</f>
        <v>0</v>
      </c>
      <c r="AY97" s="101">
        <f>'DIO - přechodné dopravní ...'!J36</f>
        <v>0</v>
      </c>
      <c r="AZ97" s="101">
        <f>'DIO - přechodné dopravní ...'!F33</f>
        <v>0</v>
      </c>
      <c r="BA97" s="101">
        <f>'DIO - přechodné dopravní ...'!F34</f>
        <v>0</v>
      </c>
      <c r="BB97" s="101">
        <f>'DIO - přechodné dopravní ...'!F35</f>
        <v>0</v>
      </c>
      <c r="BC97" s="101">
        <f>'DIO - přechodné dopravní ...'!F36</f>
        <v>0</v>
      </c>
      <c r="BD97" s="103">
        <f>'DIO - přechodné dopravní ...'!F37</f>
        <v>0</v>
      </c>
      <c r="BT97" s="99" t="s">
        <v>23</v>
      </c>
      <c r="BV97" s="99" t="s">
        <v>90</v>
      </c>
      <c r="BW97" s="99" t="s">
        <v>103</v>
      </c>
      <c r="BX97" s="99" t="s">
        <v>5</v>
      </c>
      <c r="CL97" s="99" t="s">
        <v>20</v>
      </c>
      <c r="CM97" s="99" t="s">
        <v>22</v>
      </c>
    </row>
    <row r="98" spans="2:44" s="1" customFormat="1" ht="30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</row>
    <row r="99" spans="2:44" s="1" customFormat="1" ht="6.95" customHeight="1"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39"/>
    </row>
  </sheetData>
  <sheetProtection algorithmName="SHA-512" hashValue="wVA3o46YambWGYjwy9L1lS/BbLUiBzLhYcNpcKHEfC7b3HV+QIJVKHx4jmDOE2dHlE1kTmcMbGEq9sBNz1sNMw==" saltValue="HJ8a/+Y6WV4bUPloJluk267idaNmC9uJul6oWeK9wrsCWTx+rDh65ALMxQ+VT3IyN0MbTk2HG4HOGHECXK5WUA==" spinCount="100000" sheet="1" objects="1" scenarios="1" formatColumns="0" formatRows="0"/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ilnice - oprava komunikace'!C2" display="/"/>
    <hyperlink ref="A96" location="'vegetace - vegetační úpravy'!C2" display="/"/>
    <hyperlink ref="A97" location="'DIO - přechodné doprav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96</v>
      </c>
      <c r="AZ2" s="105" t="s">
        <v>104</v>
      </c>
      <c r="BA2" s="105" t="s">
        <v>104</v>
      </c>
      <c r="BB2" s="105" t="s">
        <v>1</v>
      </c>
      <c r="BC2" s="105" t="s">
        <v>23</v>
      </c>
      <c r="BD2" s="105" t="s">
        <v>22</v>
      </c>
    </row>
    <row r="3" spans="2:5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0"/>
      <c r="AT3" s="17" t="s">
        <v>22</v>
      </c>
      <c r="AZ3" s="105" t="s">
        <v>105</v>
      </c>
      <c r="BA3" s="105" t="s">
        <v>105</v>
      </c>
      <c r="BB3" s="105" t="s">
        <v>1</v>
      </c>
      <c r="BC3" s="105" t="s">
        <v>22</v>
      </c>
      <c r="BD3" s="105" t="s">
        <v>22</v>
      </c>
    </row>
    <row r="4" spans="2:56" ht="24.95" customHeight="1">
      <c r="B4" s="20"/>
      <c r="D4" s="109" t="s">
        <v>106</v>
      </c>
      <c r="L4" s="20"/>
      <c r="M4" s="110" t="s">
        <v>10</v>
      </c>
      <c r="AT4" s="17" t="s">
        <v>4</v>
      </c>
      <c r="AZ4" s="105" t="s">
        <v>107</v>
      </c>
      <c r="BA4" s="105" t="s">
        <v>107</v>
      </c>
      <c r="BB4" s="105" t="s">
        <v>1</v>
      </c>
      <c r="BC4" s="105" t="s">
        <v>108</v>
      </c>
      <c r="BD4" s="105" t="s">
        <v>22</v>
      </c>
    </row>
    <row r="5" spans="2:56" ht="6.95" customHeight="1">
      <c r="B5" s="20"/>
      <c r="L5" s="20"/>
      <c r="AZ5" s="105" t="s">
        <v>109</v>
      </c>
      <c r="BA5" s="105" t="s">
        <v>109</v>
      </c>
      <c r="BB5" s="105" t="s">
        <v>1</v>
      </c>
      <c r="BC5" s="105" t="s">
        <v>110</v>
      </c>
      <c r="BD5" s="105" t="s">
        <v>22</v>
      </c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05" t="str">
        <f>'Rekapitulace stavby'!K6</f>
        <v>Oprava silnice II/353 Polička – Kamenec</v>
      </c>
      <c r="F7" s="306"/>
      <c r="G7" s="306"/>
      <c r="H7" s="306"/>
      <c r="L7" s="20"/>
    </row>
    <row r="8" spans="2:12" s="1" customFormat="1" ht="12" customHeight="1">
      <c r="B8" s="39"/>
      <c r="D8" s="111" t="s">
        <v>111</v>
      </c>
      <c r="I8" s="112"/>
      <c r="L8" s="39"/>
    </row>
    <row r="9" spans="2:12" s="1" customFormat="1" ht="36.95" customHeight="1">
      <c r="B9" s="39"/>
      <c r="E9" s="307" t="s">
        <v>112</v>
      </c>
      <c r="F9" s="308"/>
      <c r="G9" s="308"/>
      <c r="H9" s="308"/>
      <c r="I9" s="112"/>
      <c r="L9" s="39"/>
    </row>
    <row r="10" spans="2:12" s="1" customFormat="1" ht="11.25">
      <c r="B10" s="39"/>
      <c r="I10" s="112"/>
      <c r="L10" s="39"/>
    </row>
    <row r="11" spans="2:12" s="1" customFormat="1" ht="12" customHeight="1">
      <c r="B11" s="39"/>
      <c r="D11" s="111" t="s">
        <v>19</v>
      </c>
      <c r="F11" s="113" t="s">
        <v>97</v>
      </c>
      <c r="I11" s="114" t="s">
        <v>21</v>
      </c>
      <c r="J11" s="113" t="s">
        <v>22</v>
      </c>
      <c r="L11" s="39"/>
    </row>
    <row r="12" spans="2:12" s="1" customFormat="1" ht="12" customHeight="1">
      <c r="B12" s="39"/>
      <c r="D12" s="111" t="s">
        <v>24</v>
      </c>
      <c r="F12" s="113" t="s">
        <v>25</v>
      </c>
      <c r="I12" s="114" t="s">
        <v>26</v>
      </c>
      <c r="J12" s="115" t="str">
        <f>'Rekapitulace stavby'!AN8</f>
        <v>23. 3. 2020</v>
      </c>
      <c r="L12" s="39"/>
    </row>
    <row r="13" spans="2:12" s="1" customFormat="1" ht="10.9" customHeight="1">
      <c r="B13" s="39"/>
      <c r="I13" s="112"/>
      <c r="L13" s="39"/>
    </row>
    <row r="14" spans="2:12" s="1" customFormat="1" ht="12" customHeight="1">
      <c r="B14" s="39"/>
      <c r="D14" s="111" t="s">
        <v>34</v>
      </c>
      <c r="I14" s="114" t="s">
        <v>35</v>
      </c>
      <c r="J14" s="113" t="s">
        <v>1</v>
      </c>
      <c r="L14" s="39"/>
    </row>
    <row r="15" spans="2:12" s="1" customFormat="1" ht="18" customHeight="1">
      <c r="B15" s="39"/>
      <c r="E15" s="113" t="s">
        <v>37</v>
      </c>
      <c r="I15" s="114" t="s">
        <v>38</v>
      </c>
      <c r="J15" s="113" t="s">
        <v>1</v>
      </c>
      <c r="L15" s="39"/>
    </row>
    <row r="16" spans="2:12" s="1" customFormat="1" ht="6.95" customHeight="1">
      <c r="B16" s="39"/>
      <c r="I16" s="112"/>
      <c r="L16" s="39"/>
    </row>
    <row r="17" spans="2:12" s="1" customFormat="1" ht="12" customHeight="1">
      <c r="B17" s="39"/>
      <c r="D17" s="111" t="s">
        <v>39</v>
      </c>
      <c r="I17" s="114" t="s">
        <v>35</v>
      </c>
      <c r="J17" s="30" t="str">
        <f>'Rekapitulace stavby'!AN13</f>
        <v>Vyplň údaj</v>
      </c>
      <c r="L17" s="39"/>
    </row>
    <row r="18" spans="2:12" s="1" customFormat="1" ht="18" customHeight="1">
      <c r="B18" s="39"/>
      <c r="E18" s="309" t="str">
        <f>'Rekapitulace stavby'!E14</f>
        <v>Vyplň údaj</v>
      </c>
      <c r="F18" s="310"/>
      <c r="G18" s="310"/>
      <c r="H18" s="310"/>
      <c r="I18" s="114" t="s">
        <v>38</v>
      </c>
      <c r="J18" s="30" t="str">
        <f>'Rekapitulace stavby'!AN14</f>
        <v>Vyplň údaj</v>
      </c>
      <c r="L18" s="39"/>
    </row>
    <row r="19" spans="2:12" s="1" customFormat="1" ht="6.95" customHeight="1">
      <c r="B19" s="39"/>
      <c r="I19" s="112"/>
      <c r="L19" s="39"/>
    </row>
    <row r="20" spans="2:12" s="1" customFormat="1" ht="12" customHeight="1">
      <c r="B20" s="39"/>
      <c r="D20" s="111" t="s">
        <v>41</v>
      </c>
      <c r="I20" s="114" t="s">
        <v>35</v>
      </c>
      <c r="J20" s="113" t="s">
        <v>113</v>
      </c>
      <c r="L20" s="39"/>
    </row>
    <row r="21" spans="2:12" s="1" customFormat="1" ht="18" customHeight="1">
      <c r="B21" s="39"/>
      <c r="E21" s="113" t="s">
        <v>114</v>
      </c>
      <c r="I21" s="114" t="s">
        <v>38</v>
      </c>
      <c r="J21" s="113" t="s">
        <v>1</v>
      </c>
      <c r="L21" s="39"/>
    </row>
    <row r="22" spans="2:12" s="1" customFormat="1" ht="6.95" customHeight="1">
      <c r="B22" s="39"/>
      <c r="I22" s="112"/>
      <c r="L22" s="39"/>
    </row>
    <row r="23" spans="2:12" s="1" customFormat="1" ht="12" customHeight="1">
      <c r="B23" s="39"/>
      <c r="D23" s="111" t="s">
        <v>44</v>
      </c>
      <c r="I23" s="114" t="s">
        <v>35</v>
      </c>
      <c r="J23" s="113" t="s">
        <v>1</v>
      </c>
      <c r="L23" s="39"/>
    </row>
    <row r="24" spans="2:12" s="1" customFormat="1" ht="18" customHeight="1">
      <c r="B24" s="39"/>
      <c r="E24" s="113" t="s">
        <v>115</v>
      </c>
      <c r="I24" s="114" t="s">
        <v>38</v>
      </c>
      <c r="J24" s="113" t="s">
        <v>1</v>
      </c>
      <c r="L24" s="39"/>
    </row>
    <row r="25" spans="2:12" s="1" customFormat="1" ht="6.95" customHeight="1">
      <c r="B25" s="39"/>
      <c r="I25" s="112"/>
      <c r="L25" s="39"/>
    </row>
    <row r="26" spans="2:12" s="1" customFormat="1" ht="12" customHeight="1">
      <c r="B26" s="39"/>
      <c r="D26" s="111" t="s">
        <v>47</v>
      </c>
      <c r="I26" s="112"/>
      <c r="L26" s="39"/>
    </row>
    <row r="27" spans="2:12" s="7" customFormat="1" ht="16.5" customHeight="1">
      <c r="B27" s="116"/>
      <c r="E27" s="311" t="s">
        <v>1</v>
      </c>
      <c r="F27" s="311"/>
      <c r="G27" s="311"/>
      <c r="H27" s="311"/>
      <c r="I27" s="117"/>
      <c r="L27" s="116"/>
    </row>
    <row r="28" spans="2:12" s="1" customFormat="1" ht="6.95" customHeight="1">
      <c r="B28" s="39"/>
      <c r="I28" s="112"/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25.35" customHeight="1">
      <c r="B30" s="39"/>
      <c r="D30" s="119" t="s">
        <v>48</v>
      </c>
      <c r="I30" s="112"/>
      <c r="J30" s="120">
        <f>ROUND(J123,2)</f>
        <v>0</v>
      </c>
      <c r="L30" s="39"/>
    </row>
    <row r="31" spans="2:12" s="1" customFormat="1" ht="6.95" customHeight="1">
      <c r="B31" s="39"/>
      <c r="D31" s="63"/>
      <c r="E31" s="63"/>
      <c r="F31" s="63"/>
      <c r="G31" s="63"/>
      <c r="H31" s="63"/>
      <c r="I31" s="118"/>
      <c r="J31" s="63"/>
      <c r="K31" s="63"/>
      <c r="L31" s="39"/>
    </row>
    <row r="32" spans="2:12" s="1" customFormat="1" ht="14.45" customHeight="1">
      <c r="B32" s="39"/>
      <c r="F32" s="121" t="s">
        <v>50</v>
      </c>
      <c r="I32" s="122" t="s">
        <v>49</v>
      </c>
      <c r="J32" s="121" t="s">
        <v>51</v>
      </c>
      <c r="L32" s="39"/>
    </row>
    <row r="33" spans="2:12" s="1" customFormat="1" ht="14.45" customHeight="1">
      <c r="B33" s="39"/>
      <c r="D33" s="123" t="s">
        <v>52</v>
      </c>
      <c r="E33" s="111" t="s">
        <v>53</v>
      </c>
      <c r="F33" s="124">
        <f>ROUND((SUM(BE123:BE705)),2)</f>
        <v>0</v>
      </c>
      <c r="I33" s="125">
        <v>0.21</v>
      </c>
      <c r="J33" s="124">
        <f>ROUND(((SUM(BE123:BE705))*I33),2)</f>
        <v>0</v>
      </c>
      <c r="L33" s="39"/>
    </row>
    <row r="34" spans="2:12" s="1" customFormat="1" ht="14.45" customHeight="1">
      <c r="B34" s="39"/>
      <c r="E34" s="111" t="s">
        <v>54</v>
      </c>
      <c r="F34" s="124">
        <f>ROUND((SUM(BF123:BF705)),2)</f>
        <v>0</v>
      </c>
      <c r="I34" s="125">
        <v>0.15</v>
      </c>
      <c r="J34" s="124">
        <f>ROUND(((SUM(BF123:BF705))*I34),2)</f>
        <v>0</v>
      </c>
      <c r="L34" s="39"/>
    </row>
    <row r="35" spans="2:12" s="1" customFormat="1" ht="14.45" customHeight="1" hidden="1">
      <c r="B35" s="39"/>
      <c r="E35" s="111" t="s">
        <v>55</v>
      </c>
      <c r="F35" s="124">
        <f>ROUND((SUM(BG123:BG705)),2)</f>
        <v>0</v>
      </c>
      <c r="I35" s="125">
        <v>0.21</v>
      </c>
      <c r="J35" s="124">
        <f>0</f>
        <v>0</v>
      </c>
      <c r="L35" s="39"/>
    </row>
    <row r="36" spans="2:12" s="1" customFormat="1" ht="14.45" customHeight="1" hidden="1">
      <c r="B36" s="39"/>
      <c r="E36" s="111" t="s">
        <v>56</v>
      </c>
      <c r="F36" s="124">
        <f>ROUND((SUM(BH123:BH705)),2)</f>
        <v>0</v>
      </c>
      <c r="I36" s="125">
        <v>0.15</v>
      </c>
      <c r="J36" s="124">
        <f>0</f>
        <v>0</v>
      </c>
      <c r="L36" s="39"/>
    </row>
    <row r="37" spans="2:12" s="1" customFormat="1" ht="14.45" customHeight="1" hidden="1">
      <c r="B37" s="39"/>
      <c r="E37" s="111" t="s">
        <v>57</v>
      </c>
      <c r="F37" s="124">
        <f>ROUND((SUM(BI123:BI705)),2)</f>
        <v>0</v>
      </c>
      <c r="I37" s="125">
        <v>0</v>
      </c>
      <c r="J37" s="124">
        <f>0</f>
        <v>0</v>
      </c>
      <c r="L37" s="39"/>
    </row>
    <row r="38" spans="2:12" s="1" customFormat="1" ht="6.95" customHeight="1">
      <c r="B38" s="39"/>
      <c r="I38" s="112"/>
      <c r="L38" s="39"/>
    </row>
    <row r="39" spans="2:12" s="1" customFormat="1" ht="25.35" customHeight="1">
      <c r="B39" s="39"/>
      <c r="C39" s="126"/>
      <c r="D39" s="127" t="s">
        <v>58</v>
      </c>
      <c r="E39" s="128"/>
      <c r="F39" s="128"/>
      <c r="G39" s="129" t="s">
        <v>59</v>
      </c>
      <c r="H39" s="130" t="s">
        <v>60</v>
      </c>
      <c r="I39" s="131"/>
      <c r="J39" s="132">
        <f>SUM(J30:J37)</f>
        <v>0</v>
      </c>
      <c r="K39" s="133"/>
      <c r="L39" s="39"/>
    </row>
    <row r="40" spans="2:12" s="1" customFormat="1" ht="14.45" customHeight="1">
      <c r="B40" s="39"/>
      <c r="I40" s="112"/>
      <c r="L40" s="3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9"/>
      <c r="D50" s="134" t="s">
        <v>61</v>
      </c>
      <c r="E50" s="135"/>
      <c r="F50" s="135"/>
      <c r="G50" s="134" t="s">
        <v>62</v>
      </c>
      <c r="H50" s="135"/>
      <c r="I50" s="136"/>
      <c r="J50" s="135"/>
      <c r="K50" s="135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9"/>
      <c r="D61" s="137" t="s">
        <v>63</v>
      </c>
      <c r="E61" s="138"/>
      <c r="F61" s="139" t="s">
        <v>64</v>
      </c>
      <c r="G61" s="137" t="s">
        <v>63</v>
      </c>
      <c r="H61" s="138"/>
      <c r="I61" s="140"/>
      <c r="J61" s="141" t="s">
        <v>64</v>
      </c>
      <c r="K61" s="138"/>
      <c r="L61" s="3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9"/>
      <c r="D65" s="134" t="s">
        <v>65</v>
      </c>
      <c r="E65" s="135"/>
      <c r="F65" s="135"/>
      <c r="G65" s="134" t="s">
        <v>66</v>
      </c>
      <c r="H65" s="135"/>
      <c r="I65" s="136"/>
      <c r="J65" s="135"/>
      <c r="K65" s="135"/>
      <c r="L65" s="3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9"/>
      <c r="D76" s="137" t="s">
        <v>63</v>
      </c>
      <c r="E76" s="138"/>
      <c r="F76" s="139" t="s">
        <v>64</v>
      </c>
      <c r="G76" s="137" t="s">
        <v>63</v>
      </c>
      <c r="H76" s="138"/>
      <c r="I76" s="140"/>
      <c r="J76" s="141" t="s">
        <v>64</v>
      </c>
      <c r="K76" s="138"/>
      <c r="L76" s="39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9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9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12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2"/>
      <c r="J83" s="36"/>
      <c r="K83" s="36"/>
      <c r="L83" s="39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12"/>
      <c r="J84" s="36"/>
      <c r="K84" s="36"/>
      <c r="L84" s="39"/>
    </row>
    <row r="85" spans="2:12" s="1" customFormat="1" ht="16.5" customHeight="1">
      <c r="B85" s="35"/>
      <c r="C85" s="36"/>
      <c r="D85" s="36"/>
      <c r="E85" s="312" t="str">
        <f>E7</f>
        <v>Oprava silnice II/353 Polička – Kamenec</v>
      </c>
      <c r="F85" s="313"/>
      <c r="G85" s="313"/>
      <c r="H85" s="313"/>
      <c r="I85" s="112"/>
      <c r="J85" s="36"/>
      <c r="K85" s="36"/>
      <c r="L85" s="39"/>
    </row>
    <row r="86" spans="2:12" s="1" customFormat="1" ht="12" customHeight="1">
      <c r="B86" s="35"/>
      <c r="C86" s="29" t="s">
        <v>111</v>
      </c>
      <c r="D86" s="36"/>
      <c r="E86" s="36"/>
      <c r="F86" s="36"/>
      <c r="G86" s="36"/>
      <c r="H86" s="36"/>
      <c r="I86" s="112"/>
      <c r="J86" s="36"/>
      <c r="K86" s="36"/>
      <c r="L86" s="39"/>
    </row>
    <row r="87" spans="2:12" s="1" customFormat="1" ht="16.5" customHeight="1">
      <c r="B87" s="35"/>
      <c r="C87" s="36"/>
      <c r="D87" s="36"/>
      <c r="E87" s="284" t="str">
        <f>E9</f>
        <v>silnice - oprava komunikace</v>
      </c>
      <c r="F87" s="314"/>
      <c r="G87" s="314"/>
      <c r="H87" s="314"/>
      <c r="I87" s="112"/>
      <c r="J87" s="36"/>
      <c r="K87" s="36"/>
      <c r="L87" s="39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12"/>
      <c r="J88" s="36"/>
      <c r="K88" s="36"/>
      <c r="L88" s="39"/>
    </row>
    <row r="89" spans="2:12" s="1" customFormat="1" ht="12" customHeight="1">
      <c r="B89" s="35"/>
      <c r="C89" s="29" t="s">
        <v>24</v>
      </c>
      <c r="D89" s="36"/>
      <c r="E89" s="36"/>
      <c r="F89" s="27" t="str">
        <f>F12</f>
        <v>Polička</v>
      </c>
      <c r="G89" s="36"/>
      <c r="H89" s="36"/>
      <c r="I89" s="114" t="s">
        <v>26</v>
      </c>
      <c r="J89" s="62" t="str">
        <f>IF(J12="","",J12)</f>
        <v>23. 3. 2020</v>
      </c>
      <c r="K89" s="36"/>
      <c r="L89" s="39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12"/>
      <c r="J90" s="36"/>
      <c r="K90" s="36"/>
      <c r="L90" s="39"/>
    </row>
    <row r="91" spans="2:12" s="1" customFormat="1" ht="15.2" customHeight="1">
      <c r="B91" s="35"/>
      <c r="C91" s="29" t="s">
        <v>34</v>
      </c>
      <c r="D91" s="36"/>
      <c r="E91" s="36"/>
      <c r="F91" s="27" t="str">
        <f>E15</f>
        <v xml:space="preserve">Pardubický kraj </v>
      </c>
      <c r="G91" s="36"/>
      <c r="H91" s="36"/>
      <c r="I91" s="114" t="s">
        <v>41</v>
      </c>
      <c r="J91" s="33" t="str">
        <f>E21</f>
        <v>INDESING</v>
      </c>
      <c r="K91" s="36"/>
      <c r="L91" s="39"/>
    </row>
    <row r="92" spans="2:12" s="1" customFormat="1" ht="15.2" customHeight="1">
      <c r="B92" s="35"/>
      <c r="C92" s="29" t="s">
        <v>39</v>
      </c>
      <c r="D92" s="36"/>
      <c r="E92" s="36"/>
      <c r="F92" s="27" t="str">
        <f>IF(E18="","",E18)</f>
        <v>Vyplň údaj</v>
      </c>
      <c r="G92" s="36"/>
      <c r="H92" s="36"/>
      <c r="I92" s="114" t="s">
        <v>44</v>
      </c>
      <c r="J92" s="33" t="str">
        <f>E24</f>
        <v>Šejnoha</v>
      </c>
      <c r="K92" s="36"/>
      <c r="L92" s="39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12"/>
      <c r="J93" s="36"/>
      <c r="K93" s="36"/>
      <c r="L93" s="39"/>
    </row>
    <row r="94" spans="2:12" s="1" customFormat="1" ht="29.25" customHeight="1">
      <c r="B94" s="35"/>
      <c r="C94" s="148" t="s">
        <v>117</v>
      </c>
      <c r="D94" s="149"/>
      <c r="E94" s="149"/>
      <c r="F94" s="149"/>
      <c r="G94" s="149"/>
      <c r="H94" s="149"/>
      <c r="I94" s="150"/>
      <c r="J94" s="151" t="s">
        <v>118</v>
      </c>
      <c r="K94" s="149"/>
      <c r="L94" s="39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12"/>
      <c r="J95" s="36"/>
      <c r="K95" s="36"/>
      <c r="L95" s="39"/>
    </row>
    <row r="96" spans="2:47" s="1" customFormat="1" ht="22.9" customHeight="1">
      <c r="B96" s="35"/>
      <c r="C96" s="152" t="s">
        <v>119</v>
      </c>
      <c r="D96" s="36"/>
      <c r="E96" s="36"/>
      <c r="F96" s="36"/>
      <c r="G96" s="36"/>
      <c r="H96" s="36"/>
      <c r="I96" s="112"/>
      <c r="J96" s="80">
        <f>J123</f>
        <v>0</v>
      </c>
      <c r="K96" s="36"/>
      <c r="L96" s="39"/>
      <c r="AU96" s="17" t="s">
        <v>120</v>
      </c>
    </row>
    <row r="97" spans="2:12" s="8" customFormat="1" ht="24.95" customHeight="1">
      <c r="B97" s="153"/>
      <c r="C97" s="154"/>
      <c r="D97" s="155" t="s">
        <v>121</v>
      </c>
      <c r="E97" s="156"/>
      <c r="F97" s="156"/>
      <c r="G97" s="156"/>
      <c r="H97" s="156"/>
      <c r="I97" s="157"/>
      <c r="J97" s="158">
        <f>J124</f>
        <v>0</v>
      </c>
      <c r="K97" s="154"/>
      <c r="L97" s="159"/>
    </row>
    <row r="98" spans="2:12" s="9" customFormat="1" ht="19.9" customHeight="1">
      <c r="B98" s="160"/>
      <c r="C98" s="161"/>
      <c r="D98" s="162" t="s">
        <v>122</v>
      </c>
      <c r="E98" s="163"/>
      <c r="F98" s="163"/>
      <c r="G98" s="163"/>
      <c r="H98" s="163"/>
      <c r="I98" s="164"/>
      <c r="J98" s="165">
        <f>J125</f>
        <v>0</v>
      </c>
      <c r="K98" s="161"/>
      <c r="L98" s="166"/>
    </row>
    <row r="99" spans="2:12" s="9" customFormat="1" ht="19.9" customHeight="1">
      <c r="B99" s="160"/>
      <c r="C99" s="161"/>
      <c r="D99" s="162" t="s">
        <v>123</v>
      </c>
      <c r="E99" s="163"/>
      <c r="F99" s="163"/>
      <c r="G99" s="163"/>
      <c r="H99" s="163"/>
      <c r="I99" s="164"/>
      <c r="J99" s="165">
        <f>J310</f>
        <v>0</v>
      </c>
      <c r="K99" s="161"/>
      <c r="L99" s="166"/>
    </row>
    <row r="100" spans="2:12" s="9" customFormat="1" ht="19.9" customHeight="1">
      <c r="B100" s="160"/>
      <c r="C100" s="161"/>
      <c r="D100" s="162" t="s">
        <v>124</v>
      </c>
      <c r="E100" s="163"/>
      <c r="F100" s="163"/>
      <c r="G100" s="163"/>
      <c r="H100" s="163"/>
      <c r="I100" s="164"/>
      <c r="J100" s="165">
        <f>J405</f>
        <v>0</v>
      </c>
      <c r="K100" s="161"/>
      <c r="L100" s="166"/>
    </row>
    <row r="101" spans="2:12" s="9" customFormat="1" ht="19.9" customHeight="1">
      <c r="B101" s="160"/>
      <c r="C101" s="161"/>
      <c r="D101" s="162" t="s">
        <v>125</v>
      </c>
      <c r="E101" s="163"/>
      <c r="F101" s="163"/>
      <c r="G101" s="163"/>
      <c r="H101" s="163"/>
      <c r="I101" s="164"/>
      <c r="J101" s="165">
        <f>J468</f>
        <v>0</v>
      </c>
      <c r="K101" s="161"/>
      <c r="L101" s="166"/>
    </row>
    <row r="102" spans="2:12" s="9" customFormat="1" ht="19.9" customHeight="1">
      <c r="B102" s="160"/>
      <c r="C102" s="161"/>
      <c r="D102" s="162" t="s">
        <v>126</v>
      </c>
      <c r="E102" s="163"/>
      <c r="F102" s="163"/>
      <c r="G102" s="163"/>
      <c r="H102" s="163"/>
      <c r="I102" s="164"/>
      <c r="J102" s="165">
        <f>J669</f>
        <v>0</v>
      </c>
      <c r="K102" s="161"/>
      <c r="L102" s="166"/>
    </row>
    <row r="103" spans="2:12" s="9" customFormat="1" ht="19.9" customHeight="1">
      <c r="B103" s="160"/>
      <c r="C103" s="161"/>
      <c r="D103" s="162" t="s">
        <v>127</v>
      </c>
      <c r="E103" s="163"/>
      <c r="F103" s="163"/>
      <c r="G103" s="163"/>
      <c r="H103" s="163"/>
      <c r="I103" s="164"/>
      <c r="J103" s="165">
        <f>J672</f>
        <v>0</v>
      </c>
      <c r="K103" s="161"/>
      <c r="L103" s="166"/>
    </row>
    <row r="104" spans="2:12" s="1" customFormat="1" ht="21.75" customHeight="1">
      <c r="B104" s="35"/>
      <c r="C104" s="36"/>
      <c r="D104" s="36"/>
      <c r="E104" s="36"/>
      <c r="F104" s="36"/>
      <c r="G104" s="36"/>
      <c r="H104" s="36"/>
      <c r="I104" s="112"/>
      <c r="J104" s="36"/>
      <c r="K104" s="36"/>
      <c r="L104" s="39"/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44"/>
      <c r="J105" s="51"/>
      <c r="K105" s="51"/>
      <c r="L105" s="39"/>
    </row>
    <row r="109" spans="2:12" s="1" customFormat="1" ht="6.95" customHeight="1">
      <c r="B109" s="52"/>
      <c r="C109" s="53"/>
      <c r="D109" s="53"/>
      <c r="E109" s="53"/>
      <c r="F109" s="53"/>
      <c r="G109" s="53"/>
      <c r="H109" s="53"/>
      <c r="I109" s="147"/>
      <c r="J109" s="53"/>
      <c r="K109" s="53"/>
      <c r="L109" s="39"/>
    </row>
    <row r="110" spans="2:12" s="1" customFormat="1" ht="24.95" customHeight="1">
      <c r="B110" s="35"/>
      <c r="C110" s="23" t="s">
        <v>128</v>
      </c>
      <c r="D110" s="36"/>
      <c r="E110" s="36"/>
      <c r="F110" s="36"/>
      <c r="G110" s="36"/>
      <c r="H110" s="36"/>
      <c r="I110" s="112"/>
      <c r="J110" s="36"/>
      <c r="K110" s="36"/>
      <c r="L110" s="39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12"/>
      <c r="J111" s="36"/>
      <c r="K111" s="36"/>
      <c r="L111" s="39"/>
    </row>
    <row r="112" spans="2:12" s="1" customFormat="1" ht="12" customHeight="1">
      <c r="B112" s="35"/>
      <c r="C112" s="29" t="s">
        <v>16</v>
      </c>
      <c r="D112" s="36"/>
      <c r="E112" s="36"/>
      <c r="F112" s="36"/>
      <c r="G112" s="36"/>
      <c r="H112" s="36"/>
      <c r="I112" s="112"/>
      <c r="J112" s="36"/>
      <c r="K112" s="36"/>
      <c r="L112" s="39"/>
    </row>
    <row r="113" spans="2:12" s="1" customFormat="1" ht="16.5" customHeight="1">
      <c r="B113" s="35"/>
      <c r="C113" s="36"/>
      <c r="D113" s="36"/>
      <c r="E113" s="312" t="str">
        <f>E7</f>
        <v>Oprava silnice II/353 Polička – Kamenec</v>
      </c>
      <c r="F113" s="313"/>
      <c r="G113" s="313"/>
      <c r="H113" s="313"/>
      <c r="I113" s="112"/>
      <c r="J113" s="36"/>
      <c r="K113" s="36"/>
      <c r="L113" s="39"/>
    </row>
    <row r="114" spans="2:12" s="1" customFormat="1" ht="12" customHeight="1">
      <c r="B114" s="35"/>
      <c r="C114" s="29" t="s">
        <v>111</v>
      </c>
      <c r="D114" s="36"/>
      <c r="E114" s="36"/>
      <c r="F114" s="36"/>
      <c r="G114" s="36"/>
      <c r="H114" s="36"/>
      <c r="I114" s="112"/>
      <c r="J114" s="36"/>
      <c r="K114" s="36"/>
      <c r="L114" s="39"/>
    </row>
    <row r="115" spans="2:12" s="1" customFormat="1" ht="16.5" customHeight="1">
      <c r="B115" s="35"/>
      <c r="C115" s="36"/>
      <c r="D115" s="36"/>
      <c r="E115" s="284" t="str">
        <f>E9</f>
        <v>silnice - oprava komunikace</v>
      </c>
      <c r="F115" s="314"/>
      <c r="G115" s="314"/>
      <c r="H115" s="314"/>
      <c r="I115" s="112"/>
      <c r="J115" s="36"/>
      <c r="K115" s="36"/>
      <c r="L115" s="39"/>
    </row>
    <row r="116" spans="2:12" s="1" customFormat="1" ht="6.95" customHeight="1">
      <c r="B116" s="35"/>
      <c r="C116" s="36"/>
      <c r="D116" s="36"/>
      <c r="E116" s="36"/>
      <c r="F116" s="36"/>
      <c r="G116" s="36"/>
      <c r="H116" s="36"/>
      <c r="I116" s="112"/>
      <c r="J116" s="36"/>
      <c r="K116" s="36"/>
      <c r="L116" s="39"/>
    </row>
    <row r="117" spans="2:12" s="1" customFormat="1" ht="12" customHeight="1">
      <c r="B117" s="35"/>
      <c r="C117" s="29" t="s">
        <v>24</v>
      </c>
      <c r="D117" s="36"/>
      <c r="E117" s="36"/>
      <c r="F117" s="27" t="str">
        <f>F12</f>
        <v>Polička</v>
      </c>
      <c r="G117" s="36"/>
      <c r="H117" s="36"/>
      <c r="I117" s="114" t="s">
        <v>26</v>
      </c>
      <c r="J117" s="62" t="str">
        <f>IF(J12="","",J12)</f>
        <v>23. 3. 2020</v>
      </c>
      <c r="K117" s="36"/>
      <c r="L117" s="39"/>
    </row>
    <row r="118" spans="2:12" s="1" customFormat="1" ht="6.95" customHeight="1">
      <c r="B118" s="35"/>
      <c r="C118" s="36"/>
      <c r="D118" s="36"/>
      <c r="E118" s="36"/>
      <c r="F118" s="36"/>
      <c r="G118" s="36"/>
      <c r="H118" s="36"/>
      <c r="I118" s="112"/>
      <c r="J118" s="36"/>
      <c r="K118" s="36"/>
      <c r="L118" s="39"/>
    </row>
    <row r="119" spans="2:12" s="1" customFormat="1" ht="15.2" customHeight="1">
      <c r="B119" s="35"/>
      <c r="C119" s="29" t="s">
        <v>34</v>
      </c>
      <c r="D119" s="36"/>
      <c r="E119" s="36"/>
      <c r="F119" s="27" t="str">
        <f>E15</f>
        <v xml:space="preserve">Pardubický kraj </v>
      </c>
      <c r="G119" s="36"/>
      <c r="H119" s="36"/>
      <c r="I119" s="114" t="s">
        <v>41</v>
      </c>
      <c r="J119" s="33" t="str">
        <f>E21</f>
        <v>INDESING</v>
      </c>
      <c r="K119" s="36"/>
      <c r="L119" s="39"/>
    </row>
    <row r="120" spans="2:12" s="1" customFormat="1" ht="15.2" customHeight="1">
      <c r="B120" s="35"/>
      <c r="C120" s="29" t="s">
        <v>39</v>
      </c>
      <c r="D120" s="36"/>
      <c r="E120" s="36"/>
      <c r="F120" s="27" t="str">
        <f>IF(E18="","",E18)</f>
        <v>Vyplň údaj</v>
      </c>
      <c r="G120" s="36"/>
      <c r="H120" s="36"/>
      <c r="I120" s="114" t="s">
        <v>44</v>
      </c>
      <c r="J120" s="33" t="str">
        <f>E24</f>
        <v>Šejnoha</v>
      </c>
      <c r="K120" s="36"/>
      <c r="L120" s="39"/>
    </row>
    <row r="121" spans="2:12" s="1" customFormat="1" ht="10.35" customHeight="1">
      <c r="B121" s="35"/>
      <c r="C121" s="36"/>
      <c r="D121" s="36"/>
      <c r="E121" s="36"/>
      <c r="F121" s="36"/>
      <c r="G121" s="36"/>
      <c r="H121" s="36"/>
      <c r="I121" s="112"/>
      <c r="J121" s="36"/>
      <c r="K121" s="36"/>
      <c r="L121" s="39"/>
    </row>
    <row r="122" spans="2:20" s="10" customFormat="1" ht="29.25" customHeight="1">
      <c r="B122" s="167"/>
      <c r="C122" s="168" t="s">
        <v>129</v>
      </c>
      <c r="D122" s="169" t="s">
        <v>73</v>
      </c>
      <c r="E122" s="169" t="s">
        <v>69</v>
      </c>
      <c r="F122" s="169" t="s">
        <v>70</v>
      </c>
      <c r="G122" s="169" t="s">
        <v>130</v>
      </c>
      <c r="H122" s="169" t="s">
        <v>131</v>
      </c>
      <c r="I122" s="170" t="s">
        <v>132</v>
      </c>
      <c r="J122" s="171" t="s">
        <v>118</v>
      </c>
      <c r="K122" s="172" t="s">
        <v>133</v>
      </c>
      <c r="L122" s="173"/>
      <c r="M122" s="71" t="s">
        <v>1</v>
      </c>
      <c r="N122" s="72" t="s">
        <v>52</v>
      </c>
      <c r="O122" s="72" t="s">
        <v>134</v>
      </c>
      <c r="P122" s="72" t="s">
        <v>135</v>
      </c>
      <c r="Q122" s="72" t="s">
        <v>136</v>
      </c>
      <c r="R122" s="72" t="s">
        <v>137</v>
      </c>
      <c r="S122" s="72" t="s">
        <v>138</v>
      </c>
      <c r="T122" s="73" t="s">
        <v>139</v>
      </c>
    </row>
    <row r="123" spans="2:63" s="1" customFormat="1" ht="22.9" customHeight="1">
      <c r="B123" s="35"/>
      <c r="C123" s="78" t="s">
        <v>140</v>
      </c>
      <c r="D123" s="36"/>
      <c r="E123" s="36"/>
      <c r="F123" s="36"/>
      <c r="G123" s="36"/>
      <c r="H123" s="36"/>
      <c r="I123" s="112"/>
      <c r="J123" s="174">
        <f>BK123</f>
        <v>0</v>
      </c>
      <c r="K123" s="36"/>
      <c r="L123" s="39"/>
      <c r="M123" s="74"/>
      <c r="N123" s="75"/>
      <c r="O123" s="75"/>
      <c r="P123" s="175">
        <f>P124</f>
        <v>0</v>
      </c>
      <c r="Q123" s="75"/>
      <c r="R123" s="175">
        <f>R124</f>
        <v>6028.04143912</v>
      </c>
      <c r="S123" s="75"/>
      <c r="T123" s="176">
        <f>T124</f>
        <v>2981.1327199999996</v>
      </c>
      <c r="AT123" s="17" t="s">
        <v>87</v>
      </c>
      <c r="AU123" s="17" t="s">
        <v>120</v>
      </c>
      <c r="BK123" s="177">
        <f>BK124</f>
        <v>0</v>
      </c>
    </row>
    <row r="124" spans="2:63" s="11" customFormat="1" ht="25.9" customHeight="1">
      <c r="B124" s="178"/>
      <c r="C124" s="179"/>
      <c r="D124" s="180" t="s">
        <v>87</v>
      </c>
      <c r="E124" s="181" t="s">
        <v>141</v>
      </c>
      <c r="F124" s="181" t="s">
        <v>142</v>
      </c>
      <c r="G124" s="179"/>
      <c r="H124" s="179"/>
      <c r="I124" s="182"/>
      <c r="J124" s="183">
        <f>BK124</f>
        <v>0</v>
      </c>
      <c r="K124" s="179"/>
      <c r="L124" s="184"/>
      <c r="M124" s="185"/>
      <c r="N124" s="186"/>
      <c r="O124" s="186"/>
      <c r="P124" s="187">
        <f>P125+P310+P405+P468+P669+P672</f>
        <v>0</v>
      </c>
      <c r="Q124" s="186"/>
      <c r="R124" s="187">
        <f>R125+R310+R405+R468+R669+R672</f>
        <v>6028.04143912</v>
      </c>
      <c r="S124" s="186"/>
      <c r="T124" s="188">
        <f>T125+T310+T405+T468+T669+T672</f>
        <v>2981.1327199999996</v>
      </c>
      <c r="AR124" s="189" t="s">
        <v>23</v>
      </c>
      <c r="AT124" s="190" t="s">
        <v>87</v>
      </c>
      <c r="AU124" s="190" t="s">
        <v>88</v>
      </c>
      <c r="AY124" s="189" t="s">
        <v>143</v>
      </c>
      <c r="BK124" s="191">
        <f>BK125+BK310+BK405+BK468+BK669+BK672</f>
        <v>0</v>
      </c>
    </row>
    <row r="125" spans="2:63" s="11" customFormat="1" ht="22.9" customHeight="1">
      <c r="B125" s="178"/>
      <c r="C125" s="179"/>
      <c r="D125" s="180" t="s">
        <v>87</v>
      </c>
      <c r="E125" s="192" t="s">
        <v>23</v>
      </c>
      <c r="F125" s="192" t="s">
        <v>144</v>
      </c>
      <c r="G125" s="179"/>
      <c r="H125" s="179"/>
      <c r="I125" s="182"/>
      <c r="J125" s="193">
        <f>BK125</f>
        <v>0</v>
      </c>
      <c r="K125" s="179"/>
      <c r="L125" s="184"/>
      <c r="M125" s="185"/>
      <c r="N125" s="186"/>
      <c r="O125" s="186"/>
      <c r="P125" s="187">
        <f>SUM(P126:P309)</f>
        <v>0</v>
      </c>
      <c r="Q125" s="186"/>
      <c r="R125" s="187">
        <f>SUM(R126:R309)</f>
        <v>211.76031830000002</v>
      </c>
      <c r="S125" s="186"/>
      <c r="T125" s="188">
        <f>SUM(T126:T309)</f>
        <v>2724.0107199999998</v>
      </c>
      <c r="AR125" s="189" t="s">
        <v>23</v>
      </c>
      <c r="AT125" s="190" t="s">
        <v>87</v>
      </c>
      <c r="AU125" s="190" t="s">
        <v>23</v>
      </c>
      <c r="AY125" s="189" t="s">
        <v>143</v>
      </c>
      <c r="BK125" s="191">
        <f>SUM(BK126:BK309)</f>
        <v>0</v>
      </c>
    </row>
    <row r="126" spans="2:65" s="1" customFormat="1" ht="16.5" customHeight="1">
      <c r="B126" s="35"/>
      <c r="C126" s="194" t="s">
        <v>23</v>
      </c>
      <c r="D126" s="194" t="s">
        <v>145</v>
      </c>
      <c r="E126" s="195" t="s">
        <v>146</v>
      </c>
      <c r="F126" s="196" t="s">
        <v>147</v>
      </c>
      <c r="G126" s="197" t="s">
        <v>148</v>
      </c>
      <c r="H126" s="198">
        <v>6</v>
      </c>
      <c r="I126" s="199"/>
      <c r="J126" s="200">
        <f>ROUND(I126*H126,2)</f>
        <v>0</v>
      </c>
      <c r="K126" s="196" t="s">
        <v>149</v>
      </c>
      <c r="L126" s="39"/>
      <c r="M126" s="201" t="s">
        <v>1</v>
      </c>
      <c r="N126" s="202" t="s">
        <v>53</v>
      </c>
      <c r="O126" s="67"/>
      <c r="P126" s="203">
        <f>O126*H126</f>
        <v>0</v>
      </c>
      <c r="Q126" s="203">
        <v>0</v>
      </c>
      <c r="R126" s="203">
        <f>Q126*H126</f>
        <v>0</v>
      </c>
      <c r="S126" s="203">
        <v>0.281</v>
      </c>
      <c r="T126" s="204">
        <f>S126*H126</f>
        <v>1.6860000000000002</v>
      </c>
      <c r="AR126" s="205" t="s">
        <v>150</v>
      </c>
      <c r="AT126" s="205" t="s">
        <v>145</v>
      </c>
      <c r="AU126" s="205" t="s">
        <v>22</v>
      </c>
      <c r="AY126" s="17" t="s">
        <v>143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7" t="s">
        <v>23</v>
      </c>
      <c r="BK126" s="206">
        <f>ROUND(I126*H126,2)</f>
        <v>0</v>
      </c>
      <c r="BL126" s="17" t="s">
        <v>150</v>
      </c>
      <c r="BM126" s="205" t="s">
        <v>151</v>
      </c>
    </row>
    <row r="127" spans="2:51" s="12" customFormat="1" ht="11.25">
      <c r="B127" s="207"/>
      <c r="C127" s="208"/>
      <c r="D127" s="209" t="s">
        <v>152</v>
      </c>
      <c r="E127" s="210" t="s">
        <v>1</v>
      </c>
      <c r="F127" s="211" t="s">
        <v>153</v>
      </c>
      <c r="G127" s="208"/>
      <c r="H127" s="212">
        <v>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152</v>
      </c>
      <c r="AU127" s="218" t="s">
        <v>22</v>
      </c>
      <c r="AV127" s="12" t="s">
        <v>22</v>
      </c>
      <c r="AW127" s="12" t="s">
        <v>46</v>
      </c>
      <c r="AX127" s="12" t="s">
        <v>23</v>
      </c>
      <c r="AY127" s="218" t="s">
        <v>143</v>
      </c>
    </row>
    <row r="128" spans="2:65" s="1" customFormat="1" ht="24" customHeight="1">
      <c r="B128" s="35"/>
      <c r="C128" s="194" t="s">
        <v>22</v>
      </c>
      <c r="D128" s="194" t="s">
        <v>145</v>
      </c>
      <c r="E128" s="195" t="s">
        <v>154</v>
      </c>
      <c r="F128" s="196" t="s">
        <v>155</v>
      </c>
      <c r="G128" s="197" t="s">
        <v>148</v>
      </c>
      <c r="H128" s="198">
        <v>333.1</v>
      </c>
      <c r="I128" s="199"/>
      <c r="J128" s="200">
        <f>ROUND(I128*H128,2)</f>
        <v>0</v>
      </c>
      <c r="K128" s="196" t="s">
        <v>149</v>
      </c>
      <c r="L128" s="39"/>
      <c r="M128" s="201" t="s">
        <v>1</v>
      </c>
      <c r="N128" s="202" t="s">
        <v>53</v>
      </c>
      <c r="O128" s="67"/>
      <c r="P128" s="203">
        <f>O128*H128</f>
        <v>0</v>
      </c>
      <c r="Q128" s="203">
        <v>0</v>
      </c>
      <c r="R128" s="203">
        <f>Q128*H128</f>
        <v>0</v>
      </c>
      <c r="S128" s="203">
        <v>0.295</v>
      </c>
      <c r="T128" s="204">
        <f>S128*H128</f>
        <v>98.2645</v>
      </c>
      <c r="AR128" s="205" t="s">
        <v>150</v>
      </c>
      <c r="AT128" s="205" t="s">
        <v>145</v>
      </c>
      <c r="AU128" s="205" t="s">
        <v>22</v>
      </c>
      <c r="AY128" s="17" t="s">
        <v>143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7" t="s">
        <v>23</v>
      </c>
      <c r="BK128" s="206">
        <f>ROUND(I128*H128,2)</f>
        <v>0</v>
      </c>
      <c r="BL128" s="17" t="s">
        <v>150</v>
      </c>
      <c r="BM128" s="205" t="s">
        <v>156</v>
      </c>
    </row>
    <row r="129" spans="2:51" s="13" customFormat="1" ht="11.25">
      <c r="B129" s="219"/>
      <c r="C129" s="220"/>
      <c r="D129" s="209" t="s">
        <v>152</v>
      </c>
      <c r="E129" s="221" t="s">
        <v>1</v>
      </c>
      <c r="F129" s="222" t="s">
        <v>157</v>
      </c>
      <c r="G129" s="220"/>
      <c r="H129" s="221" t="s">
        <v>1</v>
      </c>
      <c r="I129" s="223"/>
      <c r="J129" s="220"/>
      <c r="K129" s="220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152</v>
      </c>
      <c r="AU129" s="228" t="s">
        <v>22</v>
      </c>
      <c r="AV129" s="13" t="s">
        <v>23</v>
      </c>
      <c r="AW129" s="13" t="s">
        <v>46</v>
      </c>
      <c r="AX129" s="13" t="s">
        <v>88</v>
      </c>
      <c r="AY129" s="228" t="s">
        <v>143</v>
      </c>
    </row>
    <row r="130" spans="2:51" s="12" customFormat="1" ht="11.25">
      <c r="B130" s="207"/>
      <c r="C130" s="208"/>
      <c r="D130" s="209" t="s">
        <v>152</v>
      </c>
      <c r="E130" s="210" t="s">
        <v>1</v>
      </c>
      <c r="F130" s="211" t="s">
        <v>158</v>
      </c>
      <c r="G130" s="208"/>
      <c r="H130" s="212">
        <v>26.5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152</v>
      </c>
      <c r="AU130" s="218" t="s">
        <v>22</v>
      </c>
      <c r="AV130" s="12" t="s">
        <v>22</v>
      </c>
      <c r="AW130" s="12" t="s">
        <v>46</v>
      </c>
      <c r="AX130" s="12" t="s">
        <v>88</v>
      </c>
      <c r="AY130" s="218" t="s">
        <v>143</v>
      </c>
    </row>
    <row r="131" spans="2:51" s="13" customFormat="1" ht="11.25">
      <c r="B131" s="219"/>
      <c r="C131" s="220"/>
      <c r="D131" s="209" t="s">
        <v>152</v>
      </c>
      <c r="E131" s="221" t="s">
        <v>1</v>
      </c>
      <c r="F131" s="222" t="s">
        <v>159</v>
      </c>
      <c r="G131" s="220"/>
      <c r="H131" s="221" t="s">
        <v>1</v>
      </c>
      <c r="I131" s="223"/>
      <c r="J131" s="220"/>
      <c r="K131" s="220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152</v>
      </c>
      <c r="AU131" s="228" t="s">
        <v>22</v>
      </c>
      <c r="AV131" s="13" t="s">
        <v>23</v>
      </c>
      <c r="AW131" s="13" t="s">
        <v>46</v>
      </c>
      <c r="AX131" s="13" t="s">
        <v>88</v>
      </c>
      <c r="AY131" s="228" t="s">
        <v>143</v>
      </c>
    </row>
    <row r="132" spans="2:51" s="12" customFormat="1" ht="11.25">
      <c r="B132" s="207"/>
      <c r="C132" s="208"/>
      <c r="D132" s="209" t="s">
        <v>152</v>
      </c>
      <c r="E132" s="210" t="s">
        <v>1</v>
      </c>
      <c r="F132" s="211" t="s">
        <v>160</v>
      </c>
      <c r="G132" s="208"/>
      <c r="H132" s="212">
        <v>306.6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152</v>
      </c>
      <c r="AU132" s="218" t="s">
        <v>22</v>
      </c>
      <c r="AV132" s="12" t="s">
        <v>22</v>
      </c>
      <c r="AW132" s="12" t="s">
        <v>46</v>
      </c>
      <c r="AX132" s="12" t="s">
        <v>88</v>
      </c>
      <c r="AY132" s="218" t="s">
        <v>143</v>
      </c>
    </row>
    <row r="133" spans="2:51" s="14" customFormat="1" ht="11.25">
      <c r="B133" s="229"/>
      <c r="C133" s="230"/>
      <c r="D133" s="209" t="s">
        <v>152</v>
      </c>
      <c r="E133" s="231" t="s">
        <v>1</v>
      </c>
      <c r="F133" s="232" t="s">
        <v>161</v>
      </c>
      <c r="G133" s="230"/>
      <c r="H133" s="233">
        <v>333.1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152</v>
      </c>
      <c r="AU133" s="239" t="s">
        <v>22</v>
      </c>
      <c r="AV133" s="14" t="s">
        <v>150</v>
      </c>
      <c r="AW133" s="14" t="s">
        <v>46</v>
      </c>
      <c r="AX133" s="14" t="s">
        <v>23</v>
      </c>
      <c r="AY133" s="239" t="s">
        <v>143</v>
      </c>
    </row>
    <row r="134" spans="2:65" s="1" customFormat="1" ht="24" customHeight="1">
      <c r="B134" s="35"/>
      <c r="C134" s="194" t="s">
        <v>162</v>
      </c>
      <c r="D134" s="194" t="s">
        <v>145</v>
      </c>
      <c r="E134" s="195" t="s">
        <v>163</v>
      </c>
      <c r="F134" s="196" t="s">
        <v>164</v>
      </c>
      <c r="G134" s="197" t="s">
        <v>148</v>
      </c>
      <c r="H134" s="198">
        <v>6</v>
      </c>
      <c r="I134" s="199"/>
      <c r="J134" s="200">
        <f>ROUND(I134*H134,2)</f>
        <v>0</v>
      </c>
      <c r="K134" s="196" t="s">
        <v>149</v>
      </c>
      <c r="L134" s="39"/>
      <c r="M134" s="201" t="s">
        <v>1</v>
      </c>
      <c r="N134" s="202" t="s">
        <v>53</v>
      </c>
      <c r="O134" s="67"/>
      <c r="P134" s="203">
        <f>O134*H134</f>
        <v>0</v>
      </c>
      <c r="Q134" s="203">
        <v>0</v>
      </c>
      <c r="R134" s="203">
        <f>Q134*H134</f>
        <v>0</v>
      </c>
      <c r="S134" s="203">
        <v>0.29</v>
      </c>
      <c r="T134" s="204">
        <f>S134*H134</f>
        <v>1.7399999999999998</v>
      </c>
      <c r="AR134" s="205" t="s">
        <v>150</v>
      </c>
      <c r="AT134" s="205" t="s">
        <v>145</v>
      </c>
      <c r="AU134" s="205" t="s">
        <v>22</v>
      </c>
      <c r="AY134" s="17" t="s">
        <v>143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7" t="s">
        <v>23</v>
      </c>
      <c r="BK134" s="206">
        <f>ROUND(I134*H134,2)</f>
        <v>0</v>
      </c>
      <c r="BL134" s="17" t="s">
        <v>150</v>
      </c>
      <c r="BM134" s="205" t="s">
        <v>165</v>
      </c>
    </row>
    <row r="135" spans="2:51" s="13" customFormat="1" ht="11.25">
      <c r="B135" s="219"/>
      <c r="C135" s="220"/>
      <c r="D135" s="209" t="s">
        <v>152</v>
      </c>
      <c r="E135" s="221" t="s">
        <v>1</v>
      </c>
      <c r="F135" s="222" t="s">
        <v>166</v>
      </c>
      <c r="G135" s="220"/>
      <c r="H135" s="221" t="s">
        <v>1</v>
      </c>
      <c r="I135" s="223"/>
      <c r="J135" s="220"/>
      <c r="K135" s="220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152</v>
      </c>
      <c r="AU135" s="228" t="s">
        <v>22</v>
      </c>
      <c r="AV135" s="13" t="s">
        <v>23</v>
      </c>
      <c r="AW135" s="13" t="s">
        <v>46</v>
      </c>
      <c r="AX135" s="13" t="s">
        <v>88</v>
      </c>
      <c r="AY135" s="228" t="s">
        <v>143</v>
      </c>
    </row>
    <row r="136" spans="2:51" s="12" customFormat="1" ht="11.25">
      <c r="B136" s="207"/>
      <c r="C136" s="208"/>
      <c r="D136" s="209" t="s">
        <v>152</v>
      </c>
      <c r="E136" s="210" t="s">
        <v>1</v>
      </c>
      <c r="F136" s="211" t="s">
        <v>167</v>
      </c>
      <c r="G136" s="208"/>
      <c r="H136" s="212">
        <v>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152</v>
      </c>
      <c r="AU136" s="218" t="s">
        <v>22</v>
      </c>
      <c r="AV136" s="12" t="s">
        <v>22</v>
      </c>
      <c r="AW136" s="12" t="s">
        <v>46</v>
      </c>
      <c r="AX136" s="12" t="s">
        <v>23</v>
      </c>
      <c r="AY136" s="218" t="s">
        <v>143</v>
      </c>
    </row>
    <row r="137" spans="2:65" s="1" customFormat="1" ht="24" customHeight="1">
      <c r="B137" s="35"/>
      <c r="C137" s="194" t="s">
        <v>150</v>
      </c>
      <c r="D137" s="194" t="s">
        <v>145</v>
      </c>
      <c r="E137" s="195" t="s">
        <v>168</v>
      </c>
      <c r="F137" s="196" t="s">
        <v>169</v>
      </c>
      <c r="G137" s="197" t="s">
        <v>148</v>
      </c>
      <c r="H137" s="198">
        <v>16.5</v>
      </c>
      <c r="I137" s="199"/>
      <c r="J137" s="200">
        <f>ROUND(I137*H137,2)</f>
        <v>0</v>
      </c>
      <c r="K137" s="196" t="s">
        <v>149</v>
      </c>
      <c r="L137" s="39"/>
      <c r="M137" s="201" t="s">
        <v>1</v>
      </c>
      <c r="N137" s="202" t="s">
        <v>53</v>
      </c>
      <c r="O137" s="67"/>
      <c r="P137" s="203">
        <f>O137*H137</f>
        <v>0</v>
      </c>
      <c r="Q137" s="203">
        <v>0</v>
      </c>
      <c r="R137" s="203">
        <f>Q137*H137</f>
        <v>0</v>
      </c>
      <c r="S137" s="203">
        <v>0.44</v>
      </c>
      <c r="T137" s="204">
        <f>S137*H137</f>
        <v>7.26</v>
      </c>
      <c r="AR137" s="205" t="s">
        <v>150</v>
      </c>
      <c r="AT137" s="205" t="s">
        <v>145</v>
      </c>
      <c r="AU137" s="205" t="s">
        <v>22</v>
      </c>
      <c r="AY137" s="17" t="s">
        <v>143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7" t="s">
        <v>23</v>
      </c>
      <c r="BK137" s="206">
        <f>ROUND(I137*H137,2)</f>
        <v>0</v>
      </c>
      <c r="BL137" s="17" t="s">
        <v>150</v>
      </c>
      <c r="BM137" s="205" t="s">
        <v>170</v>
      </c>
    </row>
    <row r="138" spans="2:51" s="13" customFormat="1" ht="11.25">
      <c r="B138" s="219"/>
      <c r="C138" s="220"/>
      <c r="D138" s="209" t="s">
        <v>152</v>
      </c>
      <c r="E138" s="221" t="s">
        <v>1</v>
      </c>
      <c r="F138" s="222" t="s">
        <v>171</v>
      </c>
      <c r="G138" s="220"/>
      <c r="H138" s="221" t="s">
        <v>1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152</v>
      </c>
      <c r="AU138" s="228" t="s">
        <v>22</v>
      </c>
      <c r="AV138" s="13" t="s">
        <v>23</v>
      </c>
      <c r="AW138" s="13" t="s">
        <v>46</v>
      </c>
      <c r="AX138" s="13" t="s">
        <v>88</v>
      </c>
      <c r="AY138" s="228" t="s">
        <v>143</v>
      </c>
    </row>
    <row r="139" spans="2:51" s="12" customFormat="1" ht="11.25">
      <c r="B139" s="207"/>
      <c r="C139" s="208"/>
      <c r="D139" s="209" t="s">
        <v>152</v>
      </c>
      <c r="E139" s="210" t="s">
        <v>1</v>
      </c>
      <c r="F139" s="211" t="s">
        <v>172</v>
      </c>
      <c r="G139" s="208"/>
      <c r="H139" s="212">
        <v>16.5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152</v>
      </c>
      <c r="AU139" s="218" t="s">
        <v>22</v>
      </c>
      <c r="AV139" s="12" t="s">
        <v>22</v>
      </c>
      <c r="AW139" s="12" t="s">
        <v>46</v>
      </c>
      <c r="AX139" s="12" t="s">
        <v>23</v>
      </c>
      <c r="AY139" s="218" t="s">
        <v>143</v>
      </c>
    </row>
    <row r="140" spans="2:65" s="1" customFormat="1" ht="24" customHeight="1">
      <c r="B140" s="35"/>
      <c r="C140" s="194" t="s">
        <v>173</v>
      </c>
      <c r="D140" s="194" t="s">
        <v>145</v>
      </c>
      <c r="E140" s="195" t="s">
        <v>174</v>
      </c>
      <c r="F140" s="196" t="s">
        <v>175</v>
      </c>
      <c r="G140" s="197" t="s">
        <v>148</v>
      </c>
      <c r="H140" s="198">
        <v>22.5</v>
      </c>
      <c r="I140" s="199"/>
      <c r="J140" s="200">
        <f>ROUND(I140*H140,2)</f>
        <v>0</v>
      </c>
      <c r="K140" s="196" t="s">
        <v>149</v>
      </c>
      <c r="L140" s="39"/>
      <c r="M140" s="201" t="s">
        <v>1</v>
      </c>
      <c r="N140" s="202" t="s">
        <v>53</v>
      </c>
      <c r="O140" s="67"/>
      <c r="P140" s="203">
        <f>O140*H140</f>
        <v>0</v>
      </c>
      <c r="Q140" s="203">
        <v>0</v>
      </c>
      <c r="R140" s="203">
        <f>Q140*H140</f>
        <v>0</v>
      </c>
      <c r="S140" s="203">
        <v>0.22</v>
      </c>
      <c r="T140" s="204">
        <f>S140*H140</f>
        <v>4.95</v>
      </c>
      <c r="AR140" s="205" t="s">
        <v>150</v>
      </c>
      <c r="AT140" s="205" t="s">
        <v>145</v>
      </c>
      <c r="AU140" s="205" t="s">
        <v>22</v>
      </c>
      <c r="AY140" s="17" t="s">
        <v>143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7" t="s">
        <v>23</v>
      </c>
      <c r="BK140" s="206">
        <f>ROUND(I140*H140,2)</f>
        <v>0</v>
      </c>
      <c r="BL140" s="17" t="s">
        <v>150</v>
      </c>
      <c r="BM140" s="205" t="s">
        <v>176</v>
      </c>
    </row>
    <row r="141" spans="2:51" s="13" customFormat="1" ht="11.25">
      <c r="B141" s="219"/>
      <c r="C141" s="220"/>
      <c r="D141" s="209" t="s">
        <v>152</v>
      </c>
      <c r="E141" s="221" t="s">
        <v>1</v>
      </c>
      <c r="F141" s="222" t="s">
        <v>171</v>
      </c>
      <c r="G141" s="220"/>
      <c r="H141" s="221" t="s">
        <v>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152</v>
      </c>
      <c r="AU141" s="228" t="s">
        <v>22</v>
      </c>
      <c r="AV141" s="13" t="s">
        <v>23</v>
      </c>
      <c r="AW141" s="13" t="s">
        <v>46</v>
      </c>
      <c r="AX141" s="13" t="s">
        <v>88</v>
      </c>
      <c r="AY141" s="228" t="s">
        <v>143</v>
      </c>
    </row>
    <row r="142" spans="2:51" s="12" customFormat="1" ht="11.25">
      <c r="B142" s="207"/>
      <c r="C142" s="208"/>
      <c r="D142" s="209" t="s">
        <v>152</v>
      </c>
      <c r="E142" s="210" t="s">
        <v>1</v>
      </c>
      <c r="F142" s="211" t="s">
        <v>172</v>
      </c>
      <c r="G142" s="208"/>
      <c r="H142" s="212">
        <v>16.5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152</v>
      </c>
      <c r="AU142" s="218" t="s">
        <v>22</v>
      </c>
      <c r="AV142" s="12" t="s">
        <v>22</v>
      </c>
      <c r="AW142" s="12" t="s">
        <v>46</v>
      </c>
      <c r="AX142" s="12" t="s">
        <v>88</v>
      </c>
      <c r="AY142" s="218" t="s">
        <v>143</v>
      </c>
    </row>
    <row r="143" spans="2:51" s="13" customFormat="1" ht="11.25">
      <c r="B143" s="219"/>
      <c r="C143" s="220"/>
      <c r="D143" s="209" t="s">
        <v>152</v>
      </c>
      <c r="E143" s="221" t="s">
        <v>1</v>
      </c>
      <c r="F143" s="222" t="s">
        <v>166</v>
      </c>
      <c r="G143" s="220"/>
      <c r="H143" s="221" t="s">
        <v>1</v>
      </c>
      <c r="I143" s="223"/>
      <c r="J143" s="220"/>
      <c r="K143" s="220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152</v>
      </c>
      <c r="AU143" s="228" t="s">
        <v>22</v>
      </c>
      <c r="AV143" s="13" t="s">
        <v>23</v>
      </c>
      <c r="AW143" s="13" t="s">
        <v>46</v>
      </c>
      <c r="AX143" s="13" t="s">
        <v>88</v>
      </c>
      <c r="AY143" s="228" t="s">
        <v>143</v>
      </c>
    </row>
    <row r="144" spans="2:51" s="12" customFormat="1" ht="11.25">
      <c r="B144" s="207"/>
      <c r="C144" s="208"/>
      <c r="D144" s="209" t="s">
        <v>152</v>
      </c>
      <c r="E144" s="210" t="s">
        <v>1</v>
      </c>
      <c r="F144" s="211" t="s">
        <v>167</v>
      </c>
      <c r="G144" s="208"/>
      <c r="H144" s="212">
        <v>6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152</v>
      </c>
      <c r="AU144" s="218" t="s">
        <v>22</v>
      </c>
      <c r="AV144" s="12" t="s">
        <v>22</v>
      </c>
      <c r="AW144" s="12" t="s">
        <v>46</v>
      </c>
      <c r="AX144" s="12" t="s">
        <v>88</v>
      </c>
      <c r="AY144" s="218" t="s">
        <v>143</v>
      </c>
    </row>
    <row r="145" spans="2:51" s="14" customFormat="1" ht="11.25">
      <c r="B145" s="229"/>
      <c r="C145" s="230"/>
      <c r="D145" s="209" t="s">
        <v>152</v>
      </c>
      <c r="E145" s="231" t="s">
        <v>1</v>
      </c>
      <c r="F145" s="232" t="s">
        <v>161</v>
      </c>
      <c r="G145" s="230"/>
      <c r="H145" s="233">
        <v>22.5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152</v>
      </c>
      <c r="AU145" s="239" t="s">
        <v>22</v>
      </c>
      <c r="AV145" s="14" t="s">
        <v>150</v>
      </c>
      <c r="AW145" s="14" t="s">
        <v>46</v>
      </c>
      <c r="AX145" s="14" t="s">
        <v>23</v>
      </c>
      <c r="AY145" s="239" t="s">
        <v>143</v>
      </c>
    </row>
    <row r="146" spans="2:65" s="1" customFormat="1" ht="16.5" customHeight="1">
      <c r="B146" s="35"/>
      <c r="C146" s="194" t="s">
        <v>153</v>
      </c>
      <c r="D146" s="194" t="s">
        <v>145</v>
      </c>
      <c r="E146" s="195" t="s">
        <v>177</v>
      </c>
      <c r="F146" s="196" t="s">
        <v>178</v>
      </c>
      <c r="G146" s="197" t="s">
        <v>148</v>
      </c>
      <c r="H146" s="198">
        <v>39.6</v>
      </c>
      <c r="I146" s="199"/>
      <c r="J146" s="200">
        <f>ROUND(I146*H146,2)</f>
        <v>0</v>
      </c>
      <c r="K146" s="196" t="s">
        <v>149</v>
      </c>
      <c r="L146" s="39"/>
      <c r="M146" s="201" t="s">
        <v>1</v>
      </c>
      <c r="N146" s="202" t="s">
        <v>53</v>
      </c>
      <c r="O146" s="67"/>
      <c r="P146" s="203">
        <f>O146*H146</f>
        <v>0</v>
      </c>
      <c r="Q146" s="203">
        <v>0</v>
      </c>
      <c r="R146" s="203">
        <f>Q146*H146</f>
        <v>0</v>
      </c>
      <c r="S146" s="203">
        <v>0.22</v>
      </c>
      <c r="T146" s="204">
        <f>S146*H146</f>
        <v>8.712</v>
      </c>
      <c r="AR146" s="205" t="s">
        <v>150</v>
      </c>
      <c r="AT146" s="205" t="s">
        <v>145</v>
      </c>
      <c r="AU146" s="205" t="s">
        <v>22</v>
      </c>
      <c r="AY146" s="17" t="s">
        <v>143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7" t="s">
        <v>23</v>
      </c>
      <c r="BK146" s="206">
        <f>ROUND(I146*H146,2)</f>
        <v>0</v>
      </c>
      <c r="BL146" s="17" t="s">
        <v>150</v>
      </c>
      <c r="BM146" s="205" t="s">
        <v>179</v>
      </c>
    </row>
    <row r="147" spans="2:51" s="13" customFormat="1" ht="11.25">
      <c r="B147" s="219"/>
      <c r="C147" s="220"/>
      <c r="D147" s="209" t="s">
        <v>152</v>
      </c>
      <c r="E147" s="221" t="s">
        <v>1</v>
      </c>
      <c r="F147" s="222" t="s">
        <v>180</v>
      </c>
      <c r="G147" s="220"/>
      <c r="H147" s="221" t="s">
        <v>1</v>
      </c>
      <c r="I147" s="223"/>
      <c r="J147" s="220"/>
      <c r="K147" s="220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152</v>
      </c>
      <c r="AU147" s="228" t="s">
        <v>22</v>
      </c>
      <c r="AV147" s="13" t="s">
        <v>23</v>
      </c>
      <c r="AW147" s="13" t="s">
        <v>46</v>
      </c>
      <c r="AX147" s="13" t="s">
        <v>88</v>
      </c>
      <c r="AY147" s="228" t="s">
        <v>143</v>
      </c>
    </row>
    <row r="148" spans="2:51" s="12" customFormat="1" ht="11.25">
      <c r="B148" s="207"/>
      <c r="C148" s="208"/>
      <c r="D148" s="209" t="s">
        <v>152</v>
      </c>
      <c r="E148" s="210" t="s">
        <v>1</v>
      </c>
      <c r="F148" s="211" t="s">
        <v>181</v>
      </c>
      <c r="G148" s="208"/>
      <c r="H148" s="212">
        <v>39.6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152</v>
      </c>
      <c r="AU148" s="218" t="s">
        <v>22</v>
      </c>
      <c r="AV148" s="12" t="s">
        <v>22</v>
      </c>
      <c r="AW148" s="12" t="s">
        <v>46</v>
      </c>
      <c r="AX148" s="12" t="s">
        <v>23</v>
      </c>
      <c r="AY148" s="218" t="s">
        <v>143</v>
      </c>
    </row>
    <row r="149" spans="2:65" s="1" customFormat="1" ht="24" customHeight="1">
      <c r="B149" s="35"/>
      <c r="C149" s="194" t="s">
        <v>182</v>
      </c>
      <c r="D149" s="194" t="s">
        <v>145</v>
      </c>
      <c r="E149" s="195" t="s">
        <v>183</v>
      </c>
      <c r="F149" s="196" t="s">
        <v>184</v>
      </c>
      <c r="G149" s="197" t="s">
        <v>148</v>
      </c>
      <c r="H149" s="198">
        <v>906.6</v>
      </c>
      <c r="I149" s="199"/>
      <c r="J149" s="200">
        <f>ROUND(I149*H149,2)</f>
        <v>0</v>
      </c>
      <c r="K149" s="196" t="s">
        <v>149</v>
      </c>
      <c r="L149" s="39"/>
      <c r="M149" s="201" t="s">
        <v>1</v>
      </c>
      <c r="N149" s="202" t="s">
        <v>53</v>
      </c>
      <c r="O149" s="67"/>
      <c r="P149" s="203">
        <f>O149*H149</f>
        <v>0</v>
      </c>
      <c r="Q149" s="203">
        <v>0</v>
      </c>
      <c r="R149" s="203">
        <f>Q149*H149</f>
        <v>0</v>
      </c>
      <c r="S149" s="203">
        <v>0.44</v>
      </c>
      <c r="T149" s="204">
        <f>S149*H149</f>
        <v>398.904</v>
      </c>
      <c r="AR149" s="205" t="s">
        <v>150</v>
      </c>
      <c r="AT149" s="205" t="s">
        <v>145</v>
      </c>
      <c r="AU149" s="205" t="s">
        <v>22</v>
      </c>
      <c r="AY149" s="17" t="s">
        <v>143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23</v>
      </c>
      <c r="BK149" s="206">
        <f>ROUND(I149*H149,2)</f>
        <v>0</v>
      </c>
      <c r="BL149" s="17" t="s">
        <v>150</v>
      </c>
      <c r="BM149" s="205" t="s">
        <v>185</v>
      </c>
    </row>
    <row r="150" spans="2:51" s="13" customFormat="1" ht="11.25">
      <c r="B150" s="219"/>
      <c r="C150" s="220"/>
      <c r="D150" s="209" t="s">
        <v>152</v>
      </c>
      <c r="E150" s="221" t="s">
        <v>1</v>
      </c>
      <c r="F150" s="222" t="s">
        <v>186</v>
      </c>
      <c r="G150" s="220"/>
      <c r="H150" s="221" t="s">
        <v>1</v>
      </c>
      <c r="I150" s="223"/>
      <c r="J150" s="220"/>
      <c r="K150" s="220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152</v>
      </c>
      <c r="AU150" s="228" t="s">
        <v>22</v>
      </c>
      <c r="AV150" s="13" t="s">
        <v>23</v>
      </c>
      <c r="AW150" s="13" t="s">
        <v>46</v>
      </c>
      <c r="AX150" s="13" t="s">
        <v>88</v>
      </c>
      <c r="AY150" s="228" t="s">
        <v>143</v>
      </c>
    </row>
    <row r="151" spans="2:51" s="12" customFormat="1" ht="11.25">
      <c r="B151" s="207"/>
      <c r="C151" s="208"/>
      <c r="D151" s="209" t="s">
        <v>152</v>
      </c>
      <c r="E151" s="210" t="s">
        <v>1</v>
      </c>
      <c r="F151" s="211" t="s">
        <v>187</v>
      </c>
      <c r="G151" s="208"/>
      <c r="H151" s="212">
        <v>112.5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152</v>
      </c>
      <c r="AU151" s="218" t="s">
        <v>22</v>
      </c>
      <c r="AV151" s="12" t="s">
        <v>22</v>
      </c>
      <c r="AW151" s="12" t="s">
        <v>46</v>
      </c>
      <c r="AX151" s="12" t="s">
        <v>88</v>
      </c>
      <c r="AY151" s="218" t="s">
        <v>143</v>
      </c>
    </row>
    <row r="152" spans="2:51" s="13" customFormat="1" ht="11.25">
      <c r="B152" s="219"/>
      <c r="C152" s="220"/>
      <c r="D152" s="209" t="s">
        <v>152</v>
      </c>
      <c r="E152" s="221" t="s">
        <v>1</v>
      </c>
      <c r="F152" s="222" t="s">
        <v>188</v>
      </c>
      <c r="G152" s="220"/>
      <c r="H152" s="221" t="s">
        <v>1</v>
      </c>
      <c r="I152" s="223"/>
      <c r="J152" s="220"/>
      <c r="K152" s="220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152</v>
      </c>
      <c r="AU152" s="228" t="s">
        <v>22</v>
      </c>
      <c r="AV152" s="13" t="s">
        <v>23</v>
      </c>
      <c r="AW152" s="13" t="s">
        <v>46</v>
      </c>
      <c r="AX152" s="13" t="s">
        <v>88</v>
      </c>
      <c r="AY152" s="228" t="s">
        <v>143</v>
      </c>
    </row>
    <row r="153" spans="2:51" s="12" customFormat="1" ht="11.25">
      <c r="B153" s="207"/>
      <c r="C153" s="208"/>
      <c r="D153" s="209" t="s">
        <v>152</v>
      </c>
      <c r="E153" s="210" t="s">
        <v>1</v>
      </c>
      <c r="F153" s="211" t="s">
        <v>181</v>
      </c>
      <c r="G153" s="208"/>
      <c r="H153" s="212">
        <v>39.6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152</v>
      </c>
      <c r="AU153" s="218" t="s">
        <v>22</v>
      </c>
      <c r="AV153" s="12" t="s">
        <v>22</v>
      </c>
      <c r="AW153" s="12" t="s">
        <v>46</v>
      </c>
      <c r="AX153" s="12" t="s">
        <v>88</v>
      </c>
      <c r="AY153" s="218" t="s">
        <v>143</v>
      </c>
    </row>
    <row r="154" spans="2:51" s="13" customFormat="1" ht="11.25">
      <c r="B154" s="219"/>
      <c r="C154" s="220"/>
      <c r="D154" s="209" t="s">
        <v>152</v>
      </c>
      <c r="E154" s="221" t="s">
        <v>1</v>
      </c>
      <c r="F154" s="222" t="s">
        <v>189</v>
      </c>
      <c r="G154" s="220"/>
      <c r="H154" s="221" t="s">
        <v>1</v>
      </c>
      <c r="I154" s="223"/>
      <c r="J154" s="220"/>
      <c r="K154" s="220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152</v>
      </c>
      <c r="AU154" s="228" t="s">
        <v>22</v>
      </c>
      <c r="AV154" s="13" t="s">
        <v>23</v>
      </c>
      <c r="AW154" s="13" t="s">
        <v>46</v>
      </c>
      <c r="AX154" s="13" t="s">
        <v>88</v>
      </c>
      <c r="AY154" s="228" t="s">
        <v>143</v>
      </c>
    </row>
    <row r="155" spans="2:51" s="12" customFormat="1" ht="11.25">
      <c r="B155" s="207"/>
      <c r="C155" s="208"/>
      <c r="D155" s="209" t="s">
        <v>152</v>
      </c>
      <c r="E155" s="210" t="s">
        <v>1</v>
      </c>
      <c r="F155" s="211" t="s">
        <v>190</v>
      </c>
      <c r="G155" s="208"/>
      <c r="H155" s="212">
        <v>213.75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152</v>
      </c>
      <c r="AU155" s="218" t="s">
        <v>22</v>
      </c>
      <c r="AV155" s="12" t="s">
        <v>22</v>
      </c>
      <c r="AW155" s="12" t="s">
        <v>46</v>
      </c>
      <c r="AX155" s="12" t="s">
        <v>88</v>
      </c>
      <c r="AY155" s="218" t="s">
        <v>143</v>
      </c>
    </row>
    <row r="156" spans="2:51" s="13" customFormat="1" ht="11.25">
      <c r="B156" s="219"/>
      <c r="C156" s="220"/>
      <c r="D156" s="209" t="s">
        <v>152</v>
      </c>
      <c r="E156" s="221" t="s">
        <v>1</v>
      </c>
      <c r="F156" s="222" t="s">
        <v>191</v>
      </c>
      <c r="G156" s="220"/>
      <c r="H156" s="221" t="s">
        <v>1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152</v>
      </c>
      <c r="AU156" s="228" t="s">
        <v>22</v>
      </c>
      <c r="AV156" s="13" t="s">
        <v>23</v>
      </c>
      <c r="AW156" s="13" t="s">
        <v>46</v>
      </c>
      <c r="AX156" s="13" t="s">
        <v>88</v>
      </c>
      <c r="AY156" s="228" t="s">
        <v>143</v>
      </c>
    </row>
    <row r="157" spans="2:51" s="12" customFormat="1" ht="11.25">
      <c r="B157" s="207"/>
      <c r="C157" s="208"/>
      <c r="D157" s="209" t="s">
        <v>152</v>
      </c>
      <c r="E157" s="210" t="s">
        <v>1</v>
      </c>
      <c r="F157" s="211" t="s">
        <v>192</v>
      </c>
      <c r="G157" s="208"/>
      <c r="H157" s="212">
        <v>209.25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152</v>
      </c>
      <c r="AU157" s="218" t="s">
        <v>22</v>
      </c>
      <c r="AV157" s="12" t="s">
        <v>22</v>
      </c>
      <c r="AW157" s="12" t="s">
        <v>46</v>
      </c>
      <c r="AX157" s="12" t="s">
        <v>88</v>
      </c>
      <c r="AY157" s="218" t="s">
        <v>143</v>
      </c>
    </row>
    <row r="158" spans="2:51" s="13" customFormat="1" ht="11.25">
      <c r="B158" s="219"/>
      <c r="C158" s="220"/>
      <c r="D158" s="209" t="s">
        <v>152</v>
      </c>
      <c r="E158" s="221" t="s">
        <v>1</v>
      </c>
      <c r="F158" s="222" t="s">
        <v>193</v>
      </c>
      <c r="G158" s="220"/>
      <c r="H158" s="221" t="s">
        <v>1</v>
      </c>
      <c r="I158" s="223"/>
      <c r="J158" s="220"/>
      <c r="K158" s="220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152</v>
      </c>
      <c r="AU158" s="228" t="s">
        <v>22</v>
      </c>
      <c r="AV158" s="13" t="s">
        <v>23</v>
      </c>
      <c r="AW158" s="13" t="s">
        <v>46</v>
      </c>
      <c r="AX158" s="13" t="s">
        <v>88</v>
      </c>
      <c r="AY158" s="228" t="s">
        <v>143</v>
      </c>
    </row>
    <row r="159" spans="2:51" s="12" customFormat="1" ht="11.25">
      <c r="B159" s="207"/>
      <c r="C159" s="208"/>
      <c r="D159" s="209" t="s">
        <v>152</v>
      </c>
      <c r="E159" s="210" t="s">
        <v>1</v>
      </c>
      <c r="F159" s="211" t="s">
        <v>194</v>
      </c>
      <c r="G159" s="208"/>
      <c r="H159" s="212">
        <v>7.5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152</v>
      </c>
      <c r="AU159" s="218" t="s">
        <v>22</v>
      </c>
      <c r="AV159" s="12" t="s">
        <v>22</v>
      </c>
      <c r="AW159" s="12" t="s">
        <v>46</v>
      </c>
      <c r="AX159" s="12" t="s">
        <v>88</v>
      </c>
      <c r="AY159" s="218" t="s">
        <v>143</v>
      </c>
    </row>
    <row r="160" spans="2:51" s="13" customFormat="1" ht="11.25">
      <c r="B160" s="219"/>
      <c r="C160" s="220"/>
      <c r="D160" s="209" t="s">
        <v>152</v>
      </c>
      <c r="E160" s="221" t="s">
        <v>1</v>
      </c>
      <c r="F160" s="222" t="s">
        <v>195</v>
      </c>
      <c r="G160" s="220"/>
      <c r="H160" s="221" t="s">
        <v>1</v>
      </c>
      <c r="I160" s="223"/>
      <c r="J160" s="220"/>
      <c r="K160" s="220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152</v>
      </c>
      <c r="AU160" s="228" t="s">
        <v>22</v>
      </c>
      <c r="AV160" s="13" t="s">
        <v>23</v>
      </c>
      <c r="AW160" s="13" t="s">
        <v>46</v>
      </c>
      <c r="AX160" s="13" t="s">
        <v>88</v>
      </c>
      <c r="AY160" s="228" t="s">
        <v>143</v>
      </c>
    </row>
    <row r="161" spans="2:51" s="12" customFormat="1" ht="11.25">
      <c r="B161" s="207"/>
      <c r="C161" s="208"/>
      <c r="D161" s="209" t="s">
        <v>152</v>
      </c>
      <c r="E161" s="210" t="s">
        <v>1</v>
      </c>
      <c r="F161" s="211" t="s">
        <v>196</v>
      </c>
      <c r="G161" s="208"/>
      <c r="H161" s="212">
        <v>324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152</v>
      </c>
      <c r="AU161" s="218" t="s">
        <v>22</v>
      </c>
      <c r="AV161" s="12" t="s">
        <v>22</v>
      </c>
      <c r="AW161" s="12" t="s">
        <v>46</v>
      </c>
      <c r="AX161" s="12" t="s">
        <v>88</v>
      </c>
      <c r="AY161" s="218" t="s">
        <v>143</v>
      </c>
    </row>
    <row r="162" spans="2:51" s="14" customFormat="1" ht="11.25">
      <c r="B162" s="229"/>
      <c r="C162" s="230"/>
      <c r="D162" s="209" t="s">
        <v>152</v>
      </c>
      <c r="E162" s="231" t="s">
        <v>1</v>
      </c>
      <c r="F162" s="232" t="s">
        <v>161</v>
      </c>
      <c r="G162" s="230"/>
      <c r="H162" s="233">
        <v>906.6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152</v>
      </c>
      <c r="AU162" s="239" t="s">
        <v>22</v>
      </c>
      <c r="AV162" s="14" t="s">
        <v>150</v>
      </c>
      <c r="AW162" s="14" t="s">
        <v>46</v>
      </c>
      <c r="AX162" s="14" t="s">
        <v>23</v>
      </c>
      <c r="AY162" s="239" t="s">
        <v>143</v>
      </c>
    </row>
    <row r="163" spans="2:65" s="1" customFormat="1" ht="24" customHeight="1">
      <c r="B163" s="35"/>
      <c r="C163" s="194" t="s">
        <v>197</v>
      </c>
      <c r="D163" s="194" t="s">
        <v>145</v>
      </c>
      <c r="E163" s="195" t="s">
        <v>198</v>
      </c>
      <c r="F163" s="196" t="s">
        <v>199</v>
      </c>
      <c r="G163" s="197" t="s">
        <v>148</v>
      </c>
      <c r="H163" s="198">
        <v>1541.6</v>
      </c>
      <c r="I163" s="199"/>
      <c r="J163" s="200">
        <f>ROUND(I163*H163,2)</f>
        <v>0</v>
      </c>
      <c r="K163" s="196" t="s">
        <v>149</v>
      </c>
      <c r="L163" s="39"/>
      <c r="M163" s="201" t="s">
        <v>1</v>
      </c>
      <c r="N163" s="202" t="s">
        <v>53</v>
      </c>
      <c r="O163" s="67"/>
      <c r="P163" s="203">
        <f>O163*H163</f>
        <v>0</v>
      </c>
      <c r="Q163" s="203">
        <v>0</v>
      </c>
      <c r="R163" s="203">
        <f>Q163*H163</f>
        <v>0</v>
      </c>
      <c r="S163" s="203">
        <v>0.44</v>
      </c>
      <c r="T163" s="204">
        <f>S163*H163</f>
        <v>678.304</v>
      </c>
      <c r="AR163" s="205" t="s">
        <v>150</v>
      </c>
      <c r="AT163" s="205" t="s">
        <v>145</v>
      </c>
      <c r="AU163" s="205" t="s">
        <v>22</v>
      </c>
      <c r="AY163" s="17" t="s">
        <v>143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7" t="s">
        <v>23</v>
      </c>
      <c r="BK163" s="206">
        <f>ROUND(I163*H163,2)</f>
        <v>0</v>
      </c>
      <c r="BL163" s="17" t="s">
        <v>150</v>
      </c>
      <c r="BM163" s="205" t="s">
        <v>200</v>
      </c>
    </row>
    <row r="164" spans="2:51" s="13" customFormat="1" ht="11.25">
      <c r="B164" s="219"/>
      <c r="C164" s="220"/>
      <c r="D164" s="209" t="s">
        <v>152</v>
      </c>
      <c r="E164" s="221" t="s">
        <v>1</v>
      </c>
      <c r="F164" s="222" t="s">
        <v>201</v>
      </c>
      <c r="G164" s="220"/>
      <c r="H164" s="221" t="s">
        <v>1</v>
      </c>
      <c r="I164" s="223"/>
      <c r="J164" s="220"/>
      <c r="K164" s="220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152</v>
      </c>
      <c r="AU164" s="228" t="s">
        <v>22</v>
      </c>
      <c r="AV164" s="13" t="s">
        <v>23</v>
      </c>
      <c r="AW164" s="13" t="s">
        <v>46</v>
      </c>
      <c r="AX164" s="13" t="s">
        <v>88</v>
      </c>
      <c r="AY164" s="228" t="s">
        <v>143</v>
      </c>
    </row>
    <row r="165" spans="2:51" s="12" customFormat="1" ht="11.25">
      <c r="B165" s="207"/>
      <c r="C165" s="208"/>
      <c r="D165" s="209" t="s">
        <v>152</v>
      </c>
      <c r="E165" s="210" t="s">
        <v>1</v>
      </c>
      <c r="F165" s="211" t="s">
        <v>202</v>
      </c>
      <c r="G165" s="208"/>
      <c r="H165" s="212">
        <v>1226.6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152</v>
      </c>
      <c r="AU165" s="218" t="s">
        <v>22</v>
      </c>
      <c r="AV165" s="12" t="s">
        <v>22</v>
      </c>
      <c r="AW165" s="12" t="s">
        <v>46</v>
      </c>
      <c r="AX165" s="12" t="s">
        <v>88</v>
      </c>
      <c r="AY165" s="218" t="s">
        <v>143</v>
      </c>
    </row>
    <row r="166" spans="2:51" s="13" customFormat="1" ht="11.25">
      <c r="B166" s="219"/>
      <c r="C166" s="220"/>
      <c r="D166" s="209" t="s">
        <v>152</v>
      </c>
      <c r="E166" s="221" t="s">
        <v>1</v>
      </c>
      <c r="F166" s="222" t="s">
        <v>203</v>
      </c>
      <c r="G166" s="220"/>
      <c r="H166" s="221" t="s">
        <v>1</v>
      </c>
      <c r="I166" s="223"/>
      <c r="J166" s="220"/>
      <c r="K166" s="220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152</v>
      </c>
      <c r="AU166" s="228" t="s">
        <v>22</v>
      </c>
      <c r="AV166" s="13" t="s">
        <v>23</v>
      </c>
      <c r="AW166" s="13" t="s">
        <v>46</v>
      </c>
      <c r="AX166" s="13" t="s">
        <v>88</v>
      </c>
      <c r="AY166" s="228" t="s">
        <v>143</v>
      </c>
    </row>
    <row r="167" spans="2:51" s="12" customFormat="1" ht="11.25">
      <c r="B167" s="207"/>
      <c r="C167" s="208"/>
      <c r="D167" s="209" t="s">
        <v>152</v>
      </c>
      <c r="E167" s="210" t="s">
        <v>1</v>
      </c>
      <c r="F167" s="211" t="s">
        <v>204</v>
      </c>
      <c r="G167" s="208"/>
      <c r="H167" s="212">
        <v>315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152</v>
      </c>
      <c r="AU167" s="218" t="s">
        <v>22</v>
      </c>
      <c r="AV167" s="12" t="s">
        <v>22</v>
      </c>
      <c r="AW167" s="12" t="s">
        <v>46</v>
      </c>
      <c r="AX167" s="12" t="s">
        <v>88</v>
      </c>
      <c r="AY167" s="218" t="s">
        <v>143</v>
      </c>
    </row>
    <row r="168" spans="2:51" s="14" customFormat="1" ht="11.25">
      <c r="B168" s="229"/>
      <c r="C168" s="230"/>
      <c r="D168" s="209" t="s">
        <v>152</v>
      </c>
      <c r="E168" s="231" t="s">
        <v>1</v>
      </c>
      <c r="F168" s="232" t="s">
        <v>161</v>
      </c>
      <c r="G168" s="230"/>
      <c r="H168" s="233">
        <v>1541.6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152</v>
      </c>
      <c r="AU168" s="239" t="s">
        <v>22</v>
      </c>
      <c r="AV168" s="14" t="s">
        <v>150</v>
      </c>
      <c r="AW168" s="14" t="s">
        <v>46</v>
      </c>
      <c r="AX168" s="14" t="s">
        <v>23</v>
      </c>
      <c r="AY168" s="239" t="s">
        <v>143</v>
      </c>
    </row>
    <row r="169" spans="2:65" s="1" customFormat="1" ht="24" customHeight="1">
      <c r="B169" s="35"/>
      <c r="C169" s="194" t="s">
        <v>205</v>
      </c>
      <c r="D169" s="194" t="s">
        <v>145</v>
      </c>
      <c r="E169" s="195" t="s">
        <v>206</v>
      </c>
      <c r="F169" s="196" t="s">
        <v>207</v>
      </c>
      <c r="G169" s="197" t="s">
        <v>148</v>
      </c>
      <c r="H169" s="198">
        <v>613.3</v>
      </c>
      <c r="I169" s="199"/>
      <c r="J169" s="200">
        <f>ROUND(I169*H169,2)</f>
        <v>0</v>
      </c>
      <c r="K169" s="196" t="s">
        <v>149</v>
      </c>
      <c r="L169" s="39"/>
      <c r="M169" s="201" t="s">
        <v>1</v>
      </c>
      <c r="N169" s="202" t="s">
        <v>53</v>
      </c>
      <c r="O169" s="67"/>
      <c r="P169" s="203">
        <f>O169*H169</f>
        <v>0</v>
      </c>
      <c r="Q169" s="203">
        <v>0</v>
      </c>
      <c r="R169" s="203">
        <f>Q169*H169</f>
        <v>0</v>
      </c>
      <c r="S169" s="203">
        <v>0.325</v>
      </c>
      <c r="T169" s="204">
        <f>S169*H169</f>
        <v>199.3225</v>
      </c>
      <c r="AR169" s="205" t="s">
        <v>150</v>
      </c>
      <c r="AT169" s="205" t="s">
        <v>145</v>
      </c>
      <c r="AU169" s="205" t="s">
        <v>22</v>
      </c>
      <c r="AY169" s="17" t="s">
        <v>143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7" t="s">
        <v>23</v>
      </c>
      <c r="BK169" s="206">
        <f>ROUND(I169*H169,2)</f>
        <v>0</v>
      </c>
      <c r="BL169" s="17" t="s">
        <v>150</v>
      </c>
      <c r="BM169" s="205" t="s">
        <v>208</v>
      </c>
    </row>
    <row r="170" spans="2:51" s="12" customFormat="1" ht="11.25">
      <c r="B170" s="207"/>
      <c r="C170" s="208"/>
      <c r="D170" s="209" t="s">
        <v>152</v>
      </c>
      <c r="E170" s="210" t="s">
        <v>1</v>
      </c>
      <c r="F170" s="211" t="s">
        <v>209</v>
      </c>
      <c r="G170" s="208"/>
      <c r="H170" s="212">
        <v>613.3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152</v>
      </c>
      <c r="AU170" s="218" t="s">
        <v>22</v>
      </c>
      <c r="AV170" s="12" t="s">
        <v>22</v>
      </c>
      <c r="AW170" s="12" t="s">
        <v>46</v>
      </c>
      <c r="AX170" s="12" t="s">
        <v>23</v>
      </c>
      <c r="AY170" s="218" t="s">
        <v>143</v>
      </c>
    </row>
    <row r="171" spans="2:65" s="1" customFormat="1" ht="24" customHeight="1">
      <c r="B171" s="35"/>
      <c r="C171" s="194" t="s">
        <v>28</v>
      </c>
      <c r="D171" s="194" t="s">
        <v>145</v>
      </c>
      <c r="E171" s="195" t="s">
        <v>210</v>
      </c>
      <c r="F171" s="196" t="s">
        <v>211</v>
      </c>
      <c r="G171" s="197" t="s">
        <v>148</v>
      </c>
      <c r="H171" s="198">
        <v>613.3</v>
      </c>
      <c r="I171" s="199"/>
      <c r="J171" s="200">
        <f>ROUND(I171*H171,2)</f>
        <v>0</v>
      </c>
      <c r="K171" s="196" t="s">
        <v>149</v>
      </c>
      <c r="L171" s="39"/>
      <c r="M171" s="201" t="s">
        <v>1</v>
      </c>
      <c r="N171" s="202" t="s">
        <v>53</v>
      </c>
      <c r="O171" s="67"/>
      <c r="P171" s="203">
        <f>O171*H171</f>
        <v>0</v>
      </c>
      <c r="Q171" s="203">
        <v>0</v>
      </c>
      <c r="R171" s="203">
        <f>Q171*H171</f>
        <v>0</v>
      </c>
      <c r="S171" s="203">
        <v>0.316</v>
      </c>
      <c r="T171" s="204">
        <f>S171*H171</f>
        <v>193.8028</v>
      </c>
      <c r="AR171" s="205" t="s">
        <v>150</v>
      </c>
      <c r="AT171" s="205" t="s">
        <v>145</v>
      </c>
      <c r="AU171" s="205" t="s">
        <v>22</v>
      </c>
      <c r="AY171" s="17" t="s">
        <v>143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7" t="s">
        <v>23</v>
      </c>
      <c r="BK171" s="206">
        <f>ROUND(I171*H171,2)</f>
        <v>0</v>
      </c>
      <c r="BL171" s="17" t="s">
        <v>150</v>
      </c>
      <c r="BM171" s="205" t="s">
        <v>212</v>
      </c>
    </row>
    <row r="172" spans="2:51" s="12" customFormat="1" ht="11.25">
      <c r="B172" s="207"/>
      <c r="C172" s="208"/>
      <c r="D172" s="209" t="s">
        <v>152</v>
      </c>
      <c r="E172" s="210" t="s">
        <v>1</v>
      </c>
      <c r="F172" s="211" t="s">
        <v>209</v>
      </c>
      <c r="G172" s="208"/>
      <c r="H172" s="212">
        <v>613.3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152</v>
      </c>
      <c r="AU172" s="218" t="s">
        <v>22</v>
      </c>
      <c r="AV172" s="12" t="s">
        <v>22</v>
      </c>
      <c r="AW172" s="12" t="s">
        <v>46</v>
      </c>
      <c r="AX172" s="12" t="s">
        <v>23</v>
      </c>
      <c r="AY172" s="218" t="s">
        <v>143</v>
      </c>
    </row>
    <row r="173" spans="2:65" s="1" customFormat="1" ht="24" customHeight="1">
      <c r="B173" s="35"/>
      <c r="C173" s="194" t="s">
        <v>213</v>
      </c>
      <c r="D173" s="194" t="s">
        <v>145</v>
      </c>
      <c r="E173" s="195" t="s">
        <v>214</v>
      </c>
      <c r="F173" s="196" t="s">
        <v>215</v>
      </c>
      <c r="G173" s="197" t="s">
        <v>148</v>
      </c>
      <c r="H173" s="198">
        <v>11</v>
      </c>
      <c r="I173" s="199"/>
      <c r="J173" s="200">
        <f>ROUND(I173*H173,2)</f>
        <v>0</v>
      </c>
      <c r="K173" s="196" t="s">
        <v>216</v>
      </c>
      <c r="L173" s="39"/>
      <c r="M173" s="201" t="s">
        <v>1</v>
      </c>
      <c r="N173" s="202" t="s">
        <v>53</v>
      </c>
      <c r="O173" s="67"/>
      <c r="P173" s="203">
        <f>O173*H173</f>
        <v>0</v>
      </c>
      <c r="Q173" s="203">
        <v>0</v>
      </c>
      <c r="R173" s="203">
        <f>Q173*H173</f>
        <v>0</v>
      </c>
      <c r="S173" s="203">
        <v>0.22</v>
      </c>
      <c r="T173" s="204">
        <f>S173*H173</f>
        <v>2.42</v>
      </c>
      <c r="AR173" s="205" t="s">
        <v>150</v>
      </c>
      <c r="AT173" s="205" t="s">
        <v>145</v>
      </c>
      <c r="AU173" s="205" t="s">
        <v>22</v>
      </c>
      <c r="AY173" s="17" t="s">
        <v>143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7" t="s">
        <v>23</v>
      </c>
      <c r="BK173" s="206">
        <f>ROUND(I173*H173,2)</f>
        <v>0</v>
      </c>
      <c r="BL173" s="17" t="s">
        <v>150</v>
      </c>
      <c r="BM173" s="205" t="s">
        <v>217</v>
      </c>
    </row>
    <row r="174" spans="2:51" s="13" customFormat="1" ht="11.25">
      <c r="B174" s="219"/>
      <c r="C174" s="220"/>
      <c r="D174" s="209" t="s">
        <v>152</v>
      </c>
      <c r="E174" s="221" t="s">
        <v>1</v>
      </c>
      <c r="F174" s="222" t="s">
        <v>218</v>
      </c>
      <c r="G174" s="220"/>
      <c r="H174" s="221" t="s">
        <v>1</v>
      </c>
      <c r="I174" s="223"/>
      <c r="J174" s="220"/>
      <c r="K174" s="220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152</v>
      </c>
      <c r="AU174" s="228" t="s">
        <v>22</v>
      </c>
      <c r="AV174" s="13" t="s">
        <v>23</v>
      </c>
      <c r="AW174" s="13" t="s">
        <v>46</v>
      </c>
      <c r="AX174" s="13" t="s">
        <v>88</v>
      </c>
      <c r="AY174" s="228" t="s">
        <v>143</v>
      </c>
    </row>
    <row r="175" spans="2:51" s="12" customFormat="1" ht="11.25">
      <c r="B175" s="207"/>
      <c r="C175" s="208"/>
      <c r="D175" s="209" t="s">
        <v>152</v>
      </c>
      <c r="E175" s="210" t="s">
        <v>1</v>
      </c>
      <c r="F175" s="211" t="s">
        <v>219</v>
      </c>
      <c r="G175" s="208"/>
      <c r="H175" s="212">
        <v>11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152</v>
      </c>
      <c r="AU175" s="218" t="s">
        <v>22</v>
      </c>
      <c r="AV175" s="12" t="s">
        <v>22</v>
      </c>
      <c r="AW175" s="12" t="s">
        <v>46</v>
      </c>
      <c r="AX175" s="12" t="s">
        <v>23</v>
      </c>
      <c r="AY175" s="218" t="s">
        <v>143</v>
      </c>
    </row>
    <row r="176" spans="2:65" s="1" customFormat="1" ht="24" customHeight="1">
      <c r="B176" s="35"/>
      <c r="C176" s="194" t="s">
        <v>220</v>
      </c>
      <c r="D176" s="194" t="s">
        <v>145</v>
      </c>
      <c r="E176" s="195" t="s">
        <v>221</v>
      </c>
      <c r="F176" s="196" t="s">
        <v>222</v>
      </c>
      <c r="G176" s="197" t="s">
        <v>148</v>
      </c>
      <c r="H176" s="198">
        <v>1384.5</v>
      </c>
      <c r="I176" s="199"/>
      <c r="J176" s="200">
        <f>ROUND(I176*H176,2)</f>
        <v>0</v>
      </c>
      <c r="K176" s="196" t="s">
        <v>149</v>
      </c>
      <c r="L176" s="39"/>
      <c r="M176" s="201" t="s">
        <v>1</v>
      </c>
      <c r="N176" s="202" t="s">
        <v>53</v>
      </c>
      <c r="O176" s="67"/>
      <c r="P176" s="203">
        <f>O176*H176</f>
        <v>0</v>
      </c>
      <c r="Q176" s="203">
        <v>4E-05</v>
      </c>
      <c r="R176" s="203">
        <f>Q176*H176</f>
        <v>0.055380000000000006</v>
      </c>
      <c r="S176" s="203">
        <v>0.128</v>
      </c>
      <c r="T176" s="204">
        <f>S176*H176</f>
        <v>177.216</v>
      </c>
      <c r="AR176" s="205" t="s">
        <v>150</v>
      </c>
      <c r="AT176" s="205" t="s">
        <v>145</v>
      </c>
      <c r="AU176" s="205" t="s">
        <v>22</v>
      </c>
      <c r="AY176" s="17" t="s">
        <v>143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7" t="s">
        <v>23</v>
      </c>
      <c r="BK176" s="206">
        <f>ROUND(I176*H176,2)</f>
        <v>0</v>
      </c>
      <c r="BL176" s="17" t="s">
        <v>150</v>
      </c>
      <c r="BM176" s="205" t="s">
        <v>223</v>
      </c>
    </row>
    <row r="177" spans="2:51" s="13" customFormat="1" ht="11.25">
      <c r="B177" s="219"/>
      <c r="C177" s="220"/>
      <c r="D177" s="209" t="s">
        <v>152</v>
      </c>
      <c r="E177" s="221" t="s">
        <v>1</v>
      </c>
      <c r="F177" s="222" t="s">
        <v>224</v>
      </c>
      <c r="G177" s="220"/>
      <c r="H177" s="221" t="s">
        <v>1</v>
      </c>
      <c r="I177" s="223"/>
      <c r="J177" s="220"/>
      <c r="K177" s="220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152</v>
      </c>
      <c r="AU177" s="228" t="s">
        <v>22</v>
      </c>
      <c r="AV177" s="13" t="s">
        <v>23</v>
      </c>
      <c r="AW177" s="13" t="s">
        <v>46</v>
      </c>
      <c r="AX177" s="13" t="s">
        <v>88</v>
      </c>
      <c r="AY177" s="228" t="s">
        <v>143</v>
      </c>
    </row>
    <row r="178" spans="2:51" s="12" customFormat="1" ht="11.25">
      <c r="B178" s="207"/>
      <c r="C178" s="208"/>
      <c r="D178" s="209" t="s">
        <v>152</v>
      </c>
      <c r="E178" s="210" t="s">
        <v>1</v>
      </c>
      <c r="F178" s="211" t="s">
        <v>225</v>
      </c>
      <c r="G178" s="208"/>
      <c r="H178" s="212">
        <v>210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152</v>
      </c>
      <c r="AU178" s="218" t="s">
        <v>22</v>
      </c>
      <c r="AV178" s="12" t="s">
        <v>22</v>
      </c>
      <c r="AW178" s="12" t="s">
        <v>46</v>
      </c>
      <c r="AX178" s="12" t="s">
        <v>88</v>
      </c>
      <c r="AY178" s="218" t="s">
        <v>143</v>
      </c>
    </row>
    <row r="179" spans="2:51" s="13" customFormat="1" ht="11.25">
      <c r="B179" s="219"/>
      <c r="C179" s="220"/>
      <c r="D179" s="209" t="s">
        <v>152</v>
      </c>
      <c r="E179" s="221" t="s">
        <v>1</v>
      </c>
      <c r="F179" s="222" t="s">
        <v>186</v>
      </c>
      <c r="G179" s="220"/>
      <c r="H179" s="221" t="s">
        <v>1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152</v>
      </c>
      <c r="AU179" s="228" t="s">
        <v>22</v>
      </c>
      <c r="AV179" s="13" t="s">
        <v>23</v>
      </c>
      <c r="AW179" s="13" t="s">
        <v>46</v>
      </c>
      <c r="AX179" s="13" t="s">
        <v>88</v>
      </c>
      <c r="AY179" s="228" t="s">
        <v>143</v>
      </c>
    </row>
    <row r="180" spans="2:51" s="12" customFormat="1" ht="11.25">
      <c r="B180" s="207"/>
      <c r="C180" s="208"/>
      <c r="D180" s="209" t="s">
        <v>152</v>
      </c>
      <c r="E180" s="210" t="s">
        <v>1</v>
      </c>
      <c r="F180" s="211" t="s">
        <v>187</v>
      </c>
      <c r="G180" s="208"/>
      <c r="H180" s="212">
        <v>112.5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152</v>
      </c>
      <c r="AU180" s="218" t="s">
        <v>22</v>
      </c>
      <c r="AV180" s="12" t="s">
        <v>22</v>
      </c>
      <c r="AW180" s="12" t="s">
        <v>46</v>
      </c>
      <c r="AX180" s="12" t="s">
        <v>88</v>
      </c>
      <c r="AY180" s="218" t="s">
        <v>143</v>
      </c>
    </row>
    <row r="181" spans="2:51" s="13" customFormat="1" ht="11.25">
      <c r="B181" s="219"/>
      <c r="C181" s="220"/>
      <c r="D181" s="209" t="s">
        <v>152</v>
      </c>
      <c r="E181" s="221" t="s">
        <v>1</v>
      </c>
      <c r="F181" s="222" t="s">
        <v>189</v>
      </c>
      <c r="G181" s="220"/>
      <c r="H181" s="221" t="s">
        <v>1</v>
      </c>
      <c r="I181" s="223"/>
      <c r="J181" s="220"/>
      <c r="K181" s="220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152</v>
      </c>
      <c r="AU181" s="228" t="s">
        <v>22</v>
      </c>
      <c r="AV181" s="13" t="s">
        <v>23</v>
      </c>
      <c r="AW181" s="13" t="s">
        <v>46</v>
      </c>
      <c r="AX181" s="13" t="s">
        <v>88</v>
      </c>
      <c r="AY181" s="228" t="s">
        <v>143</v>
      </c>
    </row>
    <row r="182" spans="2:51" s="12" customFormat="1" ht="11.25">
      <c r="B182" s="207"/>
      <c r="C182" s="208"/>
      <c r="D182" s="209" t="s">
        <v>152</v>
      </c>
      <c r="E182" s="210" t="s">
        <v>1</v>
      </c>
      <c r="F182" s="211" t="s">
        <v>190</v>
      </c>
      <c r="G182" s="208"/>
      <c r="H182" s="212">
        <v>213.75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152</v>
      </c>
      <c r="AU182" s="218" t="s">
        <v>22</v>
      </c>
      <c r="AV182" s="12" t="s">
        <v>22</v>
      </c>
      <c r="AW182" s="12" t="s">
        <v>46</v>
      </c>
      <c r="AX182" s="12" t="s">
        <v>88</v>
      </c>
      <c r="AY182" s="218" t="s">
        <v>143</v>
      </c>
    </row>
    <row r="183" spans="2:51" s="13" customFormat="1" ht="11.25">
      <c r="B183" s="219"/>
      <c r="C183" s="220"/>
      <c r="D183" s="209" t="s">
        <v>152</v>
      </c>
      <c r="E183" s="221" t="s">
        <v>1</v>
      </c>
      <c r="F183" s="222" t="s">
        <v>203</v>
      </c>
      <c r="G183" s="220"/>
      <c r="H183" s="221" t="s">
        <v>1</v>
      </c>
      <c r="I183" s="223"/>
      <c r="J183" s="220"/>
      <c r="K183" s="220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152</v>
      </c>
      <c r="AU183" s="228" t="s">
        <v>22</v>
      </c>
      <c r="AV183" s="13" t="s">
        <v>23</v>
      </c>
      <c r="AW183" s="13" t="s">
        <v>46</v>
      </c>
      <c r="AX183" s="13" t="s">
        <v>88</v>
      </c>
      <c r="AY183" s="228" t="s">
        <v>143</v>
      </c>
    </row>
    <row r="184" spans="2:51" s="12" customFormat="1" ht="11.25">
      <c r="B184" s="207"/>
      <c r="C184" s="208"/>
      <c r="D184" s="209" t="s">
        <v>152</v>
      </c>
      <c r="E184" s="210" t="s">
        <v>1</v>
      </c>
      <c r="F184" s="211" t="s">
        <v>204</v>
      </c>
      <c r="G184" s="208"/>
      <c r="H184" s="212">
        <v>315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152</v>
      </c>
      <c r="AU184" s="218" t="s">
        <v>22</v>
      </c>
      <c r="AV184" s="12" t="s">
        <v>22</v>
      </c>
      <c r="AW184" s="12" t="s">
        <v>46</v>
      </c>
      <c r="AX184" s="12" t="s">
        <v>88</v>
      </c>
      <c r="AY184" s="218" t="s">
        <v>143</v>
      </c>
    </row>
    <row r="185" spans="2:51" s="13" customFormat="1" ht="11.25">
      <c r="B185" s="219"/>
      <c r="C185" s="220"/>
      <c r="D185" s="209" t="s">
        <v>152</v>
      </c>
      <c r="E185" s="221" t="s">
        <v>1</v>
      </c>
      <c r="F185" s="222" t="s">
        <v>226</v>
      </c>
      <c r="G185" s="220"/>
      <c r="H185" s="221" t="s">
        <v>1</v>
      </c>
      <c r="I185" s="223"/>
      <c r="J185" s="220"/>
      <c r="K185" s="220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152</v>
      </c>
      <c r="AU185" s="228" t="s">
        <v>22</v>
      </c>
      <c r="AV185" s="13" t="s">
        <v>23</v>
      </c>
      <c r="AW185" s="13" t="s">
        <v>46</v>
      </c>
      <c r="AX185" s="13" t="s">
        <v>88</v>
      </c>
      <c r="AY185" s="228" t="s">
        <v>143</v>
      </c>
    </row>
    <row r="186" spans="2:51" s="12" customFormat="1" ht="11.25">
      <c r="B186" s="207"/>
      <c r="C186" s="208"/>
      <c r="D186" s="209" t="s">
        <v>152</v>
      </c>
      <c r="E186" s="210" t="s">
        <v>1</v>
      </c>
      <c r="F186" s="211" t="s">
        <v>192</v>
      </c>
      <c r="G186" s="208"/>
      <c r="H186" s="212">
        <v>209.25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152</v>
      </c>
      <c r="AU186" s="218" t="s">
        <v>22</v>
      </c>
      <c r="AV186" s="12" t="s">
        <v>22</v>
      </c>
      <c r="AW186" s="12" t="s">
        <v>46</v>
      </c>
      <c r="AX186" s="12" t="s">
        <v>88</v>
      </c>
      <c r="AY186" s="218" t="s">
        <v>143</v>
      </c>
    </row>
    <row r="187" spans="2:51" s="15" customFormat="1" ht="11.25">
      <c r="B187" s="240"/>
      <c r="C187" s="241"/>
      <c r="D187" s="209" t="s">
        <v>152</v>
      </c>
      <c r="E187" s="242" t="s">
        <v>1</v>
      </c>
      <c r="F187" s="243" t="s">
        <v>227</v>
      </c>
      <c r="G187" s="241"/>
      <c r="H187" s="244">
        <v>1060.5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152</v>
      </c>
      <c r="AU187" s="250" t="s">
        <v>22</v>
      </c>
      <c r="AV187" s="15" t="s">
        <v>162</v>
      </c>
      <c r="AW187" s="15" t="s">
        <v>46</v>
      </c>
      <c r="AX187" s="15" t="s">
        <v>88</v>
      </c>
      <c r="AY187" s="250" t="s">
        <v>143</v>
      </c>
    </row>
    <row r="188" spans="2:51" s="13" customFormat="1" ht="11.25">
      <c r="B188" s="219"/>
      <c r="C188" s="220"/>
      <c r="D188" s="209" t="s">
        <v>152</v>
      </c>
      <c r="E188" s="221" t="s">
        <v>1</v>
      </c>
      <c r="F188" s="222" t="s">
        <v>195</v>
      </c>
      <c r="G188" s="220"/>
      <c r="H188" s="221" t="s">
        <v>1</v>
      </c>
      <c r="I188" s="223"/>
      <c r="J188" s="220"/>
      <c r="K188" s="220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152</v>
      </c>
      <c r="AU188" s="228" t="s">
        <v>22</v>
      </c>
      <c r="AV188" s="13" t="s">
        <v>23</v>
      </c>
      <c r="AW188" s="13" t="s">
        <v>46</v>
      </c>
      <c r="AX188" s="13" t="s">
        <v>88</v>
      </c>
      <c r="AY188" s="228" t="s">
        <v>143</v>
      </c>
    </row>
    <row r="189" spans="2:51" s="12" customFormat="1" ht="11.25">
      <c r="B189" s="207"/>
      <c r="C189" s="208"/>
      <c r="D189" s="209" t="s">
        <v>152</v>
      </c>
      <c r="E189" s="210" t="s">
        <v>1</v>
      </c>
      <c r="F189" s="211" t="s">
        <v>196</v>
      </c>
      <c r="G189" s="208"/>
      <c r="H189" s="212">
        <v>324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152</v>
      </c>
      <c r="AU189" s="218" t="s">
        <v>22</v>
      </c>
      <c r="AV189" s="12" t="s">
        <v>22</v>
      </c>
      <c r="AW189" s="12" t="s">
        <v>46</v>
      </c>
      <c r="AX189" s="12" t="s">
        <v>88</v>
      </c>
      <c r="AY189" s="218" t="s">
        <v>143</v>
      </c>
    </row>
    <row r="190" spans="2:51" s="14" customFormat="1" ht="11.25">
      <c r="B190" s="229"/>
      <c r="C190" s="230"/>
      <c r="D190" s="209" t="s">
        <v>152</v>
      </c>
      <c r="E190" s="231" t="s">
        <v>1</v>
      </c>
      <c r="F190" s="232" t="s">
        <v>161</v>
      </c>
      <c r="G190" s="230"/>
      <c r="H190" s="233">
        <v>1384.5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152</v>
      </c>
      <c r="AU190" s="239" t="s">
        <v>22</v>
      </c>
      <c r="AV190" s="14" t="s">
        <v>150</v>
      </c>
      <c r="AW190" s="14" t="s">
        <v>46</v>
      </c>
      <c r="AX190" s="14" t="s">
        <v>23</v>
      </c>
      <c r="AY190" s="239" t="s">
        <v>143</v>
      </c>
    </row>
    <row r="191" spans="2:65" s="1" customFormat="1" ht="24" customHeight="1">
      <c r="B191" s="35"/>
      <c r="C191" s="194" t="s">
        <v>228</v>
      </c>
      <c r="D191" s="194" t="s">
        <v>145</v>
      </c>
      <c r="E191" s="195" t="s">
        <v>229</v>
      </c>
      <c r="F191" s="196" t="s">
        <v>230</v>
      </c>
      <c r="G191" s="197" t="s">
        <v>148</v>
      </c>
      <c r="H191" s="198">
        <v>138.72</v>
      </c>
      <c r="I191" s="199"/>
      <c r="J191" s="200">
        <f>ROUND(I191*H191,2)</f>
        <v>0</v>
      </c>
      <c r="K191" s="196" t="s">
        <v>1</v>
      </c>
      <c r="L191" s="39"/>
      <c r="M191" s="201" t="s">
        <v>1</v>
      </c>
      <c r="N191" s="202" t="s">
        <v>53</v>
      </c>
      <c r="O191" s="67"/>
      <c r="P191" s="203">
        <f>O191*H191</f>
        <v>0</v>
      </c>
      <c r="Q191" s="203">
        <v>8E-05</v>
      </c>
      <c r="R191" s="203">
        <f>Q191*H191</f>
        <v>0.0110976</v>
      </c>
      <c r="S191" s="203">
        <v>0.256</v>
      </c>
      <c r="T191" s="204">
        <f>S191*H191</f>
        <v>35.51232</v>
      </c>
      <c r="AR191" s="205" t="s">
        <v>150</v>
      </c>
      <c r="AT191" s="205" t="s">
        <v>145</v>
      </c>
      <c r="AU191" s="205" t="s">
        <v>22</v>
      </c>
      <c r="AY191" s="17" t="s">
        <v>143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7" t="s">
        <v>23</v>
      </c>
      <c r="BK191" s="206">
        <f>ROUND(I191*H191,2)</f>
        <v>0</v>
      </c>
      <c r="BL191" s="17" t="s">
        <v>150</v>
      </c>
      <c r="BM191" s="205" t="s">
        <v>231</v>
      </c>
    </row>
    <row r="192" spans="2:51" s="13" customFormat="1" ht="11.25">
      <c r="B192" s="219"/>
      <c r="C192" s="220"/>
      <c r="D192" s="209" t="s">
        <v>152</v>
      </c>
      <c r="E192" s="221" t="s">
        <v>1</v>
      </c>
      <c r="F192" s="222" t="s">
        <v>232</v>
      </c>
      <c r="G192" s="220"/>
      <c r="H192" s="221" t="s">
        <v>1</v>
      </c>
      <c r="I192" s="223"/>
      <c r="J192" s="220"/>
      <c r="K192" s="220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152</v>
      </c>
      <c r="AU192" s="228" t="s">
        <v>22</v>
      </c>
      <c r="AV192" s="13" t="s">
        <v>23</v>
      </c>
      <c r="AW192" s="13" t="s">
        <v>46</v>
      </c>
      <c r="AX192" s="13" t="s">
        <v>88</v>
      </c>
      <c r="AY192" s="228" t="s">
        <v>143</v>
      </c>
    </row>
    <row r="193" spans="2:51" s="12" customFormat="1" ht="11.25">
      <c r="B193" s="207"/>
      <c r="C193" s="208"/>
      <c r="D193" s="209" t="s">
        <v>152</v>
      </c>
      <c r="E193" s="210" t="s">
        <v>1</v>
      </c>
      <c r="F193" s="211" t="s">
        <v>233</v>
      </c>
      <c r="G193" s="208"/>
      <c r="H193" s="212">
        <v>138.72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152</v>
      </c>
      <c r="AU193" s="218" t="s">
        <v>22</v>
      </c>
      <c r="AV193" s="12" t="s">
        <v>22</v>
      </c>
      <c r="AW193" s="12" t="s">
        <v>46</v>
      </c>
      <c r="AX193" s="12" t="s">
        <v>23</v>
      </c>
      <c r="AY193" s="218" t="s">
        <v>143</v>
      </c>
    </row>
    <row r="194" spans="2:65" s="1" customFormat="1" ht="24" customHeight="1">
      <c r="B194" s="35"/>
      <c r="C194" s="194" t="s">
        <v>234</v>
      </c>
      <c r="D194" s="194" t="s">
        <v>145</v>
      </c>
      <c r="E194" s="195" t="s">
        <v>235</v>
      </c>
      <c r="F194" s="196" t="s">
        <v>236</v>
      </c>
      <c r="G194" s="197" t="s">
        <v>148</v>
      </c>
      <c r="H194" s="198">
        <v>1226.6</v>
      </c>
      <c r="I194" s="199"/>
      <c r="J194" s="200">
        <f>ROUND(I194*H194,2)</f>
        <v>0</v>
      </c>
      <c r="K194" s="196" t="s">
        <v>149</v>
      </c>
      <c r="L194" s="39"/>
      <c r="M194" s="201" t="s">
        <v>1</v>
      </c>
      <c r="N194" s="202" t="s">
        <v>53</v>
      </c>
      <c r="O194" s="67"/>
      <c r="P194" s="203">
        <f>O194*H194</f>
        <v>0</v>
      </c>
      <c r="Q194" s="203">
        <v>6E-05</v>
      </c>
      <c r="R194" s="203">
        <f>Q194*H194</f>
        <v>0.073596</v>
      </c>
      <c r="S194" s="203">
        <v>0.128</v>
      </c>
      <c r="T194" s="204">
        <f>S194*H194</f>
        <v>157.0048</v>
      </c>
      <c r="AR194" s="205" t="s">
        <v>150</v>
      </c>
      <c r="AT194" s="205" t="s">
        <v>145</v>
      </c>
      <c r="AU194" s="205" t="s">
        <v>22</v>
      </c>
      <c r="AY194" s="17" t="s">
        <v>143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7" t="s">
        <v>23</v>
      </c>
      <c r="BK194" s="206">
        <f>ROUND(I194*H194,2)</f>
        <v>0</v>
      </c>
      <c r="BL194" s="17" t="s">
        <v>150</v>
      </c>
      <c r="BM194" s="205" t="s">
        <v>237</v>
      </c>
    </row>
    <row r="195" spans="2:51" s="13" customFormat="1" ht="11.25">
      <c r="B195" s="219"/>
      <c r="C195" s="220"/>
      <c r="D195" s="209" t="s">
        <v>152</v>
      </c>
      <c r="E195" s="221" t="s">
        <v>1</v>
      </c>
      <c r="F195" s="222" t="s">
        <v>238</v>
      </c>
      <c r="G195" s="220"/>
      <c r="H195" s="221" t="s">
        <v>1</v>
      </c>
      <c r="I195" s="223"/>
      <c r="J195" s="220"/>
      <c r="K195" s="220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152</v>
      </c>
      <c r="AU195" s="228" t="s">
        <v>22</v>
      </c>
      <c r="AV195" s="13" t="s">
        <v>23</v>
      </c>
      <c r="AW195" s="13" t="s">
        <v>46</v>
      </c>
      <c r="AX195" s="13" t="s">
        <v>88</v>
      </c>
      <c r="AY195" s="228" t="s">
        <v>143</v>
      </c>
    </row>
    <row r="196" spans="2:51" s="12" customFormat="1" ht="11.25">
      <c r="B196" s="207"/>
      <c r="C196" s="208"/>
      <c r="D196" s="209" t="s">
        <v>152</v>
      </c>
      <c r="E196" s="210" t="s">
        <v>1</v>
      </c>
      <c r="F196" s="211" t="s">
        <v>202</v>
      </c>
      <c r="G196" s="208"/>
      <c r="H196" s="212">
        <v>1226.6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152</v>
      </c>
      <c r="AU196" s="218" t="s">
        <v>22</v>
      </c>
      <c r="AV196" s="12" t="s">
        <v>22</v>
      </c>
      <c r="AW196" s="12" t="s">
        <v>46</v>
      </c>
      <c r="AX196" s="12" t="s">
        <v>23</v>
      </c>
      <c r="AY196" s="218" t="s">
        <v>143</v>
      </c>
    </row>
    <row r="197" spans="2:65" s="1" customFormat="1" ht="24" customHeight="1">
      <c r="B197" s="35"/>
      <c r="C197" s="194" t="s">
        <v>8</v>
      </c>
      <c r="D197" s="194" t="s">
        <v>145</v>
      </c>
      <c r="E197" s="195" t="s">
        <v>239</v>
      </c>
      <c r="F197" s="196" t="s">
        <v>240</v>
      </c>
      <c r="G197" s="197" t="s">
        <v>148</v>
      </c>
      <c r="H197" s="198">
        <v>4787.35</v>
      </c>
      <c r="I197" s="199"/>
      <c r="J197" s="200">
        <f>ROUND(I197*H197,2)</f>
        <v>0</v>
      </c>
      <c r="K197" s="196" t="s">
        <v>1</v>
      </c>
      <c r="L197" s="39"/>
      <c r="M197" s="201" t="s">
        <v>1</v>
      </c>
      <c r="N197" s="202" t="s">
        <v>53</v>
      </c>
      <c r="O197" s="67"/>
      <c r="P197" s="203">
        <f>O197*H197</f>
        <v>0</v>
      </c>
      <c r="Q197" s="203">
        <v>9E-05</v>
      </c>
      <c r="R197" s="203">
        <f>Q197*H197</f>
        <v>0.43086150000000006</v>
      </c>
      <c r="S197" s="203">
        <v>0.128</v>
      </c>
      <c r="T197" s="204">
        <f>S197*H197</f>
        <v>612.7808000000001</v>
      </c>
      <c r="AR197" s="205" t="s">
        <v>150</v>
      </c>
      <c r="AT197" s="205" t="s">
        <v>145</v>
      </c>
      <c r="AU197" s="205" t="s">
        <v>22</v>
      </c>
      <c r="AY197" s="17" t="s">
        <v>143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7" t="s">
        <v>23</v>
      </c>
      <c r="BK197" s="206">
        <f>ROUND(I197*H197,2)</f>
        <v>0</v>
      </c>
      <c r="BL197" s="17" t="s">
        <v>150</v>
      </c>
      <c r="BM197" s="205" t="s">
        <v>241</v>
      </c>
    </row>
    <row r="198" spans="2:51" s="13" customFormat="1" ht="11.25">
      <c r="B198" s="219"/>
      <c r="C198" s="220"/>
      <c r="D198" s="209" t="s">
        <v>152</v>
      </c>
      <c r="E198" s="221" t="s">
        <v>1</v>
      </c>
      <c r="F198" s="222" t="s">
        <v>242</v>
      </c>
      <c r="G198" s="220"/>
      <c r="H198" s="221" t="s">
        <v>1</v>
      </c>
      <c r="I198" s="223"/>
      <c r="J198" s="220"/>
      <c r="K198" s="220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152</v>
      </c>
      <c r="AU198" s="228" t="s">
        <v>22</v>
      </c>
      <c r="AV198" s="13" t="s">
        <v>23</v>
      </c>
      <c r="AW198" s="13" t="s">
        <v>46</v>
      </c>
      <c r="AX198" s="13" t="s">
        <v>88</v>
      </c>
      <c r="AY198" s="228" t="s">
        <v>143</v>
      </c>
    </row>
    <row r="199" spans="2:51" s="12" customFormat="1" ht="11.25">
      <c r="B199" s="207"/>
      <c r="C199" s="208"/>
      <c r="D199" s="209" t="s">
        <v>152</v>
      </c>
      <c r="E199" s="210" t="s">
        <v>1</v>
      </c>
      <c r="F199" s="211" t="s">
        <v>243</v>
      </c>
      <c r="G199" s="208"/>
      <c r="H199" s="212">
        <v>6648.6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152</v>
      </c>
      <c r="AU199" s="218" t="s">
        <v>22</v>
      </c>
      <c r="AV199" s="12" t="s">
        <v>22</v>
      </c>
      <c r="AW199" s="12" t="s">
        <v>46</v>
      </c>
      <c r="AX199" s="12" t="s">
        <v>88</v>
      </c>
      <c r="AY199" s="218" t="s">
        <v>143</v>
      </c>
    </row>
    <row r="200" spans="2:51" s="13" customFormat="1" ht="11.25">
      <c r="B200" s="219"/>
      <c r="C200" s="220"/>
      <c r="D200" s="209" t="s">
        <v>152</v>
      </c>
      <c r="E200" s="221" t="s">
        <v>1</v>
      </c>
      <c r="F200" s="222" t="s">
        <v>244</v>
      </c>
      <c r="G200" s="220"/>
      <c r="H200" s="221" t="s">
        <v>1</v>
      </c>
      <c r="I200" s="223"/>
      <c r="J200" s="220"/>
      <c r="K200" s="220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152</v>
      </c>
      <c r="AU200" s="228" t="s">
        <v>22</v>
      </c>
      <c r="AV200" s="13" t="s">
        <v>23</v>
      </c>
      <c r="AW200" s="13" t="s">
        <v>46</v>
      </c>
      <c r="AX200" s="13" t="s">
        <v>88</v>
      </c>
      <c r="AY200" s="228" t="s">
        <v>143</v>
      </c>
    </row>
    <row r="201" spans="2:51" s="12" customFormat="1" ht="11.25">
      <c r="B201" s="207"/>
      <c r="C201" s="208"/>
      <c r="D201" s="209" t="s">
        <v>152</v>
      </c>
      <c r="E201" s="210" t="s">
        <v>1</v>
      </c>
      <c r="F201" s="211" t="s">
        <v>245</v>
      </c>
      <c r="G201" s="208"/>
      <c r="H201" s="212">
        <v>-1226.6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152</v>
      </c>
      <c r="AU201" s="218" t="s">
        <v>22</v>
      </c>
      <c r="AV201" s="12" t="s">
        <v>22</v>
      </c>
      <c r="AW201" s="12" t="s">
        <v>46</v>
      </c>
      <c r="AX201" s="12" t="s">
        <v>88</v>
      </c>
      <c r="AY201" s="218" t="s">
        <v>143</v>
      </c>
    </row>
    <row r="202" spans="2:51" s="13" customFormat="1" ht="11.25">
      <c r="B202" s="219"/>
      <c r="C202" s="220"/>
      <c r="D202" s="209" t="s">
        <v>152</v>
      </c>
      <c r="E202" s="221" t="s">
        <v>1</v>
      </c>
      <c r="F202" s="222" t="s">
        <v>186</v>
      </c>
      <c r="G202" s="220"/>
      <c r="H202" s="221" t="s">
        <v>1</v>
      </c>
      <c r="I202" s="223"/>
      <c r="J202" s="220"/>
      <c r="K202" s="220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152</v>
      </c>
      <c r="AU202" s="228" t="s">
        <v>22</v>
      </c>
      <c r="AV202" s="13" t="s">
        <v>23</v>
      </c>
      <c r="AW202" s="13" t="s">
        <v>46</v>
      </c>
      <c r="AX202" s="13" t="s">
        <v>88</v>
      </c>
      <c r="AY202" s="228" t="s">
        <v>143</v>
      </c>
    </row>
    <row r="203" spans="2:51" s="12" customFormat="1" ht="11.25">
      <c r="B203" s="207"/>
      <c r="C203" s="208"/>
      <c r="D203" s="209" t="s">
        <v>152</v>
      </c>
      <c r="E203" s="210" t="s">
        <v>1</v>
      </c>
      <c r="F203" s="211" t="s">
        <v>246</v>
      </c>
      <c r="G203" s="208"/>
      <c r="H203" s="212">
        <v>-112.5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152</v>
      </c>
      <c r="AU203" s="218" t="s">
        <v>22</v>
      </c>
      <c r="AV203" s="12" t="s">
        <v>22</v>
      </c>
      <c r="AW203" s="12" t="s">
        <v>46</v>
      </c>
      <c r="AX203" s="12" t="s">
        <v>88</v>
      </c>
      <c r="AY203" s="218" t="s">
        <v>143</v>
      </c>
    </row>
    <row r="204" spans="2:51" s="13" customFormat="1" ht="11.25">
      <c r="B204" s="219"/>
      <c r="C204" s="220"/>
      <c r="D204" s="209" t="s">
        <v>152</v>
      </c>
      <c r="E204" s="221" t="s">
        <v>1</v>
      </c>
      <c r="F204" s="222" t="s">
        <v>189</v>
      </c>
      <c r="G204" s="220"/>
      <c r="H204" s="221" t="s">
        <v>1</v>
      </c>
      <c r="I204" s="223"/>
      <c r="J204" s="220"/>
      <c r="K204" s="220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152</v>
      </c>
      <c r="AU204" s="228" t="s">
        <v>22</v>
      </c>
      <c r="AV204" s="13" t="s">
        <v>23</v>
      </c>
      <c r="AW204" s="13" t="s">
        <v>46</v>
      </c>
      <c r="AX204" s="13" t="s">
        <v>88</v>
      </c>
      <c r="AY204" s="228" t="s">
        <v>143</v>
      </c>
    </row>
    <row r="205" spans="2:51" s="12" customFormat="1" ht="11.25">
      <c r="B205" s="207"/>
      <c r="C205" s="208"/>
      <c r="D205" s="209" t="s">
        <v>152</v>
      </c>
      <c r="E205" s="210" t="s">
        <v>1</v>
      </c>
      <c r="F205" s="211" t="s">
        <v>247</v>
      </c>
      <c r="G205" s="208"/>
      <c r="H205" s="212">
        <v>-213.75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152</v>
      </c>
      <c r="AU205" s="218" t="s">
        <v>22</v>
      </c>
      <c r="AV205" s="12" t="s">
        <v>22</v>
      </c>
      <c r="AW205" s="12" t="s">
        <v>46</v>
      </c>
      <c r="AX205" s="12" t="s">
        <v>88</v>
      </c>
      <c r="AY205" s="218" t="s">
        <v>143</v>
      </c>
    </row>
    <row r="206" spans="2:51" s="13" customFormat="1" ht="11.25">
      <c r="B206" s="219"/>
      <c r="C206" s="220"/>
      <c r="D206" s="209" t="s">
        <v>152</v>
      </c>
      <c r="E206" s="221" t="s">
        <v>1</v>
      </c>
      <c r="F206" s="222" t="s">
        <v>203</v>
      </c>
      <c r="G206" s="220"/>
      <c r="H206" s="221" t="s">
        <v>1</v>
      </c>
      <c r="I206" s="223"/>
      <c r="J206" s="220"/>
      <c r="K206" s="220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152</v>
      </c>
      <c r="AU206" s="228" t="s">
        <v>22</v>
      </c>
      <c r="AV206" s="13" t="s">
        <v>23</v>
      </c>
      <c r="AW206" s="13" t="s">
        <v>46</v>
      </c>
      <c r="AX206" s="13" t="s">
        <v>88</v>
      </c>
      <c r="AY206" s="228" t="s">
        <v>143</v>
      </c>
    </row>
    <row r="207" spans="2:51" s="12" customFormat="1" ht="11.25">
      <c r="B207" s="207"/>
      <c r="C207" s="208"/>
      <c r="D207" s="209" t="s">
        <v>152</v>
      </c>
      <c r="E207" s="210" t="s">
        <v>1</v>
      </c>
      <c r="F207" s="211" t="s">
        <v>248</v>
      </c>
      <c r="G207" s="208"/>
      <c r="H207" s="212">
        <v>-315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152</v>
      </c>
      <c r="AU207" s="218" t="s">
        <v>22</v>
      </c>
      <c r="AV207" s="12" t="s">
        <v>22</v>
      </c>
      <c r="AW207" s="12" t="s">
        <v>46</v>
      </c>
      <c r="AX207" s="12" t="s">
        <v>88</v>
      </c>
      <c r="AY207" s="218" t="s">
        <v>143</v>
      </c>
    </row>
    <row r="208" spans="2:51" s="13" customFormat="1" ht="11.25">
      <c r="B208" s="219"/>
      <c r="C208" s="220"/>
      <c r="D208" s="209" t="s">
        <v>152</v>
      </c>
      <c r="E208" s="221" t="s">
        <v>1</v>
      </c>
      <c r="F208" s="222" t="s">
        <v>226</v>
      </c>
      <c r="G208" s="220"/>
      <c r="H208" s="221" t="s">
        <v>1</v>
      </c>
      <c r="I208" s="223"/>
      <c r="J208" s="220"/>
      <c r="K208" s="220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152</v>
      </c>
      <c r="AU208" s="228" t="s">
        <v>22</v>
      </c>
      <c r="AV208" s="13" t="s">
        <v>23</v>
      </c>
      <c r="AW208" s="13" t="s">
        <v>46</v>
      </c>
      <c r="AX208" s="13" t="s">
        <v>88</v>
      </c>
      <c r="AY208" s="228" t="s">
        <v>143</v>
      </c>
    </row>
    <row r="209" spans="2:51" s="12" customFormat="1" ht="11.25">
      <c r="B209" s="207"/>
      <c r="C209" s="208"/>
      <c r="D209" s="209" t="s">
        <v>152</v>
      </c>
      <c r="E209" s="210" t="s">
        <v>1</v>
      </c>
      <c r="F209" s="211" t="s">
        <v>249</v>
      </c>
      <c r="G209" s="208"/>
      <c r="H209" s="212">
        <v>-209.25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152</v>
      </c>
      <c r="AU209" s="218" t="s">
        <v>22</v>
      </c>
      <c r="AV209" s="12" t="s">
        <v>22</v>
      </c>
      <c r="AW209" s="12" t="s">
        <v>46</v>
      </c>
      <c r="AX209" s="12" t="s">
        <v>88</v>
      </c>
      <c r="AY209" s="218" t="s">
        <v>143</v>
      </c>
    </row>
    <row r="210" spans="2:51" s="13" customFormat="1" ht="11.25">
      <c r="B210" s="219"/>
      <c r="C210" s="220"/>
      <c r="D210" s="209" t="s">
        <v>152</v>
      </c>
      <c r="E210" s="221" t="s">
        <v>1</v>
      </c>
      <c r="F210" s="222" t="s">
        <v>250</v>
      </c>
      <c r="G210" s="220"/>
      <c r="H210" s="221" t="s">
        <v>1</v>
      </c>
      <c r="I210" s="223"/>
      <c r="J210" s="220"/>
      <c r="K210" s="220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152</v>
      </c>
      <c r="AU210" s="228" t="s">
        <v>22</v>
      </c>
      <c r="AV210" s="13" t="s">
        <v>23</v>
      </c>
      <c r="AW210" s="13" t="s">
        <v>46</v>
      </c>
      <c r="AX210" s="13" t="s">
        <v>88</v>
      </c>
      <c r="AY210" s="228" t="s">
        <v>143</v>
      </c>
    </row>
    <row r="211" spans="2:51" s="12" customFormat="1" ht="11.25">
      <c r="B211" s="207"/>
      <c r="C211" s="208"/>
      <c r="D211" s="209" t="s">
        <v>152</v>
      </c>
      <c r="E211" s="210" t="s">
        <v>1</v>
      </c>
      <c r="F211" s="211" t="s">
        <v>251</v>
      </c>
      <c r="G211" s="208"/>
      <c r="H211" s="212">
        <v>215.85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152</v>
      </c>
      <c r="AU211" s="218" t="s">
        <v>22</v>
      </c>
      <c r="AV211" s="12" t="s">
        <v>22</v>
      </c>
      <c r="AW211" s="12" t="s">
        <v>46</v>
      </c>
      <c r="AX211" s="12" t="s">
        <v>88</v>
      </c>
      <c r="AY211" s="218" t="s">
        <v>143</v>
      </c>
    </row>
    <row r="212" spans="2:51" s="14" customFormat="1" ht="11.25">
      <c r="B212" s="229"/>
      <c r="C212" s="230"/>
      <c r="D212" s="209" t="s">
        <v>152</v>
      </c>
      <c r="E212" s="231" t="s">
        <v>1</v>
      </c>
      <c r="F212" s="232" t="s">
        <v>161</v>
      </c>
      <c r="G212" s="230"/>
      <c r="H212" s="233">
        <v>4787.35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AT212" s="239" t="s">
        <v>152</v>
      </c>
      <c r="AU212" s="239" t="s">
        <v>22</v>
      </c>
      <c r="AV212" s="14" t="s">
        <v>150</v>
      </c>
      <c r="AW212" s="14" t="s">
        <v>46</v>
      </c>
      <c r="AX212" s="14" t="s">
        <v>23</v>
      </c>
      <c r="AY212" s="239" t="s">
        <v>143</v>
      </c>
    </row>
    <row r="213" spans="2:65" s="1" customFormat="1" ht="16.5" customHeight="1">
      <c r="B213" s="35"/>
      <c r="C213" s="194" t="s">
        <v>252</v>
      </c>
      <c r="D213" s="194" t="s">
        <v>145</v>
      </c>
      <c r="E213" s="195" t="s">
        <v>253</v>
      </c>
      <c r="F213" s="196" t="s">
        <v>254</v>
      </c>
      <c r="G213" s="197" t="s">
        <v>255</v>
      </c>
      <c r="H213" s="198">
        <v>1007.8</v>
      </c>
      <c r="I213" s="199"/>
      <c r="J213" s="200">
        <f>ROUND(I213*H213,2)</f>
        <v>0</v>
      </c>
      <c r="K213" s="196" t="s">
        <v>1</v>
      </c>
      <c r="L213" s="39"/>
      <c r="M213" s="201" t="s">
        <v>1</v>
      </c>
      <c r="N213" s="202" t="s">
        <v>53</v>
      </c>
      <c r="O213" s="67"/>
      <c r="P213" s="203">
        <f>O213*H213</f>
        <v>0</v>
      </c>
      <c r="Q213" s="203">
        <v>0</v>
      </c>
      <c r="R213" s="203">
        <f>Q213*H213</f>
        <v>0</v>
      </c>
      <c r="S213" s="203">
        <v>0.145</v>
      </c>
      <c r="T213" s="204">
        <f>S213*H213</f>
        <v>146.13099999999997</v>
      </c>
      <c r="AR213" s="205" t="s">
        <v>150</v>
      </c>
      <c r="AT213" s="205" t="s">
        <v>145</v>
      </c>
      <c r="AU213" s="205" t="s">
        <v>22</v>
      </c>
      <c r="AY213" s="17" t="s">
        <v>143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7" t="s">
        <v>23</v>
      </c>
      <c r="BK213" s="206">
        <f>ROUND(I213*H213,2)</f>
        <v>0</v>
      </c>
      <c r="BL213" s="17" t="s">
        <v>150</v>
      </c>
      <c r="BM213" s="205" t="s">
        <v>256</v>
      </c>
    </row>
    <row r="214" spans="2:51" s="13" customFormat="1" ht="11.25">
      <c r="B214" s="219"/>
      <c r="C214" s="220"/>
      <c r="D214" s="209" t="s">
        <v>152</v>
      </c>
      <c r="E214" s="221" t="s">
        <v>1</v>
      </c>
      <c r="F214" s="222" t="s">
        <v>257</v>
      </c>
      <c r="G214" s="220"/>
      <c r="H214" s="221" t="s">
        <v>1</v>
      </c>
      <c r="I214" s="223"/>
      <c r="J214" s="220"/>
      <c r="K214" s="220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152</v>
      </c>
      <c r="AU214" s="228" t="s">
        <v>22</v>
      </c>
      <c r="AV214" s="13" t="s">
        <v>23</v>
      </c>
      <c r="AW214" s="13" t="s">
        <v>46</v>
      </c>
      <c r="AX214" s="13" t="s">
        <v>88</v>
      </c>
      <c r="AY214" s="228" t="s">
        <v>143</v>
      </c>
    </row>
    <row r="215" spans="2:51" s="12" customFormat="1" ht="11.25">
      <c r="B215" s="207"/>
      <c r="C215" s="208"/>
      <c r="D215" s="209" t="s">
        <v>152</v>
      </c>
      <c r="E215" s="210" t="s">
        <v>1</v>
      </c>
      <c r="F215" s="211" t="s">
        <v>258</v>
      </c>
      <c r="G215" s="208"/>
      <c r="H215" s="212">
        <v>235.5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152</v>
      </c>
      <c r="AU215" s="218" t="s">
        <v>22</v>
      </c>
      <c r="AV215" s="12" t="s">
        <v>22</v>
      </c>
      <c r="AW215" s="12" t="s">
        <v>46</v>
      </c>
      <c r="AX215" s="12" t="s">
        <v>88</v>
      </c>
      <c r="AY215" s="218" t="s">
        <v>143</v>
      </c>
    </row>
    <row r="216" spans="2:51" s="13" customFormat="1" ht="11.25">
      <c r="B216" s="219"/>
      <c r="C216" s="220"/>
      <c r="D216" s="209" t="s">
        <v>152</v>
      </c>
      <c r="E216" s="221" t="s">
        <v>1</v>
      </c>
      <c r="F216" s="222" t="s">
        <v>259</v>
      </c>
      <c r="G216" s="220"/>
      <c r="H216" s="221" t="s">
        <v>1</v>
      </c>
      <c r="I216" s="223"/>
      <c r="J216" s="220"/>
      <c r="K216" s="220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152</v>
      </c>
      <c r="AU216" s="228" t="s">
        <v>22</v>
      </c>
      <c r="AV216" s="13" t="s">
        <v>23</v>
      </c>
      <c r="AW216" s="13" t="s">
        <v>46</v>
      </c>
      <c r="AX216" s="13" t="s">
        <v>88</v>
      </c>
      <c r="AY216" s="228" t="s">
        <v>143</v>
      </c>
    </row>
    <row r="217" spans="2:51" s="12" customFormat="1" ht="11.25">
      <c r="B217" s="207"/>
      <c r="C217" s="208"/>
      <c r="D217" s="209" t="s">
        <v>152</v>
      </c>
      <c r="E217" s="210" t="s">
        <v>1</v>
      </c>
      <c r="F217" s="211" t="s">
        <v>260</v>
      </c>
      <c r="G217" s="208"/>
      <c r="H217" s="212">
        <v>537</v>
      </c>
      <c r="I217" s="213"/>
      <c r="J217" s="208"/>
      <c r="K217" s="208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152</v>
      </c>
      <c r="AU217" s="218" t="s">
        <v>22</v>
      </c>
      <c r="AV217" s="12" t="s">
        <v>22</v>
      </c>
      <c r="AW217" s="12" t="s">
        <v>46</v>
      </c>
      <c r="AX217" s="12" t="s">
        <v>88</v>
      </c>
      <c r="AY217" s="218" t="s">
        <v>143</v>
      </c>
    </row>
    <row r="218" spans="2:51" s="13" customFormat="1" ht="11.25">
      <c r="B218" s="219"/>
      <c r="C218" s="220"/>
      <c r="D218" s="209" t="s">
        <v>152</v>
      </c>
      <c r="E218" s="221" t="s">
        <v>1</v>
      </c>
      <c r="F218" s="222" t="s">
        <v>261</v>
      </c>
      <c r="G218" s="220"/>
      <c r="H218" s="221" t="s">
        <v>1</v>
      </c>
      <c r="I218" s="223"/>
      <c r="J218" s="220"/>
      <c r="K218" s="220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152</v>
      </c>
      <c r="AU218" s="228" t="s">
        <v>22</v>
      </c>
      <c r="AV218" s="13" t="s">
        <v>23</v>
      </c>
      <c r="AW218" s="13" t="s">
        <v>46</v>
      </c>
      <c r="AX218" s="13" t="s">
        <v>88</v>
      </c>
      <c r="AY218" s="228" t="s">
        <v>143</v>
      </c>
    </row>
    <row r="219" spans="2:51" s="12" customFormat="1" ht="11.25">
      <c r="B219" s="207"/>
      <c r="C219" s="208"/>
      <c r="D219" s="209" t="s">
        <v>152</v>
      </c>
      <c r="E219" s="210" t="s">
        <v>1</v>
      </c>
      <c r="F219" s="211" t="s">
        <v>262</v>
      </c>
      <c r="G219" s="208"/>
      <c r="H219" s="212">
        <v>123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152</v>
      </c>
      <c r="AU219" s="218" t="s">
        <v>22</v>
      </c>
      <c r="AV219" s="12" t="s">
        <v>22</v>
      </c>
      <c r="AW219" s="12" t="s">
        <v>46</v>
      </c>
      <c r="AX219" s="12" t="s">
        <v>88</v>
      </c>
      <c r="AY219" s="218" t="s">
        <v>143</v>
      </c>
    </row>
    <row r="220" spans="2:51" s="15" customFormat="1" ht="11.25">
      <c r="B220" s="240"/>
      <c r="C220" s="241"/>
      <c r="D220" s="209" t="s">
        <v>152</v>
      </c>
      <c r="E220" s="242" t="s">
        <v>1</v>
      </c>
      <c r="F220" s="243" t="s">
        <v>227</v>
      </c>
      <c r="G220" s="241"/>
      <c r="H220" s="244">
        <v>895.5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152</v>
      </c>
      <c r="AU220" s="250" t="s">
        <v>22</v>
      </c>
      <c r="AV220" s="15" t="s">
        <v>162</v>
      </c>
      <c r="AW220" s="15" t="s">
        <v>46</v>
      </c>
      <c r="AX220" s="15" t="s">
        <v>88</v>
      </c>
      <c r="AY220" s="250" t="s">
        <v>143</v>
      </c>
    </row>
    <row r="221" spans="2:51" s="13" customFormat="1" ht="11.25">
      <c r="B221" s="219"/>
      <c r="C221" s="220"/>
      <c r="D221" s="209" t="s">
        <v>152</v>
      </c>
      <c r="E221" s="221" t="s">
        <v>1</v>
      </c>
      <c r="F221" s="222" t="s">
        <v>263</v>
      </c>
      <c r="G221" s="220"/>
      <c r="H221" s="221" t="s">
        <v>1</v>
      </c>
      <c r="I221" s="223"/>
      <c r="J221" s="220"/>
      <c r="K221" s="220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152</v>
      </c>
      <c r="AU221" s="228" t="s">
        <v>22</v>
      </c>
      <c r="AV221" s="13" t="s">
        <v>23</v>
      </c>
      <c r="AW221" s="13" t="s">
        <v>46</v>
      </c>
      <c r="AX221" s="13" t="s">
        <v>88</v>
      </c>
      <c r="AY221" s="228" t="s">
        <v>143</v>
      </c>
    </row>
    <row r="222" spans="2:51" s="12" customFormat="1" ht="11.25">
      <c r="B222" s="207"/>
      <c r="C222" s="208"/>
      <c r="D222" s="209" t="s">
        <v>152</v>
      </c>
      <c r="E222" s="210" t="s">
        <v>1</v>
      </c>
      <c r="F222" s="211" t="s">
        <v>264</v>
      </c>
      <c r="G222" s="208"/>
      <c r="H222" s="212">
        <v>112.3</v>
      </c>
      <c r="I222" s="213"/>
      <c r="J222" s="208"/>
      <c r="K222" s="208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152</v>
      </c>
      <c r="AU222" s="218" t="s">
        <v>22</v>
      </c>
      <c r="AV222" s="12" t="s">
        <v>22</v>
      </c>
      <c r="AW222" s="12" t="s">
        <v>46</v>
      </c>
      <c r="AX222" s="12" t="s">
        <v>88</v>
      </c>
      <c r="AY222" s="218" t="s">
        <v>143</v>
      </c>
    </row>
    <row r="223" spans="2:51" s="15" customFormat="1" ht="11.25">
      <c r="B223" s="240"/>
      <c r="C223" s="241"/>
      <c r="D223" s="209" t="s">
        <v>152</v>
      </c>
      <c r="E223" s="242" t="s">
        <v>1</v>
      </c>
      <c r="F223" s="243" t="s">
        <v>227</v>
      </c>
      <c r="G223" s="241"/>
      <c r="H223" s="244">
        <v>112.3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152</v>
      </c>
      <c r="AU223" s="250" t="s">
        <v>22</v>
      </c>
      <c r="AV223" s="15" t="s">
        <v>162</v>
      </c>
      <c r="AW223" s="15" t="s">
        <v>46</v>
      </c>
      <c r="AX223" s="15" t="s">
        <v>88</v>
      </c>
      <c r="AY223" s="250" t="s">
        <v>143</v>
      </c>
    </row>
    <row r="224" spans="2:51" s="14" customFormat="1" ht="11.25">
      <c r="B224" s="229"/>
      <c r="C224" s="230"/>
      <c r="D224" s="209" t="s">
        <v>152</v>
      </c>
      <c r="E224" s="231" t="s">
        <v>1</v>
      </c>
      <c r="F224" s="232" t="s">
        <v>161</v>
      </c>
      <c r="G224" s="230"/>
      <c r="H224" s="233">
        <v>1007.8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152</v>
      </c>
      <c r="AU224" s="239" t="s">
        <v>22</v>
      </c>
      <c r="AV224" s="14" t="s">
        <v>150</v>
      </c>
      <c r="AW224" s="14" t="s">
        <v>46</v>
      </c>
      <c r="AX224" s="14" t="s">
        <v>23</v>
      </c>
      <c r="AY224" s="239" t="s">
        <v>143</v>
      </c>
    </row>
    <row r="225" spans="2:65" s="1" customFormat="1" ht="24" customHeight="1">
      <c r="B225" s="35"/>
      <c r="C225" s="194" t="s">
        <v>265</v>
      </c>
      <c r="D225" s="194" t="s">
        <v>145</v>
      </c>
      <c r="E225" s="195" t="s">
        <v>266</v>
      </c>
      <c r="F225" s="196" t="s">
        <v>267</v>
      </c>
      <c r="G225" s="197" t="s">
        <v>255</v>
      </c>
      <c r="H225" s="198">
        <v>18</v>
      </c>
      <c r="I225" s="199"/>
      <c r="J225" s="200">
        <f>ROUND(I225*H225,2)</f>
        <v>0</v>
      </c>
      <c r="K225" s="196" t="s">
        <v>1</v>
      </c>
      <c r="L225" s="39"/>
      <c r="M225" s="201" t="s">
        <v>1</v>
      </c>
      <c r="N225" s="202" t="s">
        <v>53</v>
      </c>
      <c r="O225" s="67"/>
      <c r="P225" s="203">
        <f>O225*H225</f>
        <v>0</v>
      </c>
      <c r="Q225" s="203">
        <v>0.0369</v>
      </c>
      <c r="R225" s="203">
        <f>Q225*H225</f>
        <v>0.6642</v>
      </c>
      <c r="S225" s="203">
        <v>0</v>
      </c>
      <c r="T225" s="204">
        <f>S225*H225</f>
        <v>0</v>
      </c>
      <c r="AR225" s="205" t="s">
        <v>150</v>
      </c>
      <c r="AT225" s="205" t="s">
        <v>145</v>
      </c>
      <c r="AU225" s="205" t="s">
        <v>22</v>
      </c>
      <c r="AY225" s="17" t="s">
        <v>143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7" t="s">
        <v>23</v>
      </c>
      <c r="BK225" s="206">
        <f>ROUND(I225*H225,2)</f>
        <v>0</v>
      </c>
      <c r="BL225" s="17" t="s">
        <v>150</v>
      </c>
      <c r="BM225" s="205" t="s">
        <v>268</v>
      </c>
    </row>
    <row r="226" spans="2:51" s="12" customFormat="1" ht="11.25">
      <c r="B226" s="207"/>
      <c r="C226" s="208"/>
      <c r="D226" s="209" t="s">
        <v>152</v>
      </c>
      <c r="E226" s="210" t="s">
        <v>1</v>
      </c>
      <c r="F226" s="211" t="s">
        <v>269</v>
      </c>
      <c r="G226" s="208"/>
      <c r="H226" s="212">
        <v>18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152</v>
      </c>
      <c r="AU226" s="218" t="s">
        <v>22</v>
      </c>
      <c r="AV226" s="12" t="s">
        <v>22</v>
      </c>
      <c r="AW226" s="12" t="s">
        <v>46</v>
      </c>
      <c r="AX226" s="12" t="s">
        <v>23</v>
      </c>
      <c r="AY226" s="218" t="s">
        <v>143</v>
      </c>
    </row>
    <row r="227" spans="2:65" s="1" customFormat="1" ht="24" customHeight="1">
      <c r="B227" s="35"/>
      <c r="C227" s="194" t="s">
        <v>270</v>
      </c>
      <c r="D227" s="194" t="s">
        <v>145</v>
      </c>
      <c r="E227" s="195" t="s">
        <v>271</v>
      </c>
      <c r="F227" s="196" t="s">
        <v>272</v>
      </c>
      <c r="G227" s="197" t="s">
        <v>273</v>
      </c>
      <c r="H227" s="198">
        <v>244.82</v>
      </c>
      <c r="I227" s="199"/>
      <c r="J227" s="200">
        <f>ROUND(I227*H227,2)</f>
        <v>0</v>
      </c>
      <c r="K227" s="196" t="s">
        <v>1</v>
      </c>
      <c r="L227" s="39"/>
      <c r="M227" s="201" t="s">
        <v>1</v>
      </c>
      <c r="N227" s="202" t="s">
        <v>53</v>
      </c>
      <c r="O227" s="67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05" t="s">
        <v>150</v>
      </c>
      <c r="AT227" s="205" t="s">
        <v>145</v>
      </c>
      <c r="AU227" s="205" t="s">
        <v>22</v>
      </c>
      <c r="AY227" s="17" t="s">
        <v>143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7" t="s">
        <v>23</v>
      </c>
      <c r="BK227" s="206">
        <f>ROUND(I227*H227,2)</f>
        <v>0</v>
      </c>
      <c r="BL227" s="17" t="s">
        <v>150</v>
      </c>
      <c r="BM227" s="205" t="s">
        <v>274</v>
      </c>
    </row>
    <row r="228" spans="2:51" s="13" customFormat="1" ht="11.25">
      <c r="B228" s="219"/>
      <c r="C228" s="220"/>
      <c r="D228" s="209" t="s">
        <v>152</v>
      </c>
      <c r="E228" s="221" t="s">
        <v>1</v>
      </c>
      <c r="F228" s="222" t="s">
        <v>275</v>
      </c>
      <c r="G228" s="220"/>
      <c r="H228" s="221" t="s">
        <v>1</v>
      </c>
      <c r="I228" s="223"/>
      <c r="J228" s="220"/>
      <c r="K228" s="220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152</v>
      </c>
      <c r="AU228" s="228" t="s">
        <v>22</v>
      </c>
      <c r="AV228" s="13" t="s">
        <v>23</v>
      </c>
      <c r="AW228" s="13" t="s">
        <v>46</v>
      </c>
      <c r="AX228" s="13" t="s">
        <v>88</v>
      </c>
      <c r="AY228" s="228" t="s">
        <v>143</v>
      </c>
    </row>
    <row r="229" spans="2:51" s="12" customFormat="1" ht="11.25">
      <c r="B229" s="207"/>
      <c r="C229" s="208"/>
      <c r="D229" s="209" t="s">
        <v>152</v>
      </c>
      <c r="E229" s="210" t="s">
        <v>1</v>
      </c>
      <c r="F229" s="211" t="s">
        <v>276</v>
      </c>
      <c r="G229" s="208"/>
      <c r="H229" s="212">
        <v>244.82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152</v>
      </c>
      <c r="AU229" s="218" t="s">
        <v>22</v>
      </c>
      <c r="AV229" s="12" t="s">
        <v>22</v>
      </c>
      <c r="AW229" s="12" t="s">
        <v>46</v>
      </c>
      <c r="AX229" s="12" t="s">
        <v>23</v>
      </c>
      <c r="AY229" s="218" t="s">
        <v>143</v>
      </c>
    </row>
    <row r="230" spans="2:65" s="1" customFormat="1" ht="16.5" customHeight="1">
      <c r="B230" s="35"/>
      <c r="C230" s="194" t="s">
        <v>277</v>
      </c>
      <c r="D230" s="194" t="s">
        <v>145</v>
      </c>
      <c r="E230" s="195" t="s">
        <v>278</v>
      </c>
      <c r="F230" s="196" t="s">
        <v>279</v>
      </c>
      <c r="G230" s="197" t="s">
        <v>273</v>
      </c>
      <c r="H230" s="198">
        <v>23.374</v>
      </c>
      <c r="I230" s="199"/>
      <c r="J230" s="200">
        <f>ROUND(I230*H230,2)</f>
        <v>0</v>
      </c>
      <c r="K230" s="196" t="s">
        <v>1</v>
      </c>
      <c r="L230" s="39"/>
      <c r="M230" s="201" t="s">
        <v>1</v>
      </c>
      <c r="N230" s="202" t="s">
        <v>53</v>
      </c>
      <c r="O230" s="67"/>
      <c r="P230" s="203">
        <f>O230*H230</f>
        <v>0</v>
      </c>
      <c r="Q230" s="203">
        <v>0</v>
      </c>
      <c r="R230" s="203">
        <f>Q230*H230</f>
        <v>0</v>
      </c>
      <c r="S230" s="203">
        <v>0</v>
      </c>
      <c r="T230" s="204">
        <f>S230*H230</f>
        <v>0</v>
      </c>
      <c r="AR230" s="205" t="s">
        <v>150</v>
      </c>
      <c r="AT230" s="205" t="s">
        <v>145</v>
      </c>
      <c r="AU230" s="205" t="s">
        <v>22</v>
      </c>
      <c r="AY230" s="17" t="s">
        <v>143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7" t="s">
        <v>23</v>
      </c>
      <c r="BK230" s="206">
        <f>ROUND(I230*H230,2)</f>
        <v>0</v>
      </c>
      <c r="BL230" s="17" t="s">
        <v>150</v>
      </c>
      <c r="BM230" s="205" t="s">
        <v>280</v>
      </c>
    </row>
    <row r="231" spans="2:51" s="13" customFormat="1" ht="11.25">
      <c r="B231" s="219"/>
      <c r="C231" s="220"/>
      <c r="D231" s="209" t="s">
        <v>152</v>
      </c>
      <c r="E231" s="221" t="s">
        <v>1</v>
      </c>
      <c r="F231" s="222" t="s">
        <v>275</v>
      </c>
      <c r="G231" s="220"/>
      <c r="H231" s="221" t="s">
        <v>1</v>
      </c>
      <c r="I231" s="223"/>
      <c r="J231" s="220"/>
      <c r="K231" s="220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152</v>
      </c>
      <c r="AU231" s="228" t="s">
        <v>22</v>
      </c>
      <c r="AV231" s="13" t="s">
        <v>23</v>
      </c>
      <c r="AW231" s="13" t="s">
        <v>46</v>
      </c>
      <c r="AX231" s="13" t="s">
        <v>88</v>
      </c>
      <c r="AY231" s="228" t="s">
        <v>143</v>
      </c>
    </row>
    <row r="232" spans="2:51" s="12" customFormat="1" ht="11.25">
      <c r="B232" s="207"/>
      <c r="C232" s="208"/>
      <c r="D232" s="209" t="s">
        <v>152</v>
      </c>
      <c r="E232" s="210" t="s">
        <v>1</v>
      </c>
      <c r="F232" s="211" t="s">
        <v>281</v>
      </c>
      <c r="G232" s="208"/>
      <c r="H232" s="212">
        <v>23.374375</v>
      </c>
      <c r="I232" s="213"/>
      <c r="J232" s="208"/>
      <c r="K232" s="208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152</v>
      </c>
      <c r="AU232" s="218" t="s">
        <v>22</v>
      </c>
      <c r="AV232" s="12" t="s">
        <v>22</v>
      </c>
      <c r="AW232" s="12" t="s">
        <v>46</v>
      </c>
      <c r="AX232" s="12" t="s">
        <v>23</v>
      </c>
      <c r="AY232" s="218" t="s">
        <v>143</v>
      </c>
    </row>
    <row r="233" spans="2:65" s="1" customFormat="1" ht="16.5" customHeight="1">
      <c r="B233" s="35"/>
      <c r="C233" s="194" t="s">
        <v>282</v>
      </c>
      <c r="D233" s="194" t="s">
        <v>145</v>
      </c>
      <c r="E233" s="195" t="s">
        <v>283</v>
      </c>
      <c r="F233" s="196" t="s">
        <v>284</v>
      </c>
      <c r="G233" s="197" t="s">
        <v>273</v>
      </c>
      <c r="H233" s="198">
        <v>5.69</v>
      </c>
      <c r="I233" s="199"/>
      <c r="J233" s="200">
        <f>ROUND(I233*H233,2)</f>
        <v>0</v>
      </c>
      <c r="K233" s="196" t="s">
        <v>1</v>
      </c>
      <c r="L233" s="39"/>
      <c r="M233" s="201" t="s">
        <v>1</v>
      </c>
      <c r="N233" s="202" t="s">
        <v>53</v>
      </c>
      <c r="O233" s="67"/>
      <c r="P233" s="203">
        <f>O233*H233</f>
        <v>0</v>
      </c>
      <c r="Q233" s="203">
        <v>0</v>
      </c>
      <c r="R233" s="203">
        <f>Q233*H233</f>
        <v>0</v>
      </c>
      <c r="S233" s="203">
        <v>0</v>
      </c>
      <c r="T233" s="204">
        <f>S233*H233</f>
        <v>0</v>
      </c>
      <c r="AR233" s="205" t="s">
        <v>150</v>
      </c>
      <c r="AT233" s="205" t="s">
        <v>145</v>
      </c>
      <c r="AU233" s="205" t="s">
        <v>22</v>
      </c>
      <c r="AY233" s="17" t="s">
        <v>143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17" t="s">
        <v>23</v>
      </c>
      <c r="BK233" s="206">
        <f>ROUND(I233*H233,2)</f>
        <v>0</v>
      </c>
      <c r="BL233" s="17" t="s">
        <v>150</v>
      </c>
      <c r="BM233" s="205" t="s">
        <v>285</v>
      </c>
    </row>
    <row r="234" spans="2:51" s="12" customFormat="1" ht="11.25">
      <c r="B234" s="207"/>
      <c r="C234" s="208"/>
      <c r="D234" s="209" t="s">
        <v>152</v>
      </c>
      <c r="E234" s="210" t="s">
        <v>1</v>
      </c>
      <c r="F234" s="211" t="s">
        <v>286</v>
      </c>
      <c r="G234" s="208"/>
      <c r="H234" s="212">
        <v>5.69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152</v>
      </c>
      <c r="AU234" s="218" t="s">
        <v>22</v>
      </c>
      <c r="AV234" s="12" t="s">
        <v>22</v>
      </c>
      <c r="AW234" s="12" t="s">
        <v>46</v>
      </c>
      <c r="AX234" s="12" t="s">
        <v>23</v>
      </c>
      <c r="AY234" s="218" t="s">
        <v>143</v>
      </c>
    </row>
    <row r="235" spans="2:65" s="1" customFormat="1" ht="24" customHeight="1">
      <c r="B235" s="35"/>
      <c r="C235" s="194" t="s">
        <v>7</v>
      </c>
      <c r="D235" s="194" t="s">
        <v>145</v>
      </c>
      <c r="E235" s="195" t="s">
        <v>287</v>
      </c>
      <c r="F235" s="196" t="s">
        <v>288</v>
      </c>
      <c r="G235" s="197" t="s">
        <v>273</v>
      </c>
      <c r="H235" s="198">
        <v>31.683</v>
      </c>
      <c r="I235" s="199"/>
      <c r="J235" s="200">
        <f>ROUND(I235*H235,2)</f>
        <v>0</v>
      </c>
      <c r="K235" s="196" t="s">
        <v>1</v>
      </c>
      <c r="L235" s="39"/>
      <c r="M235" s="201" t="s">
        <v>1</v>
      </c>
      <c r="N235" s="202" t="s">
        <v>53</v>
      </c>
      <c r="O235" s="67"/>
      <c r="P235" s="203">
        <f>O235*H235</f>
        <v>0</v>
      </c>
      <c r="Q235" s="203">
        <v>0</v>
      </c>
      <c r="R235" s="203">
        <f>Q235*H235</f>
        <v>0</v>
      </c>
      <c r="S235" s="203">
        <v>0</v>
      </c>
      <c r="T235" s="204">
        <f>S235*H235</f>
        <v>0</v>
      </c>
      <c r="AR235" s="205" t="s">
        <v>150</v>
      </c>
      <c r="AT235" s="205" t="s">
        <v>145</v>
      </c>
      <c r="AU235" s="205" t="s">
        <v>22</v>
      </c>
      <c r="AY235" s="17" t="s">
        <v>143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7" t="s">
        <v>23</v>
      </c>
      <c r="BK235" s="206">
        <f>ROUND(I235*H235,2)</f>
        <v>0</v>
      </c>
      <c r="BL235" s="17" t="s">
        <v>150</v>
      </c>
      <c r="BM235" s="205" t="s">
        <v>289</v>
      </c>
    </row>
    <row r="236" spans="2:51" s="13" customFormat="1" ht="11.25">
      <c r="B236" s="219"/>
      <c r="C236" s="220"/>
      <c r="D236" s="209" t="s">
        <v>152</v>
      </c>
      <c r="E236" s="221" t="s">
        <v>1</v>
      </c>
      <c r="F236" s="222" t="s">
        <v>290</v>
      </c>
      <c r="G236" s="220"/>
      <c r="H236" s="221" t="s">
        <v>1</v>
      </c>
      <c r="I236" s="223"/>
      <c r="J236" s="220"/>
      <c r="K236" s="220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152</v>
      </c>
      <c r="AU236" s="228" t="s">
        <v>22</v>
      </c>
      <c r="AV236" s="13" t="s">
        <v>23</v>
      </c>
      <c r="AW236" s="13" t="s">
        <v>46</v>
      </c>
      <c r="AX236" s="13" t="s">
        <v>88</v>
      </c>
      <c r="AY236" s="228" t="s">
        <v>143</v>
      </c>
    </row>
    <row r="237" spans="2:51" s="12" customFormat="1" ht="11.25">
      <c r="B237" s="207"/>
      <c r="C237" s="208"/>
      <c r="D237" s="209" t="s">
        <v>152</v>
      </c>
      <c r="E237" s="210" t="s">
        <v>1</v>
      </c>
      <c r="F237" s="211" t="s">
        <v>291</v>
      </c>
      <c r="G237" s="208"/>
      <c r="H237" s="212">
        <v>3.96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152</v>
      </c>
      <c r="AU237" s="218" t="s">
        <v>22</v>
      </c>
      <c r="AV237" s="12" t="s">
        <v>22</v>
      </c>
      <c r="AW237" s="12" t="s">
        <v>46</v>
      </c>
      <c r="AX237" s="12" t="s">
        <v>88</v>
      </c>
      <c r="AY237" s="218" t="s">
        <v>143</v>
      </c>
    </row>
    <row r="238" spans="2:51" s="13" customFormat="1" ht="11.25">
      <c r="B238" s="219"/>
      <c r="C238" s="220"/>
      <c r="D238" s="209" t="s">
        <v>152</v>
      </c>
      <c r="E238" s="221" t="s">
        <v>1</v>
      </c>
      <c r="F238" s="222" t="s">
        <v>292</v>
      </c>
      <c r="G238" s="220"/>
      <c r="H238" s="221" t="s">
        <v>1</v>
      </c>
      <c r="I238" s="223"/>
      <c r="J238" s="220"/>
      <c r="K238" s="220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152</v>
      </c>
      <c r="AU238" s="228" t="s">
        <v>22</v>
      </c>
      <c r="AV238" s="13" t="s">
        <v>23</v>
      </c>
      <c r="AW238" s="13" t="s">
        <v>46</v>
      </c>
      <c r="AX238" s="13" t="s">
        <v>88</v>
      </c>
      <c r="AY238" s="228" t="s">
        <v>143</v>
      </c>
    </row>
    <row r="239" spans="2:51" s="12" customFormat="1" ht="11.25">
      <c r="B239" s="207"/>
      <c r="C239" s="208"/>
      <c r="D239" s="209" t="s">
        <v>152</v>
      </c>
      <c r="E239" s="210" t="s">
        <v>1</v>
      </c>
      <c r="F239" s="211" t="s">
        <v>293</v>
      </c>
      <c r="G239" s="208"/>
      <c r="H239" s="212">
        <v>11.25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152</v>
      </c>
      <c r="AU239" s="218" t="s">
        <v>22</v>
      </c>
      <c r="AV239" s="12" t="s">
        <v>22</v>
      </c>
      <c r="AW239" s="12" t="s">
        <v>46</v>
      </c>
      <c r="AX239" s="12" t="s">
        <v>88</v>
      </c>
      <c r="AY239" s="218" t="s">
        <v>143</v>
      </c>
    </row>
    <row r="240" spans="2:51" s="13" customFormat="1" ht="11.25">
      <c r="B240" s="219"/>
      <c r="C240" s="220"/>
      <c r="D240" s="209" t="s">
        <v>152</v>
      </c>
      <c r="E240" s="221" t="s">
        <v>1</v>
      </c>
      <c r="F240" s="222" t="s">
        <v>294</v>
      </c>
      <c r="G240" s="220"/>
      <c r="H240" s="221" t="s">
        <v>1</v>
      </c>
      <c r="I240" s="223"/>
      <c r="J240" s="220"/>
      <c r="K240" s="220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152</v>
      </c>
      <c r="AU240" s="228" t="s">
        <v>22</v>
      </c>
      <c r="AV240" s="13" t="s">
        <v>23</v>
      </c>
      <c r="AW240" s="13" t="s">
        <v>46</v>
      </c>
      <c r="AX240" s="13" t="s">
        <v>88</v>
      </c>
      <c r="AY240" s="228" t="s">
        <v>143</v>
      </c>
    </row>
    <row r="241" spans="2:51" s="12" customFormat="1" ht="11.25">
      <c r="B241" s="207"/>
      <c r="C241" s="208"/>
      <c r="D241" s="209" t="s">
        <v>152</v>
      </c>
      <c r="E241" s="210" t="s">
        <v>1</v>
      </c>
      <c r="F241" s="211" t="s">
        <v>295</v>
      </c>
      <c r="G241" s="208"/>
      <c r="H241" s="212">
        <v>16.473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152</v>
      </c>
      <c r="AU241" s="218" t="s">
        <v>22</v>
      </c>
      <c r="AV241" s="12" t="s">
        <v>22</v>
      </c>
      <c r="AW241" s="12" t="s">
        <v>46</v>
      </c>
      <c r="AX241" s="12" t="s">
        <v>88</v>
      </c>
      <c r="AY241" s="218" t="s">
        <v>143</v>
      </c>
    </row>
    <row r="242" spans="2:51" s="14" customFormat="1" ht="11.25">
      <c r="B242" s="229"/>
      <c r="C242" s="230"/>
      <c r="D242" s="209" t="s">
        <v>152</v>
      </c>
      <c r="E242" s="231" t="s">
        <v>1</v>
      </c>
      <c r="F242" s="232" t="s">
        <v>161</v>
      </c>
      <c r="G242" s="230"/>
      <c r="H242" s="233">
        <v>31.683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152</v>
      </c>
      <c r="AU242" s="239" t="s">
        <v>22</v>
      </c>
      <c r="AV242" s="14" t="s">
        <v>150</v>
      </c>
      <c r="AW242" s="14" t="s">
        <v>46</v>
      </c>
      <c r="AX242" s="14" t="s">
        <v>23</v>
      </c>
      <c r="AY242" s="239" t="s">
        <v>143</v>
      </c>
    </row>
    <row r="243" spans="2:65" s="1" customFormat="1" ht="24" customHeight="1">
      <c r="B243" s="35"/>
      <c r="C243" s="194" t="s">
        <v>296</v>
      </c>
      <c r="D243" s="194" t="s">
        <v>145</v>
      </c>
      <c r="E243" s="195" t="s">
        <v>297</v>
      </c>
      <c r="F243" s="196" t="s">
        <v>298</v>
      </c>
      <c r="G243" s="197" t="s">
        <v>273</v>
      </c>
      <c r="H243" s="198">
        <v>48.096</v>
      </c>
      <c r="I243" s="199"/>
      <c r="J243" s="200">
        <f>ROUND(I243*H243,2)</f>
        <v>0</v>
      </c>
      <c r="K243" s="196" t="s">
        <v>1</v>
      </c>
      <c r="L243" s="39"/>
      <c r="M243" s="201" t="s">
        <v>1</v>
      </c>
      <c r="N243" s="202" t="s">
        <v>53</v>
      </c>
      <c r="O243" s="67"/>
      <c r="P243" s="203">
        <f>O243*H243</f>
        <v>0</v>
      </c>
      <c r="Q243" s="203">
        <v>0</v>
      </c>
      <c r="R243" s="203">
        <f>Q243*H243</f>
        <v>0</v>
      </c>
      <c r="S243" s="203">
        <v>0</v>
      </c>
      <c r="T243" s="204">
        <f>S243*H243</f>
        <v>0</v>
      </c>
      <c r="AR243" s="205" t="s">
        <v>150</v>
      </c>
      <c r="AT243" s="205" t="s">
        <v>145</v>
      </c>
      <c r="AU243" s="205" t="s">
        <v>22</v>
      </c>
      <c r="AY243" s="17" t="s">
        <v>143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7" t="s">
        <v>23</v>
      </c>
      <c r="BK243" s="206">
        <f>ROUND(I243*H243,2)</f>
        <v>0</v>
      </c>
      <c r="BL243" s="17" t="s">
        <v>150</v>
      </c>
      <c r="BM243" s="205" t="s">
        <v>299</v>
      </c>
    </row>
    <row r="244" spans="2:51" s="13" customFormat="1" ht="11.25">
      <c r="B244" s="219"/>
      <c r="C244" s="220"/>
      <c r="D244" s="209" t="s">
        <v>152</v>
      </c>
      <c r="E244" s="221" t="s">
        <v>1</v>
      </c>
      <c r="F244" s="222" t="s">
        <v>300</v>
      </c>
      <c r="G244" s="220"/>
      <c r="H244" s="221" t="s">
        <v>1</v>
      </c>
      <c r="I244" s="223"/>
      <c r="J244" s="220"/>
      <c r="K244" s="220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152</v>
      </c>
      <c r="AU244" s="228" t="s">
        <v>22</v>
      </c>
      <c r="AV244" s="13" t="s">
        <v>23</v>
      </c>
      <c r="AW244" s="13" t="s">
        <v>46</v>
      </c>
      <c r="AX244" s="13" t="s">
        <v>88</v>
      </c>
      <c r="AY244" s="228" t="s">
        <v>143</v>
      </c>
    </row>
    <row r="245" spans="2:51" s="12" customFormat="1" ht="11.25">
      <c r="B245" s="207"/>
      <c r="C245" s="208"/>
      <c r="D245" s="209" t="s">
        <v>152</v>
      </c>
      <c r="E245" s="210" t="s">
        <v>1</v>
      </c>
      <c r="F245" s="211" t="s">
        <v>301</v>
      </c>
      <c r="G245" s="208"/>
      <c r="H245" s="212">
        <v>6.48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152</v>
      </c>
      <c r="AU245" s="218" t="s">
        <v>22</v>
      </c>
      <c r="AV245" s="12" t="s">
        <v>22</v>
      </c>
      <c r="AW245" s="12" t="s">
        <v>46</v>
      </c>
      <c r="AX245" s="12" t="s">
        <v>88</v>
      </c>
      <c r="AY245" s="218" t="s">
        <v>143</v>
      </c>
    </row>
    <row r="246" spans="2:51" s="13" customFormat="1" ht="11.25">
      <c r="B246" s="219"/>
      <c r="C246" s="220"/>
      <c r="D246" s="209" t="s">
        <v>152</v>
      </c>
      <c r="E246" s="221" t="s">
        <v>1</v>
      </c>
      <c r="F246" s="222" t="s">
        <v>302</v>
      </c>
      <c r="G246" s="220"/>
      <c r="H246" s="221" t="s">
        <v>1</v>
      </c>
      <c r="I246" s="223"/>
      <c r="J246" s="220"/>
      <c r="K246" s="220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152</v>
      </c>
      <c r="AU246" s="228" t="s">
        <v>22</v>
      </c>
      <c r="AV246" s="13" t="s">
        <v>23</v>
      </c>
      <c r="AW246" s="13" t="s">
        <v>46</v>
      </c>
      <c r="AX246" s="13" t="s">
        <v>88</v>
      </c>
      <c r="AY246" s="228" t="s">
        <v>143</v>
      </c>
    </row>
    <row r="247" spans="2:51" s="12" customFormat="1" ht="11.25">
      <c r="B247" s="207"/>
      <c r="C247" s="208"/>
      <c r="D247" s="209" t="s">
        <v>152</v>
      </c>
      <c r="E247" s="210" t="s">
        <v>1</v>
      </c>
      <c r="F247" s="211" t="s">
        <v>303</v>
      </c>
      <c r="G247" s="208"/>
      <c r="H247" s="212">
        <v>41.616</v>
      </c>
      <c r="I247" s="213"/>
      <c r="J247" s="208"/>
      <c r="K247" s="208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152</v>
      </c>
      <c r="AU247" s="218" t="s">
        <v>22</v>
      </c>
      <c r="AV247" s="12" t="s">
        <v>22</v>
      </c>
      <c r="AW247" s="12" t="s">
        <v>46</v>
      </c>
      <c r="AX247" s="12" t="s">
        <v>88</v>
      </c>
      <c r="AY247" s="218" t="s">
        <v>143</v>
      </c>
    </row>
    <row r="248" spans="2:51" s="14" customFormat="1" ht="11.25">
      <c r="B248" s="229"/>
      <c r="C248" s="230"/>
      <c r="D248" s="209" t="s">
        <v>152</v>
      </c>
      <c r="E248" s="231" t="s">
        <v>1</v>
      </c>
      <c r="F248" s="232" t="s">
        <v>161</v>
      </c>
      <c r="G248" s="230"/>
      <c r="H248" s="233">
        <v>48.096</v>
      </c>
      <c r="I248" s="234"/>
      <c r="J248" s="230"/>
      <c r="K248" s="230"/>
      <c r="L248" s="235"/>
      <c r="M248" s="236"/>
      <c r="N248" s="237"/>
      <c r="O248" s="237"/>
      <c r="P248" s="237"/>
      <c r="Q248" s="237"/>
      <c r="R248" s="237"/>
      <c r="S248" s="237"/>
      <c r="T248" s="238"/>
      <c r="AT248" s="239" t="s">
        <v>152</v>
      </c>
      <c r="AU248" s="239" t="s">
        <v>22</v>
      </c>
      <c r="AV248" s="14" t="s">
        <v>150</v>
      </c>
      <c r="AW248" s="14" t="s">
        <v>46</v>
      </c>
      <c r="AX248" s="14" t="s">
        <v>23</v>
      </c>
      <c r="AY248" s="239" t="s">
        <v>143</v>
      </c>
    </row>
    <row r="249" spans="2:65" s="1" customFormat="1" ht="24" customHeight="1">
      <c r="B249" s="35"/>
      <c r="C249" s="194" t="s">
        <v>304</v>
      </c>
      <c r="D249" s="194" t="s">
        <v>145</v>
      </c>
      <c r="E249" s="195" t="s">
        <v>305</v>
      </c>
      <c r="F249" s="196" t="s">
        <v>306</v>
      </c>
      <c r="G249" s="197" t="s">
        <v>273</v>
      </c>
      <c r="H249" s="198">
        <v>58.72</v>
      </c>
      <c r="I249" s="199"/>
      <c r="J249" s="200">
        <f>ROUND(I249*H249,2)</f>
        <v>0</v>
      </c>
      <c r="K249" s="196" t="s">
        <v>1</v>
      </c>
      <c r="L249" s="39"/>
      <c r="M249" s="201" t="s">
        <v>1</v>
      </c>
      <c r="N249" s="202" t="s">
        <v>53</v>
      </c>
      <c r="O249" s="67"/>
      <c r="P249" s="203">
        <f>O249*H249</f>
        <v>0</v>
      </c>
      <c r="Q249" s="203">
        <v>0</v>
      </c>
      <c r="R249" s="203">
        <f>Q249*H249</f>
        <v>0</v>
      </c>
      <c r="S249" s="203">
        <v>0</v>
      </c>
      <c r="T249" s="204">
        <f>S249*H249</f>
        <v>0</v>
      </c>
      <c r="AR249" s="205" t="s">
        <v>150</v>
      </c>
      <c r="AT249" s="205" t="s">
        <v>145</v>
      </c>
      <c r="AU249" s="205" t="s">
        <v>22</v>
      </c>
      <c r="AY249" s="17" t="s">
        <v>143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7" t="s">
        <v>23</v>
      </c>
      <c r="BK249" s="206">
        <f>ROUND(I249*H249,2)</f>
        <v>0</v>
      </c>
      <c r="BL249" s="17" t="s">
        <v>150</v>
      </c>
      <c r="BM249" s="205" t="s">
        <v>307</v>
      </c>
    </row>
    <row r="250" spans="2:51" s="13" customFormat="1" ht="11.25">
      <c r="B250" s="219"/>
      <c r="C250" s="220"/>
      <c r="D250" s="209" t="s">
        <v>152</v>
      </c>
      <c r="E250" s="221" t="s">
        <v>1</v>
      </c>
      <c r="F250" s="222" t="s">
        <v>308</v>
      </c>
      <c r="G250" s="220"/>
      <c r="H250" s="221" t="s">
        <v>1</v>
      </c>
      <c r="I250" s="223"/>
      <c r="J250" s="220"/>
      <c r="K250" s="220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152</v>
      </c>
      <c r="AU250" s="228" t="s">
        <v>22</v>
      </c>
      <c r="AV250" s="13" t="s">
        <v>23</v>
      </c>
      <c r="AW250" s="13" t="s">
        <v>46</v>
      </c>
      <c r="AX250" s="13" t="s">
        <v>88</v>
      </c>
      <c r="AY250" s="228" t="s">
        <v>143</v>
      </c>
    </row>
    <row r="251" spans="2:51" s="12" customFormat="1" ht="11.25">
      <c r="B251" s="207"/>
      <c r="C251" s="208"/>
      <c r="D251" s="209" t="s">
        <v>152</v>
      </c>
      <c r="E251" s="210" t="s">
        <v>1</v>
      </c>
      <c r="F251" s="211" t="s">
        <v>309</v>
      </c>
      <c r="G251" s="208"/>
      <c r="H251" s="212">
        <v>7.2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152</v>
      </c>
      <c r="AU251" s="218" t="s">
        <v>22</v>
      </c>
      <c r="AV251" s="12" t="s">
        <v>22</v>
      </c>
      <c r="AW251" s="12" t="s">
        <v>46</v>
      </c>
      <c r="AX251" s="12" t="s">
        <v>88</v>
      </c>
      <c r="AY251" s="218" t="s">
        <v>143</v>
      </c>
    </row>
    <row r="252" spans="2:51" s="13" customFormat="1" ht="11.25">
      <c r="B252" s="219"/>
      <c r="C252" s="220"/>
      <c r="D252" s="209" t="s">
        <v>152</v>
      </c>
      <c r="E252" s="221" t="s">
        <v>1</v>
      </c>
      <c r="F252" s="222" t="s">
        <v>290</v>
      </c>
      <c r="G252" s="220"/>
      <c r="H252" s="221" t="s">
        <v>1</v>
      </c>
      <c r="I252" s="223"/>
      <c r="J252" s="220"/>
      <c r="K252" s="220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152</v>
      </c>
      <c r="AU252" s="228" t="s">
        <v>22</v>
      </c>
      <c r="AV252" s="13" t="s">
        <v>23</v>
      </c>
      <c r="AW252" s="13" t="s">
        <v>46</v>
      </c>
      <c r="AX252" s="13" t="s">
        <v>88</v>
      </c>
      <c r="AY252" s="228" t="s">
        <v>143</v>
      </c>
    </row>
    <row r="253" spans="2:51" s="12" customFormat="1" ht="11.25">
      <c r="B253" s="207"/>
      <c r="C253" s="208"/>
      <c r="D253" s="209" t="s">
        <v>152</v>
      </c>
      <c r="E253" s="210" t="s">
        <v>1</v>
      </c>
      <c r="F253" s="211" t="s">
        <v>310</v>
      </c>
      <c r="G253" s="208"/>
      <c r="H253" s="212">
        <v>5.12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152</v>
      </c>
      <c r="AU253" s="218" t="s">
        <v>22</v>
      </c>
      <c r="AV253" s="12" t="s">
        <v>22</v>
      </c>
      <c r="AW253" s="12" t="s">
        <v>46</v>
      </c>
      <c r="AX253" s="12" t="s">
        <v>88</v>
      </c>
      <c r="AY253" s="218" t="s">
        <v>143</v>
      </c>
    </row>
    <row r="254" spans="2:51" s="13" customFormat="1" ht="11.25">
      <c r="B254" s="219"/>
      <c r="C254" s="220"/>
      <c r="D254" s="209" t="s">
        <v>152</v>
      </c>
      <c r="E254" s="221" t="s">
        <v>1</v>
      </c>
      <c r="F254" s="222" t="s">
        <v>311</v>
      </c>
      <c r="G254" s="220"/>
      <c r="H254" s="221" t="s">
        <v>1</v>
      </c>
      <c r="I254" s="223"/>
      <c r="J254" s="220"/>
      <c r="K254" s="220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152</v>
      </c>
      <c r="AU254" s="228" t="s">
        <v>22</v>
      </c>
      <c r="AV254" s="13" t="s">
        <v>23</v>
      </c>
      <c r="AW254" s="13" t="s">
        <v>46</v>
      </c>
      <c r="AX254" s="13" t="s">
        <v>88</v>
      </c>
      <c r="AY254" s="228" t="s">
        <v>143</v>
      </c>
    </row>
    <row r="255" spans="2:51" s="12" customFormat="1" ht="11.25">
      <c r="B255" s="207"/>
      <c r="C255" s="208"/>
      <c r="D255" s="209" t="s">
        <v>152</v>
      </c>
      <c r="E255" s="210" t="s">
        <v>1</v>
      </c>
      <c r="F255" s="211" t="s">
        <v>312</v>
      </c>
      <c r="G255" s="208"/>
      <c r="H255" s="212">
        <v>46.4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152</v>
      </c>
      <c r="AU255" s="218" t="s">
        <v>22</v>
      </c>
      <c r="AV255" s="12" t="s">
        <v>22</v>
      </c>
      <c r="AW255" s="12" t="s">
        <v>46</v>
      </c>
      <c r="AX255" s="12" t="s">
        <v>88</v>
      </c>
      <c r="AY255" s="218" t="s">
        <v>143</v>
      </c>
    </row>
    <row r="256" spans="2:51" s="14" customFormat="1" ht="11.25">
      <c r="B256" s="229"/>
      <c r="C256" s="230"/>
      <c r="D256" s="209" t="s">
        <v>152</v>
      </c>
      <c r="E256" s="231" t="s">
        <v>1</v>
      </c>
      <c r="F256" s="232" t="s">
        <v>161</v>
      </c>
      <c r="G256" s="230"/>
      <c r="H256" s="233">
        <v>58.72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152</v>
      </c>
      <c r="AU256" s="239" t="s">
        <v>22</v>
      </c>
      <c r="AV256" s="14" t="s">
        <v>150</v>
      </c>
      <c r="AW256" s="14" t="s">
        <v>46</v>
      </c>
      <c r="AX256" s="14" t="s">
        <v>23</v>
      </c>
      <c r="AY256" s="239" t="s">
        <v>143</v>
      </c>
    </row>
    <row r="257" spans="2:65" s="1" customFormat="1" ht="24" customHeight="1">
      <c r="B257" s="35"/>
      <c r="C257" s="194" t="s">
        <v>313</v>
      </c>
      <c r="D257" s="194" t="s">
        <v>145</v>
      </c>
      <c r="E257" s="195" t="s">
        <v>314</v>
      </c>
      <c r="F257" s="196" t="s">
        <v>315</v>
      </c>
      <c r="G257" s="197" t="s">
        <v>273</v>
      </c>
      <c r="H257" s="198">
        <v>58.72</v>
      </c>
      <c r="I257" s="199"/>
      <c r="J257" s="200">
        <f>ROUND(I257*H257,2)</f>
        <v>0</v>
      </c>
      <c r="K257" s="196" t="s">
        <v>1</v>
      </c>
      <c r="L257" s="39"/>
      <c r="M257" s="201" t="s">
        <v>1</v>
      </c>
      <c r="N257" s="202" t="s">
        <v>53</v>
      </c>
      <c r="O257" s="67"/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AR257" s="205" t="s">
        <v>150</v>
      </c>
      <c r="AT257" s="205" t="s">
        <v>145</v>
      </c>
      <c r="AU257" s="205" t="s">
        <v>22</v>
      </c>
      <c r="AY257" s="17" t="s">
        <v>143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7" t="s">
        <v>23</v>
      </c>
      <c r="BK257" s="206">
        <f>ROUND(I257*H257,2)</f>
        <v>0</v>
      </c>
      <c r="BL257" s="17" t="s">
        <v>150</v>
      </c>
      <c r="BM257" s="205" t="s">
        <v>316</v>
      </c>
    </row>
    <row r="258" spans="2:51" s="12" customFormat="1" ht="11.25">
      <c r="B258" s="207"/>
      <c r="C258" s="208"/>
      <c r="D258" s="209" t="s">
        <v>152</v>
      </c>
      <c r="E258" s="210" t="s">
        <v>1</v>
      </c>
      <c r="F258" s="211" t="s">
        <v>317</v>
      </c>
      <c r="G258" s="208"/>
      <c r="H258" s="212">
        <v>58.72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152</v>
      </c>
      <c r="AU258" s="218" t="s">
        <v>22</v>
      </c>
      <c r="AV258" s="12" t="s">
        <v>22</v>
      </c>
      <c r="AW258" s="12" t="s">
        <v>46</v>
      </c>
      <c r="AX258" s="12" t="s">
        <v>23</v>
      </c>
      <c r="AY258" s="218" t="s">
        <v>143</v>
      </c>
    </row>
    <row r="259" spans="2:65" s="1" customFormat="1" ht="24" customHeight="1">
      <c r="B259" s="35"/>
      <c r="C259" s="194" t="s">
        <v>318</v>
      </c>
      <c r="D259" s="194" t="s">
        <v>145</v>
      </c>
      <c r="E259" s="195" t="s">
        <v>319</v>
      </c>
      <c r="F259" s="196" t="s">
        <v>320</v>
      </c>
      <c r="G259" s="197" t="s">
        <v>273</v>
      </c>
      <c r="H259" s="198">
        <v>7.26</v>
      </c>
      <c r="I259" s="199"/>
      <c r="J259" s="200">
        <f>ROUND(I259*H259,2)</f>
        <v>0</v>
      </c>
      <c r="K259" s="196" t="s">
        <v>1</v>
      </c>
      <c r="L259" s="39"/>
      <c r="M259" s="201" t="s">
        <v>1</v>
      </c>
      <c r="N259" s="202" t="s">
        <v>53</v>
      </c>
      <c r="O259" s="67"/>
      <c r="P259" s="203">
        <f>O259*H259</f>
        <v>0</v>
      </c>
      <c r="Q259" s="203">
        <v>0</v>
      </c>
      <c r="R259" s="203">
        <f>Q259*H259</f>
        <v>0</v>
      </c>
      <c r="S259" s="203">
        <v>0</v>
      </c>
      <c r="T259" s="204">
        <f>S259*H259</f>
        <v>0</v>
      </c>
      <c r="AR259" s="205" t="s">
        <v>150</v>
      </c>
      <c r="AT259" s="205" t="s">
        <v>145</v>
      </c>
      <c r="AU259" s="205" t="s">
        <v>22</v>
      </c>
      <c r="AY259" s="17" t="s">
        <v>143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17" t="s">
        <v>23</v>
      </c>
      <c r="BK259" s="206">
        <f>ROUND(I259*H259,2)</f>
        <v>0</v>
      </c>
      <c r="BL259" s="17" t="s">
        <v>150</v>
      </c>
      <c r="BM259" s="205" t="s">
        <v>321</v>
      </c>
    </row>
    <row r="260" spans="2:51" s="12" customFormat="1" ht="11.25">
      <c r="B260" s="207"/>
      <c r="C260" s="208"/>
      <c r="D260" s="209" t="s">
        <v>152</v>
      </c>
      <c r="E260" s="210" t="s">
        <v>1</v>
      </c>
      <c r="F260" s="211" t="s">
        <v>322</v>
      </c>
      <c r="G260" s="208"/>
      <c r="H260" s="212">
        <v>7.26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152</v>
      </c>
      <c r="AU260" s="218" t="s">
        <v>22</v>
      </c>
      <c r="AV260" s="12" t="s">
        <v>22</v>
      </c>
      <c r="AW260" s="12" t="s">
        <v>46</v>
      </c>
      <c r="AX260" s="12" t="s">
        <v>23</v>
      </c>
      <c r="AY260" s="218" t="s">
        <v>143</v>
      </c>
    </row>
    <row r="261" spans="2:65" s="1" customFormat="1" ht="24" customHeight="1">
      <c r="B261" s="35"/>
      <c r="C261" s="194" t="s">
        <v>323</v>
      </c>
      <c r="D261" s="194" t="s">
        <v>145</v>
      </c>
      <c r="E261" s="195" t="s">
        <v>324</v>
      </c>
      <c r="F261" s="196" t="s">
        <v>325</v>
      </c>
      <c r="G261" s="197" t="s">
        <v>273</v>
      </c>
      <c r="H261" s="198">
        <v>460.576</v>
      </c>
      <c r="I261" s="199"/>
      <c r="J261" s="200">
        <f>ROUND(I261*H261,2)</f>
        <v>0</v>
      </c>
      <c r="K261" s="196" t="s">
        <v>149</v>
      </c>
      <c r="L261" s="39"/>
      <c r="M261" s="201" t="s">
        <v>1</v>
      </c>
      <c r="N261" s="202" t="s">
        <v>53</v>
      </c>
      <c r="O261" s="67"/>
      <c r="P261" s="203">
        <f>O261*H261</f>
        <v>0</v>
      </c>
      <c r="Q261" s="203">
        <v>0</v>
      </c>
      <c r="R261" s="203">
        <f>Q261*H261</f>
        <v>0</v>
      </c>
      <c r="S261" s="203">
        <v>0</v>
      </c>
      <c r="T261" s="204">
        <f>S261*H261</f>
        <v>0</v>
      </c>
      <c r="AR261" s="205" t="s">
        <v>150</v>
      </c>
      <c r="AT261" s="205" t="s">
        <v>145</v>
      </c>
      <c r="AU261" s="205" t="s">
        <v>22</v>
      </c>
      <c r="AY261" s="17" t="s">
        <v>143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7" t="s">
        <v>23</v>
      </c>
      <c r="BK261" s="206">
        <f>ROUND(I261*H261,2)</f>
        <v>0</v>
      </c>
      <c r="BL261" s="17" t="s">
        <v>150</v>
      </c>
      <c r="BM261" s="205" t="s">
        <v>326</v>
      </c>
    </row>
    <row r="262" spans="2:51" s="12" customFormat="1" ht="11.25">
      <c r="B262" s="207"/>
      <c r="C262" s="208"/>
      <c r="D262" s="209" t="s">
        <v>152</v>
      </c>
      <c r="E262" s="210" t="s">
        <v>1</v>
      </c>
      <c r="F262" s="211" t="s">
        <v>327</v>
      </c>
      <c r="G262" s="208"/>
      <c r="H262" s="212">
        <v>460.576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152</v>
      </c>
      <c r="AU262" s="218" t="s">
        <v>22</v>
      </c>
      <c r="AV262" s="12" t="s">
        <v>22</v>
      </c>
      <c r="AW262" s="12" t="s">
        <v>46</v>
      </c>
      <c r="AX262" s="12" t="s">
        <v>23</v>
      </c>
      <c r="AY262" s="218" t="s">
        <v>143</v>
      </c>
    </row>
    <row r="263" spans="2:65" s="1" customFormat="1" ht="24" customHeight="1">
      <c r="B263" s="35"/>
      <c r="C263" s="194" t="s">
        <v>328</v>
      </c>
      <c r="D263" s="194" t="s">
        <v>145</v>
      </c>
      <c r="E263" s="195" t="s">
        <v>329</v>
      </c>
      <c r="F263" s="196" t="s">
        <v>330</v>
      </c>
      <c r="G263" s="197" t="s">
        <v>273</v>
      </c>
      <c r="H263" s="198">
        <v>1842.304</v>
      </c>
      <c r="I263" s="199"/>
      <c r="J263" s="200">
        <f>ROUND(I263*H263,2)</f>
        <v>0</v>
      </c>
      <c r="K263" s="196" t="s">
        <v>149</v>
      </c>
      <c r="L263" s="39"/>
      <c r="M263" s="201" t="s">
        <v>1</v>
      </c>
      <c r="N263" s="202" t="s">
        <v>53</v>
      </c>
      <c r="O263" s="67"/>
      <c r="P263" s="203">
        <f>O263*H263</f>
        <v>0</v>
      </c>
      <c r="Q263" s="203">
        <v>0</v>
      </c>
      <c r="R263" s="203">
        <f>Q263*H263</f>
        <v>0</v>
      </c>
      <c r="S263" s="203">
        <v>0</v>
      </c>
      <c r="T263" s="204">
        <f>S263*H263</f>
        <v>0</v>
      </c>
      <c r="AR263" s="205" t="s">
        <v>150</v>
      </c>
      <c r="AT263" s="205" t="s">
        <v>145</v>
      </c>
      <c r="AU263" s="205" t="s">
        <v>22</v>
      </c>
      <c r="AY263" s="17" t="s">
        <v>143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7" t="s">
        <v>23</v>
      </c>
      <c r="BK263" s="206">
        <f>ROUND(I263*H263,2)</f>
        <v>0</v>
      </c>
      <c r="BL263" s="17" t="s">
        <v>150</v>
      </c>
      <c r="BM263" s="205" t="s">
        <v>331</v>
      </c>
    </row>
    <row r="264" spans="2:51" s="12" customFormat="1" ht="11.25">
      <c r="B264" s="207"/>
      <c r="C264" s="208"/>
      <c r="D264" s="209" t="s">
        <v>152</v>
      </c>
      <c r="E264" s="210" t="s">
        <v>1</v>
      </c>
      <c r="F264" s="211" t="s">
        <v>332</v>
      </c>
      <c r="G264" s="208"/>
      <c r="H264" s="212">
        <v>1842.304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152</v>
      </c>
      <c r="AU264" s="218" t="s">
        <v>22</v>
      </c>
      <c r="AV264" s="12" t="s">
        <v>22</v>
      </c>
      <c r="AW264" s="12" t="s">
        <v>46</v>
      </c>
      <c r="AX264" s="12" t="s">
        <v>23</v>
      </c>
      <c r="AY264" s="218" t="s">
        <v>143</v>
      </c>
    </row>
    <row r="265" spans="2:65" s="1" customFormat="1" ht="16.5" customHeight="1">
      <c r="B265" s="35"/>
      <c r="C265" s="194" t="s">
        <v>333</v>
      </c>
      <c r="D265" s="194" t="s">
        <v>145</v>
      </c>
      <c r="E265" s="195" t="s">
        <v>334</v>
      </c>
      <c r="F265" s="196" t="s">
        <v>335</v>
      </c>
      <c r="G265" s="197" t="s">
        <v>273</v>
      </c>
      <c r="H265" s="198">
        <v>360.576</v>
      </c>
      <c r="I265" s="199"/>
      <c r="J265" s="200">
        <f>ROUND(I265*H265,2)</f>
        <v>0</v>
      </c>
      <c r="K265" s="196" t="s">
        <v>1</v>
      </c>
      <c r="L265" s="39"/>
      <c r="M265" s="201" t="s">
        <v>1</v>
      </c>
      <c r="N265" s="202" t="s">
        <v>53</v>
      </c>
      <c r="O265" s="67"/>
      <c r="P265" s="203">
        <f>O265*H265</f>
        <v>0</v>
      </c>
      <c r="Q265" s="203">
        <v>0</v>
      </c>
      <c r="R265" s="203">
        <f>Q265*H265</f>
        <v>0</v>
      </c>
      <c r="S265" s="203">
        <v>0</v>
      </c>
      <c r="T265" s="204">
        <f>S265*H265</f>
        <v>0</v>
      </c>
      <c r="AR265" s="205" t="s">
        <v>150</v>
      </c>
      <c r="AT265" s="205" t="s">
        <v>145</v>
      </c>
      <c r="AU265" s="205" t="s">
        <v>22</v>
      </c>
      <c r="AY265" s="17" t="s">
        <v>143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7" t="s">
        <v>23</v>
      </c>
      <c r="BK265" s="206">
        <f>ROUND(I265*H265,2)</f>
        <v>0</v>
      </c>
      <c r="BL265" s="17" t="s">
        <v>150</v>
      </c>
      <c r="BM265" s="205" t="s">
        <v>336</v>
      </c>
    </row>
    <row r="266" spans="2:51" s="12" customFormat="1" ht="11.25">
      <c r="B266" s="207"/>
      <c r="C266" s="208"/>
      <c r="D266" s="209" t="s">
        <v>152</v>
      </c>
      <c r="E266" s="210" t="s">
        <v>1</v>
      </c>
      <c r="F266" s="211" t="s">
        <v>337</v>
      </c>
      <c r="G266" s="208"/>
      <c r="H266" s="212">
        <v>360.576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152</v>
      </c>
      <c r="AU266" s="218" t="s">
        <v>22</v>
      </c>
      <c r="AV266" s="12" t="s">
        <v>22</v>
      </c>
      <c r="AW266" s="12" t="s">
        <v>46</v>
      </c>
      <c r="AX266" s="12" t="s">
        <v>23</v>
      </c>
      <c r="AY266" s="218" t="s">
        <v>143</v>
      </c>
    </row>
    <row r="267" spans="2:65" s="1" customFormat="1" ht="24" customHeight="1">
      <c r="B267" s="35"/>
      <c r="C267" s="194" t="s">
        <v>338</v>
      </c>
      <c r="D267" s="194" t="s">
        <v>145</v>
      </c>
      <c r="E267" s="195" t="s">
        <v>339</v>
      </c>
      <c r="F267" s="196" t="s">
        <v>340</v>
      </c>
      <c r="G267" s="197" t="s">
        <v>341</v>
      </c>
      <c r="H267" s="198">
        <v>829.037</v>
      </c>
      <c r="I267" s="199"/>
      <c r="J267" s="200">
        <f>ROUND(I267*H267,2)</f>
        <v>0</v>
      </c>
      <c r="K267" s="196" t="s">
        <v>1</v>
      </c>
      <c r="L267" s="39"/>
      <c r="M267" s="201" t="s">
        <v>1</v>
      </c>
      <c r="N267" s="202" t="s">
        <v>53</v>
      </c>
      <c r="O267" s="67"/>
      <c r="P267" s="203">
        <f>O267*H267</f>
        <v>0</v>
      </c>
      <c r="Q267" s="203">
        <v>0</v>
      </c>
      <c r="R267" s="203">
        <f>Q267*H267</f>
        <v>0</v>
      </c>
      <c r="S267" s="203">
        <v>0</v>
      </c>
      <c r="T267" s="204">
        <f>S267*H267</f>
        <v>0</v>
      </c>
      <c r="AR267" s="205" t="s">
        <v>150</v>
      </c>
      <c r="AT267" s="205" t="s">
        <v>145</v>
      </c>
      <c r="AU267" s="205" t="s">
        <v>22</v>
      </c>
      <c r="AY267" s="17" t="s">
        <v>143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7" t="s">
        <v>23</v>
      </c>
      <c r="BK267" s="206">
        <f>ROUND(I267*H267,2)</f>
        <v>0</v>
      </c>
      <c r="BL267" s="17" t="s">
        <v>150</v>
      </c>
      <c r="BM267" s="205" t="s">
        <v>342</v>
      </c>
    </row>
    <row r="268" spans="2:51" s="12" customFormat="1" ht="11.25">
      <c r="B268" s="207"/>
      <c r="C268" s="208"/>
      <c r="D268" s="209" t="s">
        <v>152</v>
      </c>
      <c r="E268" s="210" t="s">
        <v>1</v>
      </c>
      <c r="F268" s="211" t="s">
        <v>343</v>
      </c>
      <c r="G268" s="208"/>
      <c r="H268" s="212">
        <v>829.0368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152</v>
      </c>
      <c r="AU268" s="218" t="s">
        <v>22</v>
      </c>
      <c r="AV268" s="12" t="s">
        <v>22</v>
      </c>
      <c r="AW268" s="12" t="s">
        <v>46</v>
      </c>
      <c r="AX268" s="12" t="s">
        <v>23</v>
      </c>
      <c r="AY268" s="218" t="s">
        <v>143</v>
      </c>
    </row>
    <row r="269" spans="2:65" s="1" customFormat="1" ht="16.5" customHeight="1">
      <c r="B269" s="35"/>
      <c r="C269" s="194" t="s">
        <v>344</v>
      </c>
      <c r="D269" s="194" t="s">
        <v>145</v>
      </c>
      <c r="E269" s="195" t="s">
        <v>345</v>
      </c>
      <c r="F269" s="196" t="s">
        <v>346</v>
      </c>
      <c r="G269" s="197" t="s">
        <v>273</v>
      </c>
      <c r="H269" s="198">
        <v>66.709</v>
      </c>
      <c r="I269" s="199"/>
      <c r="J269" s="200">
        <f>ROUND(I269*H269,2)</f>
        <v>0</v>
      </c>
      <c r="K269" s="196" t="s">
        <v>1</v>
      </c>
      <c r="L269" s="39"/>
      <c r="M269" s="201" t="s">
        <v>1</v>
      </c>
      <c r="N269" s="202" t="s">
        <v>53</v>
      </c>
      <c r="O269" s="67"/>
      <c r="P269" s="203">
        <f>O269*H269</f>
        <v>0</v>
      </c>
      <c r="Q269" s="203">
        <v>0</v>
      </c>
      <c r="R269" s="203">
        <f>Q269*H269</f>
        <v>0</v>
      </c>
      <c r="S269" s="203">
        <v>0</v>
      </c>
      <c r="T269" s="204">
        <f>S269*H269</f>
        <v>0</v>
      </c>
      <c r="AR269" s="205" t="s">
        <v>150</v>
      </c>
      <c r="AT269" s="205" t="s">
        <v>145</v>
      </c>
      <c r="AU269" s="205" t="s">
        <v>22</v>
      </c>
      <c r="AY269" s="17" t="s">
        <v>143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7" t="s">
        <v>23</v>
      </c>
      <c r="BK269" s="206">
        <f>ROUND(I269*H269,2)</f>
        <v>0</v>
      </c>
      <c r="BL269" s="17" t="s">
        <v>150</v>
      </c>
      <c r="BM269" s="205" t="s">
        <v>347</v>
      </c>
    </row>
    <row r="270" spans="2:51" s="13" customFormat="1" ht="11.25">
      <c r="B270" s="219"/>
      <c r="C270" s="220"/>
      <c r="D270" s="209" t="s">
        <v>152</v>
      </c>
      <c r="E270" s="221" t="s">
        <v>1</v>
      </c>
      <c r="F270" s="222" t="s">
        <v>290</v>
      </c>
      <c r="G270" s="220"/>
      <c r="H270" s="221" t="s">
        <v>1</v>
      </c>
      <c r="I270" s="223"/>
      <c r="J270" s="220"/>
      <c r="K270" s="220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152</v>
      </c>
      <c r="AU270" s="228" t="s">
        <v>22</v>
      </c>
      <c r="AV270" s="13" t="s">
        <v>23</v>
      </c>
      <c r="AW270" s="13" t="s">
        <v>46</v>
      </c>
      <c r="AX270" s="13" t="s">
        <v>88</v>
      </c>
      <c r="AY270" s="228" t="s">
        <v>143</v>
      </c>
    </row>
    <row r="271" spans="2:51" s="12" customFormat="1" ht="11.25">
      <c r="B271" s="207"/>
      <c r="C271" s="208"/>
      <c r="D271" s="209" t="s">
        <v>152</v>
      </c>
      <c r="E271" s="210" t="s">
        <v>1</v>
      </c>
      <c r="F271" s="211" t="s">
        <v>291</v>
      </c>
      <c r="G271" s="208"/>
      <c r="H271" s="212">
        <v>3.96</v>
      </c>
      <c r="I271" s="213"/>
      <c r="J271" s="208"/>
      <c r="K271" s="208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152</v>
      </c>
      <c r="AU271" s="218" t="s">
        <v>22</v>
      </c>
      <c r="AV271" s="12" t="s">
        <v>22</v>
      </c>
      <c r="AW271" s="12" t="s">
        <v>46</v>
      </c>
      <c r="AX271" s="12" t="s">
        <v>88</v>
      </c>
      <c r="AY271" s="218" t="s">
        <v>143</v>
      </c>
    </row>
    <row r="272" spans="2:51" s="12" customFormat="1" ht="11.25">
      <c r="B272" s="207"/>
      <c r="C272" s="208"/>
      <c r="D272" s="209" t="s">
        <v>152</v>
      </c>
      <c r="E272" s="210" t="s">
        <v>1</v>
      </c>
      <c r="F272" s="211" t="s">
        <v>348</v>
      </c>
      <c r="G272" s="208"/>
      <c r="H272" s="212">
        <v>-0.96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152</v>
      </c>
      <c r="AU272" s="218" t="s">
        <v>22</v>
      </c>
      <c r="AV272" s="12" t="s">
        <v>22</v>
      </c>
      <c r="AW272" s="12" t="s">
        <v>46</v>
      </c>
      <c r="AX272" s="12" t="s">
        <v>88</v>
      </c>
      <c r="AY272" s="218" t="s">
        <v>143</v>
      </c>
    </row>
    <row r="273" spans="2:51" s="13" customFormat="1" ht="11.25">
      <c r="B273" s="219"/>
      <c r="C273" s="220"/>
      <c r="D273" s="209" t="s">
        <v>152</v>
      </c>
      <c r="E273" s="221" t="s">
        <v>1</v>
      </c>
      <c r="F273" s="222" t="s">
        <v>292</v>
      </c>
      <c r="G273" s="220"/>
      <c r="H273" s="221" t="s">
        <v>1</v>
      </c>
      <c r="I273" s="223"/>
      <c r="J273" s="220"/>
      <c r="K273" s="220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152</v>
      </c>
      <c r="AU273" s="228" t="s">
        <v>22</v>
      </c>
      <c r="AV273" s="13" t="s">
        <v>23</v>
      </c>
      <c r="AW273" s="13" t="s">
        <v>46</v>
      </c>
      <c r="AX273" s="13" t="s">
        <v>88</v>
      </c>
      <c r="AY273" s="228" t="s">
        <v>143</v>
      </c>
    </row>
    <row r="274" spans="2:51" s="12" customFormat="1" ht="11.25">
      <c r="B274" s="207"/>
      <c r="C274" s="208"/>
      <c r="D274" s="209" t="s">
        <v>152</v>
      </c>
      <c r="E274" s="210" t="s">
        <v>1</v>
      </c>
      <c r="F274" s="211" t="s">
        <v>349</v>
      </c>
      <c r="G274" s="208"/>
      <c r="H274" s="212">
        <v>6.25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152</v>
      </c>
      <c r="AU274" s="218" t="s">
        <v>22</v>
      </c>
      <c r="AV274" s="12" t="s">
        <v>22</v>
      </c>
      <c r="AW274" s="12" t="s">
        <v>46</v>
      </c>
      <c r="AX274" s="12" t="s">
        <v>88</v>
      </c>
      <c r="AY274" s="218" t="s">
        <v>143</v>
      </c>
    </row>
    <row r="275" spans="2:51" s="13" customFormat="1" ht="11.25">
      <c r="B275" s="219"/>
      <c r="C275" s="220"/>
      <c r="D275" s="209" t="s">
        <v>152</v>
      </c>
      <c r="E275" s="221" t="s">
        <v>1</v>
      </c>
      <c r="F275" s="222" t="s">
        <v>294</v>
      </c>
      <c r="G275" s="220"/>
      <c r="H275" s="221" t="s">
        <v>1</v>
      </c>
      <c r="I275" s="223"/>
      <c r="J275" s="220"/>
      <c r="K275" s="220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152</v>
      </c>
      <c r="AU275" s="228" t="s">
        <v>22</v>
      </c>
      <c r="AV275" s="13" t="s">
        <v>23</v>
      </c>
      <c r="AW275" s="13" t="s">
        <v>46</v>
      </c>
      <c r="AX275" s="13" t="s">
        <v>88</v>
      </c>
      <c r="AY275" s="228" t="s">
        <v>143</v>
      </c>
    </row>
    <row r="276" spans="2:51" s="12" customFormat="1" ht="11.25">
      <c r="B276" s="207"/>
      <c r="C276" s="208"/>
      <c r="D276" s="209" t="s">
        <v>152</v>
      </c>
      <c r="E276" s="210" t="s">
        <v>1</v>
      </c>
      <c r="F276" s="211" t="s">
        <v>295</v>
      </c>
      <c r="G276" s="208"/>
      <c r="H276" s="212">
        <v>16.473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152</v>
      </c>
      <c r="AU276" s="218" t="s">
        <v>22</v>
      </c>
      <c r="AV276" s="12" t="s">
        <v>22</v>
      </c>
      <c r="AW276" s="12" t="s">
        <v>46</v>
      </c>
      <c r="AX276" s="12" t="s">
        <v>88</v>
      </c>
      <c r="AY276" s="218" t="s">
        <v>143</v>
      </c>
    </row>
    <row r="277" spans="2:51" s="12" customFormat="1" ht="11.25">
      <c r="B277" s="207"/>
      <c r="C277" s="208"/>
      <c r="D277" s="209" t="s">
        <v>152</v>
      </c>
      <c r="E277" s="210" t="s">
        <v>1</v>
      </c>
      <c r="F277" s="211" t="s">
        <v>350</v>
      </c>
      <c r="G277" s="208"/>
      <c r="H277" s="212">
        <v>-5.414145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152</v>
      </c>
      <c r="AU277" s="218" t="s">
        <v>22</v>
      </c>
      <c r="AV277" s="12" t="s">
        <v>22</v>
      </c>
      <c r="AW277" s="12" t="s">
        <v>46</v>
      </c>
      <c r="AX277" s="12" t="s">
        <v>88</v>
      </c>
      <c r="AY277" s="218" t="s">
        <v>143</v>
      </c>
    </row>
    <row r="278" spans="2:51" s="15" customFormat="1" ht="11.25">
      <c r="B278" s="240"/>
      <c r="C278" s="241"/>
      <c r="D278" s="209" t="s">
        <v>152</v>
      </c>
      <c r="E278" s="242" t="s">
        <v>1</v>
      </c>
      <c r="F278" s="243" t="s">
        <v>227</v>
      </c>
      <c r="G278" s="241"/>
      <c r="H278" s="244">
        <v>20.308855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152</v>
      </c>
      <c r="AU278" s="250" t="s">
        <v>22</v>
      </c>
      <c r="AV278" s="15" t="s">
        <v>162</v>
      </c>
      <c r="AW278" s="15" t="s">
        <v>46</v>
      </c>
      <c r="AX278" s="15" t="s">
        <v>88</v>
      </c>
      <c r="AY278" s="250" t="s">
        <v>143</v>
      </c>
    </row>
    <row r="279" spans="2:51" s="13" customFormat="1" ht="11.25">
      <c r="B279" s="219"/>
      <c r="C279" s="220"/>
      <c r="D279" s="209" t="s">
        <v>152</v>
      </c>
      <c r="E279" s="221" t="s">
        <v>1</v>
      </c>
      <c r="F279" s="222" t="s">
        <v>311</v>
      </c>
      <c r="G279" s="220"/>
      <c r="H279" s="221" t="s">
        <v>1</v>
      </c>
      <c r="I279" s="223"/>
      <c r="J279" s="220"/>
      <c r="K279" s="220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152</v>
      </c>
      <c r="AU279" s="228" t="s">
        <v>22</v>
      </c>
      <c r="AV279" s="13" t="s">
        <v>23</v>
      </c>
      <c r="AW279" s="13" t="s">
        <v>46</v>
      </c>
      <c r="AX279" s="13" t="s">
        <v>88</v>
      </c>
      <c r="AY279" s="228" t="s">
        <v>143</v>
      </c>
    </row>
    <row r="280" spans="2:51" s="12" customFormat="1" ht="11.25">
      <c r="B280" s="207"/>
      <c r="C280" s="208"/>
      <c r="D280" s="209" t="s">
        <v>152</v>
      </c>
      <c r="E280" s="210" t="s">
        <v>1</v>
      </c>
      <c r="F280" s="211" t="s">
        <v>312</v>
      </c>
      <c r="G280" s="208"/>
      <c r="H280" s="212">
        <v>46.4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152</v>
      </c>
      <c r="AU280" s="218" t="s">
        <v>22</v>
      </c>
      <c r="AV280" s="12" t="s">
        <v>22</v>
      </c>
      <c r="AW280" s="12" t="s">
        <v>46</v>
      </c>
      <c r="AX280" s="12" t="s">
        <v>88</v>
      </c>
      <c r="AY280" s="218" t="s">
        <v>143</v>
      </c>
    </row>
    <row r="281" spans="2:51" s="15" customFormat="1" ht="11.25">
      <c r="B281" s="240"/>
      <c r="C281" s="241"/>
      <c r="D281" s="209" t="s">
        <v>152</v>
      </c>
      <c r="E281" s="242" t="s">
        <v>1</v>
      </c>
      <c r="F281" s="243" t="s">
        <v>227</v>
      </c>
      <c r="G281" s="241"/>
      <c r="H281" s="244">
        <v>46.4</v>
      </c>
      <c r="I281" s="245"/>
      <c r="J281" s="241"/>
      <c r="K281" s="241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152</v>
      </c>
      <c r="AU281" s="250" t="s">
        <v>22</v>
      </c>
      <c r="AV281" s="15" t="s">
        <v>162</v>
      </c>
      <c r="AW281" s="15" t="s">
        <v>46</v>
      </c>
      <c r="AX281" s="15" t="s">
        <v>88</v>
      </c>
      <c r="AY281" s="250" t="s">
        <v>143</v>
      </c>
    </row>
    <row r="282" spans="2:51" s="14" customFormat="1" ht="11.25">
      <c r="B282" s="229"/>
      <c r="C282" s="230"/>
      <c r="D282" s="209" t="s">
        <v>152</v>
      </c>
      <c r="E282" s="231" t="s">
        <v>1</v>
      </c>
      <c r="F282" s="232" t="s">
        <v>161</v>
      </c>
      <c r="G282" s="230"/>
      <c r="H282" s="233">
        <v>66.708855</v>
      </c>
      <c r="I282" s="234"/>
      <c r="J282" s="230"/>
      <c r="K282" s="230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152</v>
      </c>
      <c r="AU282" s="239" t="s">
        <v>22</v>
      </c>
      <c r="AV282" s="14" t="s">
        <v>150</v>
      </c>
      <c r="AW282" s="14" t="s">
        <v>46</v>
      </c>
      <c r="AX282" s="14" t="s">
        <v>23</v>
      </c>
      <c r="AY282" s="239" t="s">
        <v>143</v>
      </c>
    </row>
    <row r="283" spans="2:65" s="1" customFormat="1" ht="16.5" customHeight="1">
      <c r="B283" s="35"/>
      <c r="C283" s="251" t="s">
        <v>351</v>
      </c>
      <c r="D283" s="251" t="s">
        <v>352</v>
      </c>
      <c r="E283" s="252" t="s">
        <v>353</v>
      </c>
      <c r="F283" s="253" t="s">
        <v>354</v>
      </c>
      <c r="G283" s="254" t="s">
        <v>341</v>
      </c>
      <c r="H283" s="255">
        <v>133.4</v>
      </c>
      <c r="I283" s="256"/>
      <c r="J283" s="257">
        <f>ROUND(I283*H283,2)</f>
        <v>0</v>
      </c>
      <c r="K283" s="253" t="s">
        <v>1</v>
      </c>
      <c r="L283" s="258"/>
      <c r="M283" s="259" t="s">
        <v>1</v>
      </c>
      <c r="N283" s="260" t="s">
        <v>53</v>
      </c>
      <c r="O283" s="67"/>
      <c r="P283" s="203">
        <f>O283*H283</f>
        <v>0</v>
      </c>
      <c r="Q283" s="203">
        <v>1</v>
      </c>
      <c r="R283" s="203">
        <f>Q283*H283</f>
        <v>133.4</v>
      </c>
      <c r="S283" s="203">
        <v>0</v>
      </c>
      <c r="T283" s="204">
        <f>S283*H283</f>
        <v>0</v>
      </c>
      <c r="AR283" s="205" t="s">
        <v>197</v>
      </c>
      <c r="AT283" s="205" t="s">
        <v>352</v>
      </c>
      <c r="AU283" s="205" t="s">
        <v>22</v>
      </c>
      <c r="AY283" s="17" t="s">
        <v>143</v>
      </c>
      <c r="BE283" s="206">
        <f>IF(N283="základní",J283,0)</f>
        <v>0</v>
      </c>
      <c r="BF283" s="206">
        <f>IF(N283="snížená",J283,0)</f>
        <v>0</v>
      </c>
      <c r="BG283" s="206">
        <f>IF(N283="zákl. přenesená",J283,0)</f>
        <v>0</v>
      </c>
      <c r="BH283" s="206">
        <f>IF(N283="sníž. přenesená",J283,0)</f>
        <v>0</v>
      </c>
      <c r="BI283" s="206">
        <f>IF(N283="nulová",J283,0)</f>
        <v>0</v>
      </c>
      <c r="BJ283" s="17" t="s">
        <v>23</v>
      </c>
      <c r="BK283" s="206">
        <f>ROUND(I283*H283,2)</f>
        <v>0</v>
      </c>
      <c r="BL283" s="17" t="s">
        <v>150</v>
      </c>
      <c r="BM283" s="205" t="s">
        <v>355</v>
      </c>
    </row>
    <row r="284" spans="2:51" s="13" customFormat="1" ht="11.25">
      <c r="B284" s="219"/>
      <c r="C284" s="220"/>
      <c r="D284" s="209" t="s">
        <v>152</v>
      </c>
      <c r="E284" s="221" t="s">
        <v>1</v>
      </c>
      <c r="F284" s="222" t="s">
        <v>356</v>
      </c>
      <c r="G284" s="220"/>
      <c r="H284" s="221" t="s">
        <v>1</v>
      </c>
      <c r="I284" s="223"/>
      <c r="J284" s="220"/>
      <c r="K284" s="220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152</v>
      </c>
      <c r="AU284" s="228" t="s">
        <v>22</v>
      </c>
      <c r="AV284" s="13" t="s">
        <v>23</v>
      </c>
      <c r="AW284" s="13" t="s">
        <v>46</v>
      </c>
      <c r="AX284" s="13" t="s">
        <v>88</v>
      </c>
      <c r="AY284" s="228" t="s">
        <v>143</v>
      </c>
    </row>
    <row r="285" spans="2:51" s="12" customFormat="1" ht="11.25">
      <c r="B285" s="207"/>
      <c r="C285" s="208"/>
      <c r="D285" s="209" t="s">
        <v>152</v>
      </c>
      <c r="E285" s="210" t="s">
        <v>1</v>
      </c>
      <c r="F285" s="211" t="s">
        <v>357</v>
      </c>
      <c r="G285" s="208"/>
      <c r="H285" s="212">
        <v>133.4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152</v>
      </c>
      <c r="AU285" s="218" t="s">
        <v>22</v>
      </c>
      <c r="AV285" s="12" t="s">
        <v>22</v>
      </c>
      <c r="AW285" s="12" t="s">
        <v>46</v>
      </c>
      <c r="AX285" s="12" t="s">
        <v>23</v>
      </c>
      <c r="AY285" s="218" t="s">
        <v>143</v>
      </c>
    </row>
    <row r="286" spans="2:65" s="1" customFormat="1" ht="16.5" customHeight="1">
      <c r="B286" s="35"/>
      <c r="C286" s="194" t="s">
        <v>358</v>
      </c>
      <c r="D286" s="194" t="s">
        <v>145</v>
      </c>
      <c r="E286" s="195" t="s">
        <v>359</v>
      </c>
      <c r="F286" s="196" t="s">
        <v>360</v>
      </c>
      <c r="G286" s="197" t="s">
        <v>273</v>
      </c>
      <c r="H286" s="198">
        <v>30.56</v>
      </c>
      <c r="I286" s="199"/>
      <c r="J286" s="200">
        <f>ROUND(I286*H286,2)</f>
        <v>0</v>
      </c>
      <c r="K286" s="196" t="s">
        <v>1</v>
      </c>
      <c r="L286" s="39"/>
      <c r="M286" s="201" t="s">
        <v>1</v>
      </c>
      <c r="N286" s="202" t="s">
        <v>53</v>
      </c>
      <c r="O286" s="67"/>
      <c r="P286" s="203">
        <f>O286*H286</f>
        <v>0</v>
      </c>
      <c r="Q286" s="203">
        <v>0</v>
      </c>
      <c r="R286" s="203">
        <f>Q286*H286</f>
        <v>0</v>
      </c>
      <c r="S286" s="203">
        <v>0</v>
      </c>
      <c r="T286" s="204">
        <f>S286*H286</f>
        <v>0</v>
      </c>
      <c r="AR286" s="205" t="s">
        <v>150</v>
      </c>
      <c r="AT286" s="205" t="s">
        <v>145</v>
      </c>
      <c r="AU286" s="205" t="s">
        <v>22</v>
      </c>
      <c r="AY286" s="17" t="s">
        <v>143</v>
      </c>
      <c r="BE286" s="206">
        <f>IF(N286="základní",J286,0)</f>
        <v>0</v>
      </c>
      <c r="BF286" s="206">
        <f>IF(N286="snížená",J286,0)</f>
        <v>0</v>
      </c>
      <c r="BG286" s="206">
        <f>IF(N286="zákl. přenesená",J286,0)</f>
        <v>0</v>
      </c>
      <c r="BH286" s="206">
        <f>IF(N286="sníž. přenesená",J286,0)</f>
        <v>0</v>
      </c>
      <c r="BI286" s="206">
        <f>IF(N286="nulová",J286,0)</f>
        <v>0</v>
      </c>
      <c r="BJ286" s="17" t="s">
        <v>23</v>
      </c>
      <c r="BK286" s="206">
        <f>ROUND(I286*H286,2)</f>
        <v>0</v>
      </c>
      <c r="BL286" s="17" t="s">
        <v>150</v>
      </c>
      <c r="BM286" s="205" t="s">
        <v>361</v>
      </c>
    </row>
    <row r="287" spans="2:51" s="13" customFormat="1" ht="11.25">
      <c r="B287" s="219"/>
      <c r="C287" s="220"/>
      <c r="D287" s="209" t="s">
        <v>152</v>
      </c>
      <c r="E287" s="221" t="s">
        <v>1</v>
      </c>
      <c r="F287" s="222" t="s">
        <v>308</v>
      </c>
      <c r="G287" s="220"/>
      <c r="H287" s="221" t="s">
        <v>1</v>
      </c>
      <c r="I287" s="223"/>
      <c r="J287" s="220"/>
      <c r="K287" s="220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152</v>
      </c>
      <c r="AU287" s="228" t="s">
        <v>22</v>
      </c>
      <c r="AV287" s="13" t="s">
        <v>23</v>
      </c>
      <c r="AW287" s="13" t="s">
        <v>46</v>
      </c>
      <c r="AX287" s="13" t="s">
        <v>88</v>
      </c>
      <c r="AY287" s="228" t="s">
        <v>143</v>
      </c>
    </row>
    <row r="288" spans="2:51" s="12" customFormat="1" ht="11.25">
      <c r="B288" s="207"/>
      <c r="C288" s="208"/>
      <c r="D288" s="209" t="s">
        <v>152</v>
      </c>
      <c r="E288" s="210" t="s">
        <v>1</v>
      </c>
      <c r="F288" s="211" t="s">
        <v>362</v>
      </c>
      <c r="G288" s="208"/>
      <c r="H288" s="212">
        <v>6.72</v>
      </c>
      <c r="I288" s="213"/>
      <c r="J288" s="208"/>
      <c r="K288" s="208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152</v>
      </c>
      <c r="AU288" s="218" t="s">
        <v>22</v>
      </c>
      <c r="AV288" s="12" t="s">
        <v>22</v>
      </c>
      <c r="AW288" s="12" t="s">
        <v>46</v>
      </c>
      <c r="AX288" s="12" t="s">
        <v>88</v>
      </c>
      <c r="AY288" s="218" t="s">
        <v>143</v>
      </c>
    </row>
    <row r="289" spans="2:51" s="13" customFormat="1" ht="11.25">
      <c r="B289" s="219"/>
      <c r="C289" s="220"/>
      <c r="D289" s="209" t="s">
        <v>152</v>
      </c>
      <c r="E289" s="221" t="s">
        <v>1</v>
      </c>
      <c r="F289" s="222" t="s">
        <v>290</v>
      </c>
      <c r="G289" s="220"/>
      <c r="H289" s="221" t="s">
        <v>1</v>
      </c>
      <c r="I289" s="223"/>
      <c r="J289" s="220"/>
      <c r="K289" s="220"/>
      <c r="L289" s="224"/>
      <c r="M289" s="225"/>
      <c r="N289" s="226"/>
      <c r="O289" s="226"/>
      <c r="P289" s="226"/>
      <c r="Q289" s="226"/>
      <c r="R289" s="226"/>
      <c r="S289" s="226"/>
      <c r="T289" s="227"/>
      <c r="AT289" s="228" t="s">
        <v>152</v>
      </c>
      <c r="AU289" s="228" t="s">
        <v>22</v>
      </c>
      <c r="AV289" s="13" t="s">
        <v>23</v>
      </c>
      <c r="AW289" s="13" t="s">
        <v>46</v>
      </c>
      <c r="AX289" s="13" t="s">
        <v>88</v>
      </c>
      <c r="AY289" s="228" t="s">
        <v>143</v>
      </c>
    </row>
    <row r="290" spans="2:51" s="12" customFormat="1" ht="11.25">
      <c r="B290" s="207"/>
      <c r="C290" s="208"/>
      <c r="D290" s="209" t="s">
        <v>152</v>
      </c>
      <c r="E290" s="210" t="s">
        <v>1</v>
      </c>
      <c r="F290" s="211" t="s">
        <v>363</v>
      </c>
      <c r="G290" s="208"/>
      <c r="H290" s="212">
        <v>3.2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152</v>
      </c>
      <c r="AU290" s="218" t="s">
        <v>22</v>
      </c>
      <c r="AV290" s="12" t="s">
        <v>22</v>
      </c>
      <c r="AW290" s="12" t="s">
        <v>46</v>
      </c>
      <c r="AX290" s="12" t="s">
        <v>88</v>
      </c>
      <c r="AY290" s="218" t="s">
        <v>143</v>
      </c>
    </row>
    <row r="291" spans="2:51" s="13" customFormat="1" ht="11.25">
      <c r="B291" s="219"/>
      <c r="C291" s="220"/>
      <c r="D291" s="209" t="s">
        <v>152</v>
      </c>
      <c r="E291" s="221" t="s">
        <v>1</v>
      </c>
      <c r="F291" s="222" t="s">
        <v>311</v>
      </c>
      <c r="G291" s="220"/>
      <c r="H291" s="221" t="s">
        <v>1</v>
      </c>
      <c r="I291" s="223"/>
      <c r="J291" s="220"/>
      <c r="K291" s="220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152</v>
      </c>
      <c r="AU291" s="228" t="s">
        <v>22</v>
      </c>
      <c r="AV291" s="13" t="s">
        <v>23</v>
      </c>
      <c r="AW291" s="13" t="s">
        <v>46</v>
      </c>
      <c r="AX291" s="13" t="s">
        <v>88</v>
      </c>
      <c r="AY291" s="228" t="s">
        <v>143</v>
      </c>
    </row>
    <row r="292" spans="2:51" s="12" customFormat="1" ht="11.25">
      <c r="B292" s="207"/>
      <c r="C292" s="208"/>
      <c r="D292" s="209" t="s">
        <v>152</v>
      </c>
      <c r="E292" s="210" t="s">
        <v>1</v>
      </c>
      <c r="F292" s="211" t="s">
        <v>364</v>
      </c>
      <c r="G292" s="208"/>
      <c r="H292" s="212">
        <v>20.64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152</v>
      </c>
      <c r="AU292" s="218" t="s">
        <v>22</v>
      </c>
      <c r="AV292" s="12" t="s">
        <v>22</v>
      </c>
      <c r="AW292" s="12" t="s">
        <v>46</v>
      </c>
      <c r="AX292" s="12" t="s">
        <v>88</v>
      </c>
      <c r="AY292" s="218" t="s">
        <v>143</v>
      </c>
    </row>
    <row r="293" spans="2:51" s="14" customFormat="1" ht="11.25">
      <c r="B293" s="229"/>
      <c r="C293" s="230"/>
      <c r="D293" s="209" t="s">
        <v>152</v>
      </c>
      <c r="E293" s="231" t="s">
        <v>1</v>
      </c>
      <c r="F293" s="232" t="s">
        <v>161</v>
      </c>
      <c r="G293" s="230"/>
      <c r="H293" s="233">
        <v>30.56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152</v>
      </c>
      <c r="AU293" s="239" t="s">
        <v>22</v>
      </c>
      <c r="AV293" s="14" t="s">
        <v>150</v>
      </c>
      <c r="AW293" s="14" t="s">
        <v>46</v>
      </c>
      <c r="AX293" s="14" t="s">
        <v>23</v>
      </c>
      <c r="AY293" s="239" t="s">
        <v>143</v>
      </c>
    </row>
    <row r="294" spans="2:65" s="1" customFormat="1" ht="16.5" customHeight="1">
      <c r="B294" s="35"/>
      <c r="C294" s="251" t="s">
        <v>365</v>
      </c>
      <c r="D294" s="251" t="s">
        <v>352</v>
      </c>
      <c r="E294" s="252" t="s">
        <v>366</v>
      </c>
      <c r="F294" s="253" t="s">
        <v>367</v>
      </c>
      <c r="G294" s="254" t="s">
        <v>341</v>
      </c>
      <c r="H294" s="255">
        <v>61.12</v>
      </c>
      <c r="I294" s="256"/>
      <c r="J294" s="257">
        <f>ROUND(I294*H294,2)</f>
        <v>0</v>
      </c>
      <c r="K294" s="253" t="s">
        <v>1</v>
      </c>
      <c r="L294" s="258"/>
      <c r="M294" s="259" t="s">
        <v>1</v>
      </c>
      <c r="N294" s="260" t="s">
        <v>53</v>
      </c>
      <c r="O294" s="67"/>
      <c r="P294" s="203">
        <f>O294*H294</f>
        <v>0</v>
      </c>
      <c r="Q294" s="203">
        <v>1</v>
      </c>
      <c r="R294" s="203">
        <f>Q294*H294</f>
        <v>61.12</v>
      </c>
      <c r="S294" s="203">
        <v>0</v>
      </c>
      <c r="T294" s="204">
        <f>S294*H294</f>
        <v>0</v>
      </c>
      <c r="AR294" s="205" t="s">
        <v>197</v>
      </c>
      <c r="AT294" s="205" t="s">
        <v>352</v>
      </c>
      <c r="AU294" s="205" t="s">
        <v>22</v>
      </c>
      <c r="AY294" s="17" t="s">
        <v>143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17" t="s">
        <v>23</v>
      </c>
      <c r="BK294" s="206">
        <f>ROUND(I294*H294,2)</f>
        <v>0</v>
      </c>
      <c r="BL294" s="17" t="s">
        <v>150</v>
      </c>
      <c r="BM294" s="205" t="s">
        <v>368</v>
      </c>
    </row>
    <row r="295" spans="2:51" s="13" customFormat="1" ht="11.25">
      <c r="B295" s="219"/>
      <c r="C295" s="220"/>
      <c r="D295" s="209" t="s">
        <v>152</v>
      </c>
      <c r="E295" s="221" t="s">
        <v>1</v>
      </c>
      <c r="F295" s="222" t="s">
        <v>369</v>
      </c>
      <c r="G295" s="220"/>
      <c r="H295" s="221" t="s">
        <v>1</v>
      </c>
      <c r="I295" s="223"/>
      <c r="J295" s="220"/>
      <c r="K295" s="220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152</v>
      </c>
      <c r="AU295" s="228" t="s">
        <v>22</v>
      </c>
      <c r="AV295" s="13" t="s">
        <v>23</v>
      </c>
      <c r="AW295" s="13" t="s">
        <v>46</v>
      </c>
      <c r="AX295" s="13" t="s">
        <v>88</v>
      </c>
      <c r="AY295" s="228" t="s">
        <v>143</v>
      </c>
    </row>
    <row r="296" spans="2:51" s="12" customFormat="1" ht="11.25">
      <c r="B296" s="207"/>
      <c r="C296" s="208"/>
      <c r="D296" s="209" t="s">
        <v>152</v>
      </c>
      <c r="E296" s="210" t="s">
        <v>1</v>
      </c>
      <c r="F296" s="211" t="s">
        <v>370</v>
      </c>
      <c r="G296" s="208"/>
      <c r="H296" s="212">
        <v>61.12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152</v>
      </c>
      <c r="AU296" s="218" t="s">
        <v>22</v>
      </c>
      <c r="AV296" s="12" t="s">
        <v>22</v>
      </c>
      <c r="AW296" s="12" t="s">
        <v>46</v>
      </c>
      <c r="AX296" s="12" t="s">
        <v>23</v>
      </c>
      <c r="AY296" s="218" t="s">
        <v>143</v>
      </c>
    </row>
    <row r="297" spans="2:65" s="1" customFormat="1" ht="16.5" customHeight="1">
      <c r="B297" s="35"/>
      <c r="C297" s="194" t="s">
        <v>371</v>
      </c>
      <c r="D297" s="194" t="s">
        <v>145</v>
      </c>
      <c r="E297" s="195" t="s">
        <v>372</v>
      </c>
      <c r="F297" s="196" t="s">
        <v>373</v>
      </c>
      <c r="G297" s="197" t="s">
        <v>148</v>
      </c>
      <c r="H297" s="198">
        <v>2804.2</v>
      </c>
      <c r="I297" s="199"/>
      <c r="J297" s="200">
        <f>ROUND(I297*H297,2)</f>
        <v>0</v>
      </c>
      <c r="K297" s="196" t="s">
        <v>1</v>
      </c>
      <c r="L297" s="39"/>
      <c r="M297" s="201" t="s">
        <v>1</v>
      </c>
      <c r="N297" s="202" t="s">
        <v>53</v>
      </c>
      <c r="O297" s="67"/>
      <c r="P297" s="203">
        <f>O297*H297</f>
        <v>0</v>
      </c>
      <c r="Q297" s="203">
        <v>0</v>
      </c>
      <c r="R297" s="203">
        <f>Q297*H297</f>
        <v>0</v>
      </c>
      <c r="S297" s="203">
        <v>0</v>
      </c>
      <c r="T297" s="204">
        <f>S297*H297</f>
        <v>0</v>
      </c>
      <c r="AR297" s="205" t="s">
        <v>150</v>
      </c>
      <c r="AT297" s="205" t="s">
        <v>145</v>
      </c>
      <c r="AU297" s="205" t="s">
        <v>22</v>
      </c>
      <c r="AY297" s="17" t="s">
        <v>143</v>
      </c>
      <c r="BE297" s="206">
        <f>IF(N297="základní",J297,0)</f>
        <v>0</v>
      </c>
      <c r="BF297" s="206">
        <f>IF(N297="snížená",J297,0)</f>
        <v>0</v>
      </c>
      <c r="BG297" s="206">
        <f>IF(N297="zákl. přenesená",J297,0)</f>
        <v>0</v>
      </c>
      <c r="BH297" s="206">
        <f>IF(N297="sníž. přenesená",J297,0)</f>
        <v>0</v>
      </c>
      <c r="BI297" s="206">
        <f>IF(N297="nulová",J297,0)</f>
        <v>0</v>
      </c>
      <c r="BJ297" s="17" t="s">
        <v>23</v>
      </c>
      <c r="BK297" s="206">
        <f>ROUND(I297*H297,2)</f>
        <v>0</v>
      </c>
      <c r="BL297" s="17" t="s">
        <v>150</v>
      </c>
      <c r="BM297" s="205" t="s">
        <v>374</v>
      </c>
    </row>
    <row r="298" spans="2:51" s="13" customFormat="1" ht="11.25">
      <c r="B298" s="219"/>
      <c r="C298" s="220"/>
      <c r="D298" s="209" t="s">
        <v>152</v>
      </c>
      <c r="E298" s="221" t="s">
        <v>1</v>
      </c>
      <c r="F298" s="222" t="s">
        <v>375</v>
      </c>
      <c r="G298" s="220"/>
      <c r="H298" s="221" t="s">
        <v>1</v>
      </c>
      <c r="I298" s="223"/>
      <c r="J298" s="220"/>
      <c r="K298" s="220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152</v>
      </c>
      <c r="AU298" s="228" t="s">
        <v>22</v>
      </c>
      <c r="AV298" s="13" t="s">
        <v>23</v>
      </c>
      <c r="AW298" s="13" t="s">
        <v>46</v>
      </c>
      <c r="AX298" s="13" t="s">
        <v>88</v>
      </c>
      <c r="AY298" s="228" t="s">
        <v>143</v>
      </c>
    </row>
    <row r="299" spans="2:51" s="12" customFormat="1" ht="11.25">
      <c r="B299" s="207"/>
      <c r="C299" s="208"/>
      <c r="D299" s="209" t="s">
        <v>152</v>
      </c>
      <c r="E299" s="210" t="s">
        <v>1</v>
      </c>
      <c r="F299" s="211" t="s">
        <v>358</v>
      </c>
      <c r="G299" s="208"/>
      <c r="H299" s="212">
        <v>32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152</v>
      </c>
      <c r="AU299" s="218" t="s">
        <v>22</v>
      </c>
      <c r="AV299" s="12" t="s">
        <v>22</v>
      </c>
      <c r="AW299" s="12" t="s">
        <v>46</v>
      </c>
      <c r="AX299" s="12" t="s">
        <v>88</v>
      </c>
      <c r="AY299" s="218" t="s">
        <v>143</v>
      </c>
    </row>
    <row r="300" spans="2:51" s="13" customFormat="1" ht="11.25">
      <c r="B300" s="219"/>
      <c r="C300" s="220"/>
      <c r="D300" s="209" t="s">
        <v>152</v>
      </c>
      <c r="E300" s="221" t="s">
        <v>1</v>
      </c>
      <c r="F300" s="222" t="s">
        <v>376</v>
      </c>
      <c r="G300" s="220"/>
      <c r="H300" s="221" t="s">
        <v>1</v>
      </c>
      <c r="I300" s="223"/>
      <c r="J300" s="220"/>
      <c r="K300" s="220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152</v>
      </c>
      <c r="AU300" s="228" t="s">
        <v>22</v>
      </c>
      <c r="AV300" s="13" t="s">
        <v>23</v>
      </c>
      <c r="AW300" s="13" t="s">
        <v>46</v>
      </c>
      <c r="AX300" s="13" t="s">
        <v>88</v>
      </c>
      <c r="AY300" s="228" t="s">
        <v>143</v>
      </c>
    </row>
    <row r="301" spans="2:51" s="12" customFormat="1" ht="11.25">
      <c r="B301" s="207"/>
      <c r="C301" s="208"/>
      <c r="D301" s="209" t="s">
        <v>152</v>
      </c>
      <c r="E301" s="210" t="s">
        <v>1</v>
      </c>
      <c r="F301" s="211" t="s">
        <v>377</v>
      </c>
      <c r="G301" s="208"/>
      <c r="H301" s="212">
        <v>2448.2</v>
      </c>
      <c r="I301" s="213"/>
      <c r="J301" s="208"/>
      <c r="K301" s="208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152</v>
      </c>
      <c r="AU301" s="218" t="s">
        <v>22</v>
      </c>
      <c r="AV301" s="12" t="s">
        <v>22</v>
      </c>
      <c r="AW301" s="12" t="s">
        <v>46</v>
      </c>
      <c r="AX301" s="12" t="s">
        <v>88</v>
      </c>
      <c r="AY301" s="218" t="s">
        <v>143</v>
      </c>
    </row>
    <row r="302" spans="2:51" s="13" customFormat="1" ht="11.25">
      <c r="B302" s="219"/>
      <c r="C302" s="220"/>
      <c r="D302" s="209" t="s">
        <v>152</v>
      </c>
      <c r="E302" s="221" t="s">
        <v>1</v>
      </c>
      <c r="F302" s="222" t="s">
        <v>378</v>
      </c>
      <c r="G302" s="220"/>
      <c r="H302" s="221" t="s">
        <v>1</v>
      </c>
      <c r="I302" s="223"/>
      <c r="J302" s="220"/>
      <c r="K302" s="220"/>
      <c r="L302" s="224"/>
      <c r="M302" s="225"/>
      <c r="N302" s="226"/>
      <c r="O302" s="226"/>
      <c r="P302" s="226"/>
      <c r="Q302" s="226"/>
      <c r="R302" s="226"/>
      <c r="S302" s="226"/>
      <c r="T302" s="227"/>
      <c r="AT302" s="228" t="s">
        <v>152</v>
      </c>
      <c r="AU302" s="228" t="s">
        <v>22</v>
      </c>
      <c r="AV302" s="13" t="s">
        <v>23</v>
      </c>
      <c r="AW302" s="13" t="s">
        <v>46</v>
      </c>
      <c r="AX302" s="13" t="s">
        <v>88</v>
      </c>
      <c r="AY302" s="228" t="s">
        <v>143</v>
      </c>
    </row>
    <row r="303" spans="2:51" s="12" customFormat="1" ht="11.25">
      <c r="B303" s="207"/>
      <c r="C303" s="208"/>
      <c r="D303" s="209" t="s">
        <v>152</v>
      </c>
      <c r="E303" s="210" t="s">
        <v>1</v>
      </c>
      <c r="F303" s="211" t="s">
        <v>379</v>
      </c>
      <c r="G303" s="208"/>
      <c r="H303" s="212">
        <v>324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152</v>
      </c>
      <c r="AU303" s="218" t="s">
        <v>22</v>
      </c>
      <c r="AV303" s="12" t="s">
        <v>22</v>
      </c>
      <c r="AW303" s="12" t="s">
        <v>46</v>
      </c>
      <c r="AX303" s="12" t="s">
        <v>88</v>
      </c>
      <c r="AY303" s="218" t="s">
        <v>143</v>
      </c>
    </row>
    <row r="304" spans="2:51" s="14" customFormat="1" ht="11.25">
      <c r="B304" s="229"/>
      <c r="C304" s="230"/>
      <c r="D304" s="209" t="s">
        <v>152</v>
      </c>
      <c r="E304" s="231" t="s">
        <v>1</v>
      </c>
      <c r="F304" s="232" t="s">
        <v>161</v>
      </c>
      <c r="G304" s="230"/>
      <c r="H304" s="233">
        <v>2804.2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152</v>
      </c>
      <c r="AU304" s="239" t="s">
        <v>22</v>
      </c>
      <c r="AV304" s="14" t="s">
        <v>150</v>
      </c>
      <c r="AW304" s="14" t="s">
        <v>46</v>
      </c>
      <c r="AX304" s="14" t="s">
        <v>23</v>
      </c>
      <c r="AY304" s="239" t="s">
        <v>143</v>
      </c>
    </row>
    <row r="305" spans="2:65" s="1" customFormat="1" ht="24" customHeight="1">
      <c r="B305" s="35"/>
      <c r="C305" s="194" t="s">
        <v>380</v>
      </c>
      <c r="D305" s="194" t="s">
        <v>145</v>
      </c>
      <c r="E305" s="195" t="s">
        <v>381</v>
      </c>
      <c r="F305" s="196" t="s">
        <v>382</v>
      </c>
      <c r="G305" s="197" t="s">
        <v>383</v>
      </c>
      <c r="H305" s="198">
        <v>10</v>
      </c>
      <c r="I305" s="199"/>
      <c r="J305" s="200">
        <f>ROUND(I305*H305,2)</f>
        <v>0</v>
      </c>
      <c r="K305" s="196" t="s">
        <v>384</v>
      </c>
      <c r="L305" s="39"/>
      <c r="M305" s="201" t="s">
        <v>1</v>
      </c>
      <c r="N305" s="202" t="s">
        <v>53</v>
      </c>
      <c r="O305" s="67"/>
      <c r="P305" s="203">
        <f>O305*H305</f>
        <v>0</v>
      </c>
      <c r="Q305" s="203">
        <v>0.05765</v>
      </c>
      <c r="R305" s="203">
        <f>Q305*H305</f>
        <v>0.5765</v>
      </c>
      <c r="S305" s="203">
        <v>0</v>
      </c>
      <c r="T305" s="204">
        <f>S305*H305</f>
        <v>0</v>
      </c>
      <c r="AR305" s="205" t="s">
        <v>150</v>
      </c>
      <c r="AT305" s="205" t="s">
        <v>145</v>
      </c>
      <c r="AU305" s="205" t="s">
        <v>22</v>
      </c>
      <c r="AY305" s="17" t="s">
        <v>143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17" t="s">
        <v>23</v>
      </c>
      <c r="BK305" s="206">
        <f>ROUND(I305*H305,2)</f>
        <v>0</v>
      </c>
      <c r="BL305" s="17" t="s">
        <v>150</v>
      </c>
      <c r="BM305" s="205" t="s">
        <v>385</v>
      </c>
    </row>
    <row r="306" spans="2:51" s="13" customFormat="1" ht="11.25">
      <c r="B306" s="219"/>
      <c r="C306" s="220"/>
      <c r="D306" s="209" t="s">
        <v>152</v>
      </c>
      <c r="E306" s="221" t="s">
        <v>1</v>
      </c>
      <c r="F306" s="222" t="s">
        <v>386</v>
      </c>
      <c r="G306" s="220"/>
      <c r="H306" s="221" t="s">
        <v>1</v>
      </c>
      <c r="I306" s="223"/>
      <c r="J306" s="220"/>
      <c r="K306" s="220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152</v>
      </c>
      <c r="AU306" s="228" t="s">
        <v>22</v>
      </c>
      <c r="AV306" s="13" t="s">
        <v>23</v>
      </c>
      <c r="AW306" s="13" t="s">
        <v>46</v>
      </c>
      <c r="AX306" s="13" t="s">
        <v>88</v>
      </c>
      <c r="AY306" s="228" t="s">
        <v>143</v>
      </c>
    </row>
    <row r="307" spans="2:51" s="12" customFormat="1" ht="11.25">
      <c r="B307" s="207"/>
      <c r="C307" s="208"/>
      <c r="D307" s="209" t="s">
        <v>152</v>
      </c>
      <c r="E307" s="210" t="s">
        <v>1</v>
      </c>
      <c r="F307" s="211" t="s">
        <v>28</v>
      </c>
      <c r="G307" s="208"/>
      <c r="H307" s="212">
        <v>10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152</v>
      </c>
      <c r="AU307" s="218" t="s">
        <v>22</v>
      </c>
      <c r="AV307" s="12" t="s">
        <v>22</v>
      </c>
      <c r="AW307" s="12" t="s">
        <v>46</v>
      </c>
      <c r="AX307" s="12" t="s">
        <v>23</v>
      </c>
      <c r="AY307" s="218" t="s">
        <v>143</v>
      </c>
    </row>
    <row r="308" spans="2:65" s="1" customFormat="1" ht="24" customHeight="1">
      <c r="B308" s="35"/>
      <c r="C308" s="194" t="s">
        <v>387</v>
      </c>
      <c r="D308" s="194" t="s">
        <v>145</v>
      </c>
      <c r="E308" s="195" t="s">
        <v>388</v>
      </c>
      <c r="F308" s="196" t="s">
        <v>389</v>
      </c>
      <c r="G308" s="197" t="s">
        <v>273</v>
      </c>
      <c r="H308" s="198">
        <v>8.16</v>
      </c>
      <c r="I308" s="199"/>
      <c r="J308" s="200">
        <f>ROUND(I308*H308,2)</f>
        <v>0</v>
      </c>
      <c r="K308" s="196" t="s">
        <v>1</v>
      </c>
      <c r="L308" s="39"/>
      <c r="M308" s="201" t="s">
        <v>1</v>
      </c>
      <c r="N308" s="202" t="s">
        <v>53</v>
      </c>
      <c r="O308" s="67"/>
      <c r="P308" s="203">
        <f>O308*H308</f>
        <v>0</v>
      </c>
      <c r="Q308" s="203">
        <v>1.89077</v>
      </c>
      <c r="R308" s="203">
        <f>Q308*H308</f>
        <v>15.4286832</v>
      </c>
      <c r="S308" s="203">
        <v>0</v>
      </c>
      <c r="T308" s="204">
        <f>S308*H308</f>
        <v>0</v>
      </c>
      <c r="AR308" s="205" t="s">
        <v>150</v>
      </c>
      <c r="AT308" s="205" t="s">
        <v>145</v>
      </c>
      <c r="AU308" s="205" t="s">
        <v>22</v>
      </c>
      <c r="AY308" s="17" t="s">
        <v>143</v>
      </c>
      <c r="BE308" s="206">
        <f>IF(N308="základní",J308,0)</f>
        <v>0</v>
      </c>
      <c r="BF308" s="206">
        <f>IF(N308="snížená",J308,0)</f>
        <v>0</v>
      </c>
      <c r="BG308" s="206">
        <f>IF(N308="zákl. přenesená",J308,0)</f>
        <v>0</v>
      </c>
      <c r="BH308" s="206">
        <f>IF(N308="sníž. přenesená",J308,0)</f>
        <v>0</v>
      </c>
      <c r="BI308" s="206">
        <f>IF(N308="nulová",J308,0)</f>
        <v>0</v>
      </c>
      <c r="BJ308" s="17" t="s">
        <v>23</v>
      </c>
      <c r="BK308" s="206">
        <f>ROUND(I308*H308,2)</f>
        <v>0</v>
      </c>
      <c r="BL308" s="17" t="s">
        <v>150</v>
      </c>
      <c r="BM308" s="205" t="s">
        <v>390</v>
      </c>
    </row>
    <row r="309" spans="2:51" s="12" customFormat="1" ht="11.25">
      <c r="B309" s="207"/>
      <c r="C309" s="208"/>
      <c r="D309" s="209" t="s">
        <v>152</v>
      </c>
      <c r="E309" s="210" t="s">
        <v>1</v>
      </c>
      <c r="F309" s="211" t="s">
        <v>391</v>
      </c>
      <c r="G309" s="208"/>
      <c r="H309" s="212">
        <v>8.16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152</v>
      </c>
      <c r="AU309" s="218" t="s">
        <v>22</v>
      </c>
      <c r="AV309" s="12" t="s">
        <v>22</v>
      </c>
      <c r="AW309" s="12" t="s">
        <v>46</v>
      </c>
      <c r="AX309" s="12" t="s">
        <v>23</v>
      </c>
      <c r="AY309" s="218" t="s">
        <v>143</v>
      </c>
    </row>
    <row r="310" spans="2:63" s="11" customFormat="1" ht="22.9" customHeight="1">
      <c r="B310" s="178"/>
      <c r="C310" s="179"/>
      <c r="D310" s="180" t="s">
        <v>87</v>
      </c>
      <c r="E310" s="192" t="s">
        <v>173</v>
      </c>
      <c r="F310" s="192" t="s">
        <v>392</v>
      </c>
      <c r="G310" s="179"/>
      <c r="H310" s="179"/>
      <c r="I310" s="182"/>
      <c r="J310" s="193">
        <f>BK310</f>
        <v>0</v>
      </c>
      <c r="K310" s="179"/>
      <c r="L310" s="184"/>
      <c r="M310" s="185"/>
      <c r="N310" s="186"/>
      <c r="O310" s="186"/>
      <c r="P310" s="187">
        <f>SUM(P311:P404)</f>
        <v>0</v>
      </c>
      <c r="Q310" s="186"/>
      <c r="R310" s="187">
        <f>SUM(R311:R404)</f>
        <v>5163.841812</v>
      </c>
      <c r="S310" s="186"/>
      <c r="T310" s="188">
        <f>SUM(T311:T404)</f>
        <v>0</v>
      </c>
      <c r="AR310" s="189" t="s">
        <v>23</v>
      </c>
      <c r="AT310" s="190" t="s">
        <v>87</v>
      </c>
      <c r="AU310" s="190" t="s">
        <v>23</v>
      </c>
      <c r="AY310" s="189" t="s">
        <v>143</v>
      </c>
      <c r="BK310" s="191">
        <f>SUM(BK311:BK404)</f>
        <v>0</v>
      </c>
    </row>
    <row r="311" spans="2:65" s="1" customFormat="1" ht="16.5" customHeight="1">
      <c r="B311" s="35"/>
      <c r="C311" s="194" t="s">
        <v>393</v>
      </c>
      <c r="D311" s="194" t="s">
        <v>145</v>
      </c>
      <c r="E311" s="195" t="s">
        <v>394</v>
      </c>
      <c r="F311" s="196" t="s">
        <v>395</v>
      </c>
      <c r="G311" s="197" t="s">
        <v>148</v>
      </c>
      <c r="H311" s="198">
        <v>333.1</v>
      </c>
      <c r="I311" s="199"/>
      <c r="J311" s="200">
        <f>ROUND(I311*H311,2)</f>
        <v>0</v>
      </c>
      <c r="K311" s="196" t="s">
        <v>384</v>
      </c>
      <c r="L311" s="39"/>
      <c r="M311" s="201" t="s">
        <v>1</v>
      </c>
      <c r="N311" s="202" t="s">
        <v>53</v>
      </c>
      <c r="O311" s="67"/>
      <c r="P311" s="203">
        <f>O311*H311</f>
        <v>0</v>
      </c>
      <c r="Q311" s="203">
        <v>0.06185</v>
      </c>
      <c r="R311" s="203">
        <f>Q311*H311</f>
        <v>20.602235000000004</v>
      </c>
      <c r="S311" s="203">
        <v>0</v>
      </c>
      <c r="T311" s="204">
        <f>S311*H311</f>
        <v>0</v>
      </c>
      <c r="AR311" s="205" t="s">
        <v>150</v>
      </c>
      <c r="AT311" s="205" t="s">
        <v>145</v>
      </c>
      <c r="AU311" s="205" t="s">
        <v>22</v>
      </c>
      <c r="AY311" s="17" t="s">
        <v>143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17" t="s">
        <v>23</v>
      </c>
      <c r="BK311" s="206">
        <f>ROUND(I311*H311,2)</f>
        <v>0</v>
      </c>
      <c r="BL311" s="17" t="s">
        <v>150</v>
      </c>
      <c r="BM311" s="205" t="s">
        <v>396</v>
      </c>
    </row>
    <row r="312" spans="2:51" s="13" customFormat="1" ht="11.25">
      <c r="B312" s="219"/>
      <c r="C312" s="220"/>
      <c r="D312" s="209" t="s">
        <v>152</v>
      </c>
      <c r="E312" s="221" t="s">
        <v>1</v>
      </c>
      <c r="F312" s="222" t="s">
        <v>397</v>
      </c>
      <c r="G312" s="220"/>
      <c r="H312" s="221" t="s">
        <v>1</v>
      </c>
      <c r="I312" s="223"/>
      <c r="J312" s="220"/>
      <c r="K312" s="220"/>
      <c r="L312" s="224"/>
      <c r="M312" s="225"/>
      <c r="N312" s="226"/>
      <c r="O312" s="226"/>
      <c r="P312" s="226"/>
      <c r="Q312" s="226"/>
      <c r="R312" s="226"/>
      <c r="S312" s="226"/>
      <c r="T312" s="227"/>
      <c r="AT312" s="228" t="s">
        <v>152</v>
      </c>
      <c r="AU312" s="228" t="s">
        <v>22</v>
      </c>
      <c r="AV312" s="13" t="s">
        <v>23</v>
      </c>
      <c r="AW312" s="13" t="s">
        <v>46</v>
      </c>
      <c r="AX312" s="13" t="s">
        <v>88</v>
      </c>
      <c r="AY312" s="228" t="s">
        <v>143</v>
      </c>
    </row>
    <row r="313" spans="2:51" s="12" customFormat="1" ht="22.5">
      <c r="B313" s="207"/>
      <c r="C313" s="208"/>
      <c r="D313" s="209" t="s">
        <v>152</v>
      </c>
      <c r="E313" s="210" t="s">
        <v>1</v>
      </c>
      <c r="F313" s="211" t="s">
        <v>398</v>
      </c>
      <c r="G313" s="208"/>
      <c r="H313" s="212">
        <v>333.1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152</v>
      </c>
      <c r="AU313" s="218" t="s">
        <v>22</v>
      </c>
      <c r="AV313" s="12" t="s">
        <v>22</v>
      </c>
      <c r="AW313" s="12" t="s">
        <v>46</v>
      </c>
      <c r="AX313" s="12" t="s">
        <v>23</v>
      </c>
      <c r="AY313" s="218" t="s">
        <v>143</v>
      </c>
    </row>
    <row r="314" spans="2:65" s="1" customFormat="1" ht="16.5" customHeight="1">
      <c r="B314" s="35"/>
      <c r="C314" s="194" t="s">
        <v>399</v>
      </c>
      <c r="D314" s="194" t="s">
        <v>145</v>
      </c>
      <c r="E314" s="195" t="s">
        <v>400</v>
      </c>
      <c r="F314" s="196" t="s">
        <v>401</v>
      </c>
      <c r="G314" s="197" t="s">
        <v>148</v>
      </c>
      <c r="H314" s="198">
        <v>2804.2</v>
      </c>
      <c r="I314" s="199"/>
      <c r="J314" s="200">
        <f>ROUND(I314*H314,2)</f>
        <v>0</v>
      </c>
      <c r="K314" s="196" t="s">
        <v>384</v>
      </c>
      <c r="L314" s="39"/>
      <c r="M314" s="201" t="s">
        <v>1</v>
      </c>
      <c r="N314" s="202" t="s">
        <v>53</v>
      </c>
      <c r="O314" s="67"/>
      <c r="P314" s="203">
        <f>O314*H314</f>
        <v>0</v>
      </c>
      <c r="Q314" s="203">
        <v>0.22542</v>
      </c>
      <c r="R314" s="203">
        <f>Q314*H314</f>
        <v>632.122764</v>
      </c>
      <c r="S314" s="203">
        <v>0</v>
      </c>
      <c r="T314" s="204">
        <f>S314*H314</f>
        <v>0</v>
      </c>
      <c r="AR314" s="205" t="s">
        <v>150</v>
      </c>
      <c r="AT314" s="205" t="s">
        <v>145</v>
      </c>
      <c r="AU314" s="205" t="s">
        <v>22</v>
      </c>
      <c r="AY314" s="17" t="s">
        <v>143</v>
      </c>
      <c r="BE314" s="206">
        <f>IF(N314="základní",J314,0)</f>
        <v>0</v>
      </c>
      <c r="BF314" s="206">
        <f>IF(N314="snížená",J314,0)</f>
        <v>0</v>
      </c>
      <c r="BG314" s="206">
        <f>IF(N314="zákl. přenesená",J314,0)</f>
        <v>0</v>
      </c>
      <c r="BH314" s="206">
        <f>IF(N314="sníž. přenesená",J314,0)</f>
        <v>0</v>
      </c>
      <c r="BI314" s="206">
        <f>IF(N314="nulová",J314,0)</f>
        <v>0</v>
      </c>
      <c r="BJ314" s="17" t="s">
        <v>23</v>
      </c>
      <c r="BK314" s="206">
        <f>ROUND(I314*H314,2)</f>
        <v>0</v>
      </c>
      <c r="BL314" s="17" t="s">
        <v>150</v>
      </c>
      <c r="BM314" s="205" t="s">
        <v>402</v>
      </c>
    </row>
    <row r="315" spans="2:51" s="12" customFormat="1" ht="11.25">
      <c r="B315" s="207"/>
      <c r="C315" s="208"/>
      <c r="D315" s="209" t="s">
        <v>152</v>
      </c>
      <c r="E315" s="210" t="s">
        <v>1</v>
      </c>
      <c r="F315" s="211" t="s">
        <v>403</v>
      </c>
      <c r="G315" s="208"/>
      <c r="H315" s="212">
        <v>2804.2</v>
      </c>
      <c r="I315" s="213"/>
      <c r="J315" s="208"/>
      <c r="K315" s="208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152</v>
      </c>
      <c r="AU315" s="218" t="s">
        <v>22</v>
      </c>
      <c r="AV315" s="12" t="s">
        <v>22</v>
      </c>
      <c r="AW315" s="12" t="s">
        <v>46</v>
      </c>
      <c r="AX315" s="12" t="s">
        <v>23</v>
      </c>
      <c r="AY315" s="218" t="s">
        <v>143</v>
      </c>
    </row>
    <row r="316" spans="2:65" s="1" customFormat="1" ht="16.5" customHeight="1">
      <c r="B316" s="35"/>
      <c r="C316" s="194" t="s">
        <v>404</v>
      </c>
      <c r="D316" s="194" t="s">
        <v>145</v>
      </c>
      <c r="E316" s="195" t="s">
        <v>405</v>
      </c>
      <c r="F316" s="196" t="s">
        <v>406</v>
      </c>
      <c r="G316" s="197" t="s">
        <v>148</v>
      </c>
      <c r="H316" s="198">
        <v>2804.2</v>
      </c>
      <c r="I316" s="199"/>
      <c r="J316" s="200">
        <f>ROUND(I316*H316,2)</f>
        <v>0</v>
      </c>
      <c r="K316" s="196" t="s">
        <v>384</v>
      </c>
      <c r="L316" s="39"/>
      <c r="M316" s="201" t="s">
        <v>1</v>
      </c>
      <c r="N316" s="202" t="s">
        <v>53</v>
      </c>
      <c r="O316" s="67"/>
      <c r="P316" s="203">
        <f>O316*H316</f>
        <v>0</v>
      </c>
      <c r="Q316" s="203">
        <v>0.24359</v>
      </c>
      <c r="R316" s="203">
        <f>Q316*H316</f>
        <v>683.075078</v>
      </c>
      <c r="S316" s="203">
        <v>0</v>
      </c>
      <c r="T316" s="204">
        <f>S316*H316</f>
        <v>0</v>
      </c>
      <c r="AR316" s="205" t="s">
        <v>150</v>
      </c>
      <c r="AT316" s="205" t="s">
        <v>145</v>
      </c>
      <c r="AU316" s="205" t="s">
        <v>22</v>
      </c>
      <c r="AY316" s="17" t="s">
        <v>143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17" t="s">
        <v>23</v>
      </c>
      <c r="BK316" s="206">
        <f>ROUND(I316*H316,2)</f>
        <v>0</v>
      </c>
      <c r="BL316" s="17" t="s">
        <v>150</v>
      </c>
      <c r="BM316" s="205" t="s">
        <v>407</v>
      </c>
    </row>
    <row r="317" spans="2:51" s="12" customFormat="1" ht="11.25">
      <c r="B317" s="207"/>
      <c r="C317" s="208"/>
      <c r="D317" s="209" t="s">
        <v>152</v>
      </c>
      <c r="E317" s="210" t="s">
        <v>1</v>
      </c>
      <c r="F317" s="211" t="s">
        <v>403</v>
      </c>
      <c r="G317" s="208"/>
      <c r="H317" s="212">
        <v>2804.2</v>
      </c>
      <c r="I317" s="213"/>
      <c r="J317" s="208"/>
      <c r="K317" s="208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152</v>
      </c>
      <c r="AU317" s="218" t="s">
        <v>22</v>
      </c>
      <c r="AV317" s="12" t="s">
        <v>22</v>
      </c>
      <c r="AW317" s="12" t="s">
        <v>46</v>
      </c>
      <c r="AX317" s="12" t="s">
        <v>23</v>
      </c>
      <c r="AY317" s="218" t="s">
        <v>143</v>
      </c>
    </row>
    <row r="318" spans="2:65" s="1" customFormat="1" ht="16.5" customHeight="1">
      <c r="B318" s="35"/>
      <c r="C318" s="194" t="s">
        <v>408</v>
      </c>
      <c r="D318" s="194" t="s">
        <v>145</v>
      </c>
      <c r="E318" s="195" t="s">
        <v>409</v>
      </c>
      <c r="F318" s="196" t="s">
        <v>410</v>
      </c>
      <c r="G318" s="197" t="s">
        <v>148</v>
      </c>
      <c r="H318" s="198">
        <v>30.1</v>
      </c>
      <c r="I318" s="199"/>
      <c r="J318" s="200">
        <f>ROUND(I318*H318,2)</f>
        <v>0</v>
      </c>
      <c r="K318" s="196" t="s">
        <v>1</v>
      </c>
      <c r="L318" s="39"/>
      <c r="M318" s="201" t="s">
        <v>1</v>
      </c>
      <c r="N318" s="202" t="s">
        <v>53</v>
      </c>
      <c r="O318" s="67"/>
      <c r="P318" s="203">
        <f>O318*H318</f>
        <v>0</v>
      </c>
      <c r="Q318" s="203">
        <v>0.2</v>
      </c>
      <c r="R318" s="203">
        <f>Q318*H318</f>
        <v>6.0200000000000005</v>
      </c>
      <c r="S318" s="203">
        <v>0</v>
      </c>
      <c r="T318" s="204">
        <f>S318*H318</f>
        <v>0</v>
      </c>
      <c r="AR318" s="205" t="s">
        <v>150</v>
      </c>
      <c r="AT318" s="205" t="s">
        <v>145</v>
      </c>
      <c r="AU318" s="205" t="s">
        <v>22</v>
      </c>
      <c r="AY318" s="17" t="s">
        <v>143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17" t="s">
        <v>23</v>
      </c>
      <c r="BK318" s="206">
        <f>ROUND(I318*H318,2)</f>
        <v>0</v>
      </c>
      <c r="BL318" s="17" t="s">
        <v>150</v>
      </c>
      <c r="BM318" s="205" t="s">
        <v>411</v>
      </c>
    </row>
    <row r="319" spans="2:51" s="13" customFormat="1" ht="11.25">
      <c r="B319" s="219"/>
      <c r="C319" s="220"/>
      <c r="D319" s="209" t="s">
        <v>152</v>
      </c>
      <c r="E319" s="221" t="s">
        <v>1</v>
      </c>
      <c r="F319" s="222" t="s">
        <v>412</v>
      </c>
      <c r="G319" s="220"/>
      <c r="H319" s="221" t="s">
        <v>1</v>
      </c>
      <c r="I319" s="223"/>
      <c r="J319" s="220"/>
      <c r="K319" s="220"/>
      <c r="L319" s="224"/>
      <c r="M319" s="225"/>
      <c r="N319" s="226"/>
      <c r="O319" s="226"/>
      <c r="P319" s="226"/>
      <c r="Q319" s="226"/>
      <c r="R319" s="226"/>
      <c r="S319" s="226"/>
      <c r="T319" s="227"/>
      <c r="AT319" s="228" t="s">
        <v>152</v>
      </c>
      <c r="AU319" s="228" t="s">
        <v>22</v>
      </c>
      <c r="AV319" s="13" t="s">
        <v>23</v>
      </c>
      <c r="AW319" s="13" t="s">
        <v>46</v>
      </c>
      <c r="AX319" s="13" t="s">
        <v>88</v>
      </c>
      <c r="AY319" s="228" t="s">
        <v>143</v>
      </c>
    </row>
    <row r="320" spans="2:51" s="12" customFormat="1" ht="11.25">
      <c r="B320" s="207"/>
      <c r="C320" s="208"/>
      <c r="D320" s="209" t="s">
        <v>152</v>
      </c>
      <c r="E320" s="210" t="s">
        <v>1</v>
      </c>
      <c r="F320" s="211" t="s">
        <v>413</v>
      </c>
      <c r="G320" s="208"/>
      <c r="H320" s="212">
        <v>30.1</v>
      </c>
      <c r="I320" s="213"/>
      <c r="J320" s="208"/>
      <c r="K320" s="208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152</v>
      </c>
      <c r="AU320" s="218" t="s">
        <v>22</v>
      </c>
      <c r="AV320" s="12" t="s">
        <v>22</v>
      </c>
      <c r="AW320" s="12" t="s">
        <v>46</v>
      </c>
      <c r="AX320" s="12" t="s">
        <v>23</v>
      </c>
      <c r="AY320" s="218" t="s">
        <v>143</v>
      </c>
    </row>
    <row r="321" spans="2:65" s="1" customFormat="1" ht="24" customHeight="1">
      <c r="B321" s="35"/>
      <c r="C321" s="194" t="s">
        <v>414</v>
      </c>
      <c r="D321" s="194" t="s">
        <v>145</v>
      </c>
      <c r="E321" s="195" t="s">
        <v>415</v>
      </c>
      <c r="F321" s="196" t="s">
        <v>416</v>
      </c>
      <c r="G321" s="197" t="s">
        <v>148</v>
      </c>
      <c r="H321" s="198">
        <v>2737.2</v>
      </c>
      <c r="I321" s="199"/>
      <c r="J321" s="200">
        <f>ROUND(I321*H321,2)</f>
        <v>0</v>
      </c>
      <c r="K321" s="196" t="s">
        <v>384</v>
      </c>
      <c r="L321" s="39"/>
      <c r="M321" s="201" t="s">
        <v>1</v>
      </c>
      <c r="N321" s="202" t="s">
        <v>53</v>
      </c>
      <c r="O321" s="67"/>
      <c r="P321" s="203">
        <f>O321*H321</f>
        <v>0</v>
      </c>
      <c r="Q321" s="203">
        <v>0.49587</v>
      </c>
      <c r="R321" s="203">
        <f>Q321*H321</f>
        <v>1357.2953639999998</v>
      </c>
      <c r="S321" s="203">
        <v>0</v>
      </c>
      <c r="T321" s="204">
        <f>S321*H321</f>
        <v>0</v>
      </c>
      <c r="AR321" s="205" t="s">
        <v>150</v>
      </c>
      <c r="AT321" s="205" t="s">
        <v>145</v>
      </c>
      <c r="AU321" s="205" t="s">
        <v>22</v>
      </c>
      <c r="AY321" s="17" t="s">
        <v>143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7" t="s">
        <v>23</v>
      </c>
      <c r="BK321" s="206">
        <f>ROUND(I321*H321,2)</f>
        <v>0</v>
      </c>
      <c r="BL321" s="17" t="s">
        <v>150</v>
      </c>
      <c r="BM321" s="205" t="s">
        <v>417</v>
      </c>
    </row>
    <row r="322" spans="2:51" s="12" customFormat="1" ht="11.25">
      <c r="B322" s="207"/>
      <c r="C322" s="208"/>
      <c r="D322" s="209" t="s">
        <v>152</v>
      </c>
      <c r="E322" s="210" t="s">
        <v>1</v>
      </c>
      <c r="F322" s="211" t="s">
        <v>418</v>
      </c>
      <c r="G322" s="208"/>
      <c r="H322" s="212">
        <v>2737.2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152</v>
      </c>
      <c r="AU322" s="218" t="s">
        <v>22</v>
      </c>
      <c r="AV322" s="12" t="s">
        <v>22</v>
      </c>
      <c r="AW322" s="12" t="s">
        <v>46</v>
      </c>
      <c r="AX322" s="12" t="s">
        <v>23</v>
      </c>
      <c r="AY322" s="218" t="s">
        <v>143</v>
      </c>
    </row>
    <row r="323" spans="2:65" s="1" customFormat="1" ht="16.5" customHeight="1">
      <c r="B323" s="35"/>
      <c r="C323" s="194" t="s">
        <v>419</v>
      </c>
      <c r="D323" s="194" t="s">
        <v>145</v>
      </c>
      <c r="E323" s="195" t="s">
        <v>420</v>
      </c>
      <c r="F323" s="196" t="s">
        <v>421</v>
      </c>
      <c r="G323" s="197" t="s">
        <v>148</v>
      </c>
      <c r="H323" s="198">
        <v>571.5</v>
      </c>
      <c r="I323" s="199"/>
      <c r="J323" s="200">
        <f>ROUND(I323*H323,2)</f>
        <v>0</v>
      </c>
      <c r="K323" s="196" t="s">
        <v>384</v>
      </c>
      <c r="L323" s="39"/>
      <c r="M323" s="201" t="s">
        <v>1</v>
      </c>
      <c r="N323" s="202" t="s">
        <v>53</v>
      </c>
      <c r="O323" s="67"/>
      <c r="P323" s="203">
        <f>O323*H323</f>
        <v>0</v>
      </c>
      <c r="Q323" s="203">
        <v>0.2058</v>
      </c>
      <c r="R323" s="203">
        <f>Q323*H323</f>
        <v>117.6147</v>
      </c>
      <c r="S323" s="203">
        <v>0</v>
      </c>
      <c r="T323" s="204">
        <f>S323*H323</f>
        <v>0</v>
      </c>
      <c r="AR323" s="205" t="s">
        <v>150</v>
      </c>
      <c r="AT323" s="205" t="s">
        <v>145</v>
      </c>
      <c r="AU323" s="205" t="s">
        <v>22</v>
      </c>
      <c r="AY323" s="17" t="s">
        <v>143</v>
      </c>
      <c r="BE323" s="206">
        <f>IF(N323="základní",J323,0)</f>
        <v>0</v>
      </c>
      <c r="BF323" s="206">
        <f>IF(N323="snížená",J323,0)</f>
        <v>0</v>
      </c>
      <c r="BG323" s="206">
        <f>IF(N323="zákl. přenesená",J323,0)</f>
        <v>0</v>
      </c>
      <c r="BH323" s="206">
        <f>IF(N323="sníž. přenesená",J323,0)</f>
        <v>0</v>
      </c>
      <c r="BI323" s="206">
        <f>IF(N323="nulová",J323,0)</f>
        <v>0</v>
      </c>
      <c r="BJ323" s="17" t="s">
        <v>23</v>
      </c>
      <c r="BK323" s="206">
        <f>ROUND(I323*H323,2)</f>
        <v>0</v>
      </c>
      <c r="BL323" s="17" t="s">
        <v>150</v>
      </c>
      <c r="BM323" s="205" t="s">
        <v>422</v>
      </c>
    </row>
    <row r="324" spans="2:51" s="12" customFormat="1" ht="11.25">
      <c r="B324" s="207"/>
      <c r="C324" s="208"/>
      <c r="D324" s="209" t="s">
        <v>152</v>
      </c>
      <c r="E324" s="210" t="s">
        <v>1</v>
      </c>
      <c r="F324" s="211" t="s">
        <v>423</v>
      </c>
      <c r="G324" s="208"/>
      <c r="H324" s="212">
        <v>571.5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152</v>
      </c>
      <c r="AU324" s="218" t="s">
        <v>22</v>
      </c>
      <c r="AV324" s="12" t="s">
        <v>22</v>
      </c>
      <c r="AW324" s="12" t="s">
        <v>46</v>
      </c>
      <c r="AX324" s="12" t="s">
        <v>23</v>
      </c>
      <c r="AY324" s="218" t="s">
        <v>143</v>
      </c>
    </row>
    <row r="325" spans="2:65" s="1" customFormat="1" ht="24" customHeight="1">
      <c r="B325" s="35"/>
      <c r="C325" s="194" t="s">
        <v>424</v>
      </c>
      <c r="D325" s="194" t="s">
        <v>145</v>
      </c>
      <c r="E325" s="195" t="s">
        <v>425</v>
      </c>
      <c r="F325" s="196" t="s">
        <v>426</v>
      </c>
      <c r="G325" s="197" t="s">
        <v>148</v>
      </c>
      <c r="H325" s="198">
        <v>888</v>
      </c>
      <c r="I325" s="199"/>
      <c r="J325" s="200">
        <f>ROUND(I325*H325,2)</f>
        <v>0</v>
      </c>
      <c r="K325" s="196" t="s">
        <v>384</v>
      </c>
      <c r="L325" s="39"/>
      <c r="M325" s="201" t="s">
        <v>1</v>
      </c>
      <c r="N325" s="202" t="s">
        <v>53</v>
      </c>
      <c r="O325" s="67"/>
      <c r="P325" s="203">
        <f>O325*H325</f>
        <v>0</v>
      </c>
      <c r="Q325" s="203">
        <v>0.10434</v>
      </c>
      <c r="R325" s="203">
        <f>Q325*H325</f>
        <v>92.65392</v>
      </c>
      <c r="S325" s="203">
        <v>0</v>
      </c>
      <c r="T325" s="204">
        <f>S325*H325</f>
        <v>0</v>
      </c>
      <c r="AR325" s="205" t="s">
        <v>150</v>
      </c>
      <c r="AT325" s="205" t="s">
        <v>145</v>
      </c>
      <c r="AU325" s="205" t="s">
        <v>22</v>
      </c>
      <c r="AY325" s="17" t="s">
        <v>143</v>
      </c>
      <c r="BE325" s="206">
        <f>IF(N325="základní",J325,0)</f>
        <v>0</v>
      </c>
      <c r="BF325" s="206">
        <f>IF(N325="snížená",J325,0)</f>
        <v>0</v>
      </c>
      <c r="BG325" s="206">
        <f>IF(N325="zákl. přenesená",J325,0)</f>
        <v>0</v>
      </c>
      <c r="BH325" s="206">
        <f>IF(N325="sníž. přenesená",J325,0)</f>
        <v>0</v>
      </c>
      <c r="BI325" s="206">
        <f>IF(N325="nulová",J325,0)</f>
        <v>0</v>
      </c>
      <c r="BJ325" s="17" t="s">
        <v>23</v>
      </c>
      <c r="BK325" s="206">
        <f>ROUND(I325*H325,2)</f>
        <v>0</v>
      </c>
      <c r="BL325" s="17" t="s">
        <v>150</v>
      </c>
      <c r="BM325" s="205" t="s">
        <v>427</v>
      </c>
    </row>
    <row r="326" spans="2:51" s="12" customFormat="1" ht="11.25">
      <c r="B326" s="207"/>
      <c r="C326" s="208"/>
      <c r="D326" s="209" t="s">
        <v>152</v>
      </c>
      <c r="E326" s="210" t="s">
        <v>1</v>
      </c>
      <c r="F326" s="211" t="s">
        <v>428</v>
      </c>
      <c r="G326" s="208"/>
      <c r="H326" s="212">
        <v>888</v>
      </c>
      <c r="I326" s="213"/>
      <c r="J326" s="208"/>
      <c r="K326" s="208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152</v>
      </c>
      <c r="AU326" s="218" t="s">
        <v>22</v>
      </c>
      <c r="AV326" s="12" t="s">
        <v>22</v>
      </c>
      <c r="AW326" s="12" t="s">
        <v>46</v>
      </c>
      <c r="AX326" s="12" t="s">
        <v>23</v>
      </c>
      <c r="AY326" s="218" t="s">
        <v>143</v>
      </c>
    </row>
    <row r="327" spans="2:65" s="1" customFormat="1" ht="16.5" customHeight="1">
      <c r="B327" s="35"/>
      <c r="C327" s="194" t="s">
        <v>429</v>
      </c>
      <c r="D327" s="194" t="s">
        <v>145</v>
      </c>
      <c r="E327" s="195" t="s">
        <v>430</v>
      </c>
      <c r="F327" s="196" t="s">
        <v>431</v>
      </c>
      <c r="G327" s="197" t="s">
        <v>148</v>
      </c>
      <c r="H327" s="198">
        <v>7545.1</v>
      </c>
      <c r="I327" s="199"/>
      <c r="J327" s="200">
        <f>ROUND(I327*H327,2)</f>
        <v>0</v>
      </c>
      <c r="K327" s="196" t="s">
        <v>1</v>
      </c>
      <c r="L327" s="39"/>
      <c r="M327" s="201" t="s">
        <v>1</v>
      </c>
      <c r="N327" s="202" t="s">
        <v>53</v>
      </c>
      <c r="O327" s="67"/>
      <c r="P327" s="203">
        <f>O327*H327</f>
        <v>0</v>
      </c>
      <c r="Q327" s="203">
        <v>0.00034</v>
      </c>
      <c r="R327" s="203">
        <f>Q327*H327</f>
        <v>2.5653340000000004</v>
      </c>
      <c r="S327" s="203">
        <v>0</v>
      </c>
      <c r="T327" s="204">
        <f>S327*H327</f>
        <v>0</v>
      </c>
      <c r="AR327" s="205" t="s">
        <v>150</v>
      </c>
      <c r="AT327" s="205" t="s">
        <v>145</v>
      </c>
      <c r="AU327" s="205" t="s">
        <v>22</v>
      </c>
      <c r="AY327" s="17" t="s">
        <v>143</v>
      </c>
      <c r="BE327" s="206">
        <f>IF(N327="základní",J327,0)</f>
        <v>0</v>
      </c>
      <c r="BF327" s="206">
        <f>IF(N327="snížená",J327,0)</f>
        <v>0</v>
      </c>
      <c r="BG327" s="206">
        <f>IF(N327="zákl. přenesená",J327,0)</f>
        <v>0</v>
      </c>
      <c r="BH327" s="206">
        <f>IF(N327="sníž. přenesená",J327,0)</f>
        <v>0</v>
      </c>
      <c r="BI327" s="206">
        <f>IF(N327="nulová",J327,0)</f>
        <v>0</v>
      </c>
      <c r="BJ327" s="17" t="s">
        <v>23</v>
      </c>
      <c r="BK327" s="206">
        <f>ROUND(I327*H327,2)</f>
        <v>0</v>
      </c>
      <c r="BL327" s="17" t="s">
        <v>150</v>
      </c>
      <c r="BM327" s="205" t="s">
        <v>432</v>
      </c>
    </row>
    <row r="328" spans="2:51" s="13" customFormat="1" ht="11.25">
      <c r="B328" s="219"/>
      <c r="C328" s="220"/>
      <c r="D328" s="209" t="s">
        <v>152</v>
      </c>
      <c r="E328" s="221" t="s">
        <v>1</v>
      </c>
      <c r="F328" s="222" t="s">
        <v>93</v>
      </c>
      <c r="G328" s="220"/>
      <c r="H328" s="221" t="s">
        <v>1</v>
      </c>
      <c r="I328" s="223"/>
      <c r="J328" s="220"/>
      <c r="K328" s="220"/>
      <c r="L328" s="224"/>
      <c r="M328" s="225"/>
      <c r="N328" s="226"/>
      <c r="O328" s="226"/>
      <c r="P328" s="226"/>
      <c r="Q328" s="226"/>
      <c r="R328" s="226"/>
      <c r="S328" s="226"/>
      <c r="T328" s="227"/>
      <c r="AT328" s="228" t="s">
        <v>152</v>
      </c>
      <c r="AU328" s="228" t="s">
        <v>22</v>
      </c>
      <c r="AV328" s="13" t="s">
        <v>23</v>
      </c>
      <c r="AW328" s="13" t="s">
        <v>46</v>
      </c>
      <c r="AX328" s="13" t="s">
        <v>88</v>
      </c>
      <c r="AY328" s="228" t="s">
        <v>143</v>
      </c>
    </row>
    <row r="329" spans="2:51" s="12" customFormat="1" ht="11.25">
      <c r="B329" s="207"/>
      <c r="C329" s="208"/>
      <c r="D329" s="209" t="s">
        <v>152</v>
      </c>
      <c r="E329" s="210" t="s">
        <v>1</v>
      </c>
      <c r="F329" s="211" t="s">
        <v>433</v>
      </c>
      <c r="G329" s="208"/>
      <c r="H329" s="212">
        <v>7171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152</v>
      </c>
      <c r="AU329" s="218" t="s">
        <v>22</v>
      </c>
      <c r="AV329" s="12" t="s">
        <v>22</v>
      </c>
      <c r="AW329" s="12" t="s">
        <v>46</v>
      </c>
      <c r="AX329" s="12" t="s">
        <v>88</v>
      </c>
      <c r="AY329" s="218" t="s">
        <v>143</v>
      </c>
    </row>
    <row r="330" spans="2:51" s="13" customFormat="1" ht="11.25">
      <c r="B330" s="219"/>
      <c r="C330" s="220"/>
      <c r="D330" s="209" t="s">
        <v>152</v>
      </c>
      <c r="E330" s="221" t="s">
        <v>1</v>
      </c>
      <c r="F330" s="222" t="s">
        <v>250</v>
      </c>
      <c r="G330" s="220"/>
      <c r="H330" s="221" t="s">
        <v>1</v>
      </c>
      <c r="I330" s="223"/>
      <c r="J330" s="220"/>
      <c r="K330" s="220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152</v>
      </c>
      <c r="AU330" s="228" t="s">
        <v>22</v>
      </c>
      <c r="AV330" s="13" t="s">
        <v>23</v>
      </c>
      <c r="AW330" s="13" t="s">
        <v>46</v>
      </c>
      <c r="AX330" s="13" t="s">
        <v>88</v>
      </c>
      <c r="AY330" s="228" t="s">
        <v>143</v>
      </c>
    </row>
    <row r="331" spans="2:51" s="12" customFormat="1" ht="11.25">
      <c r="B331" s="207"/>
      <c r="C331" s="208"/>
      <c r="D331" s="209" t="s">
        <v>152</v>
      </c>
      <c r="E331" s="210" t="s">
        <v>1</v>
      </c>
      <c r="F331" s="211" t="s">
        <v>434</v>
      </c>
      <c r="G331" s="208"/>
      <c r="H331" s="212">
        <v>158.7</v>
      </c>
      <c r="I331" s="213"/>
      <c r="J331" s="208"/>
      <c r="K331" s="208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152</v>
      </c>
      <c r="AU331" s="218" t="s">
        <v>22</v>
      </c>
      <c r="AV331" s="12" t="s">
        <v>22</v>
      </c>
      <c r="AW331" s="12" t="s">
        <v>46</v>
      </c>
      <c r="AX331" s="12" t="s">
        <v>88</v>
      </c>
      <c r="AY331" s="218" t="s">
        <v>143</v>
      </c>
    </row>
    <row r="332" spans="2:51" s="13" customFormat="1" ht="11.25">
      <c r="B332" s="219"/>
      <c r="C332" s="220"/>
      <c r="D332" s="209" t="s">
        <v>152</v>
      </c>
      <c r="E332" s="221" t="s">
        <v>1</v>
      </c>
      <c r="F332" s="222" t="s">
        <v>435</v>
      </c>
      <c r="G332" s="220"/>
      <c r="H332" s="221" t="s">
        <v>1</v>
      </c>
      <c r="I332" s="223"/>
      <c r="J332" s="220"/>
      <c r="K332" s="220"/>
      <c r="L332" s="224"/>
      <c r="M332" s="225"/>
      <c r="N332" s="226"/>
      <c r="O332" s="226"/>
      <c r="P332" s="226"/>
      <c r="Q332" s="226"/>
      <c r="R332" s="226"/>
      <c r="S332" s="226"/>
      <c r="T332" s="227"/>
      <c r="AT332" s="228" t="s">
        <v>152</v>
      </c>
      <c r="AU332" s="228" t="s">
        <v>22</v>
      </c>
      <c r="AV332" s="13" t="s">
        <v>23</v>
      </c>
      <c r="AW332" s="13" t="s">
        <v>46</v>
      </c>
      <c r="AX332" s="13" t="s">
        <v>88</v>
      </c>
      <c r="AY332" s="228" t="s">
        <v>143</v>
      </c>
    </row>
    <row r="333" spans="2:51" s="12" customFormat="1" ht="11.25">
      <c r="B333" s="207"/>
      <c r="C333" s="208"/>
      <c r="D333" s="209" t="s">
        <v>152</v>
      </c>
      <c r="E333" s="210" t="s">
        <v>1</v>
      </c>
      <c r="F333" s="211" t="s">
        <v>436</v>
      </c>
      <c r="G333" s="208"/>
      <c r="H333" s="212">
        <v>215.4</v>
      </c>
      <c r="I333" s="213"/>
      <c r="J333" s="208"/>
      <c r="K333" s="208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152</v>
      </c>
      <c r="AU333" s="218" t="s">
        <v>22</v>
      </c>
      <c r="AV333" s="12" t="s">
        <v>22</v>
      </c>
      <c r="AW333" s="12" t="s">
        <v>46</v>
      </c>
      <c r="AX333" s="12" t="s">
        <v>88</v>
      </c>
      <c r="AY333" s="218" t="s">
        <v>143</v>
      </c>
    </row>
    <row r="334" spans="2:51" s="14" customFormat="1" ht="11.25">
      <c r="B334" s="229"/>
      <c r="C334" s="230"/>
      <c r="D334" s="209" t="s">
        <v>152</v>
      </c>
      <c r="E334" s="231" t="s">
        <v>1</v>
      </c>
      <c r="F334" s="232" t="s">
        <v>161</v>
      </c>
      <c r="G334" s="230"/>
      <c r="H334" s="233">
        <v>7545.1</v>
      </c>
      <c r="I334" s="234"/>
      <c r="J334" s="230"/>
      <c r="K334" s="230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152</v>
      </c>
      <c r="AU334" s="239" t="s">
        <v>22</v>
      </c>
      <c r="AV334" s="14" t="s">
        <v>150</v>
      </c>
      <c r="AW334" s="14" t="s">
        <v>46</v>
      </c>
      <c r="AX334" s="14" t="s">
        <v>23</v>
      </c>
      <c r="AY334" s="239" t="s">
        <v>143</v>
      </c>
    </row>
    <row r="335" spans="2:65" s="1" customFormat="1" ht="24" customHeight="1">
      <c r="B335" s="35"/>
      <c r="C335" s="194" t="s">
        <v>437</v>
      </c>
      <c r="D335" s="194" t="s">
        <v>145</v>
      </c>
      <c r="E335" s="195" t="s">
        <v>438</v>
      </c>
      <c r="F335" s="196" t="s">
        <v>439</v>
      </c>
      <c r="G335" s="197" t="s">
        <v>148</v>
      </c>
      <c r="H335" s="198">
        <v>8127.1</v>
      </c>
      <c r="I335" s="199"/>
      <c r="J335" s="200">
        <f>ROUND(I335*H335,2)</f>
        <v>0</v>
      </c>
      <c r="K335" s="196" t="s">
        <v>1</v>
      </c>
      <c r="L335" s="39"/>
      <c r="M335" s="201" t="s">
        <v>1</v>
      </c>
      <c r="N335" s="202" t="s">
        <v>53</v>
      </c>
      <c r="O335" s="67"/>
      <c r="P335" s="203">
        <f>O335*H335</f>
        <v>0</v>
      </c>
      <c r="Q335" s="203">
        <v>0.00071</v>
      </c>
      <c r="R335" s="203">
        <f>Q335*H335</f>
        <v>5.770241</v>
      </c>
      <c r="S335" s="203">
        <v>0</v>
      </c>
      <c r="T335" s="204">
        <f>S335*H335</f>
        <v>0</v>
      </c>
      <c r="AR335" s="205" t="s">
        <v>150</v>
      </c>
      <c r="AT335" s="205" t="s">
        <v>145</v>
      </c>
      <c r="AU335" s="205" t="s">
        <v>22</v>
      </c>
      <c r="AY335" s="17" t="s">
        <v>143</v>
      </c>
      <c r="BE335" s="206">
        <f>IF(N335="základní",J335,0)</f>
        <v>0</v>
      </c>
      <c r="BF335" s="206">
        <f>IF(N335="snížená",J335,0)</f>
        <v>0</v>
      </c>
      <c r="BG335" s="206">
        <f>IF(N335="zákl. přenesená",J335,0)</f>
        <v>0</v>
      </c>
      <c r="BH335" s="206">
        <f>IF(N335="sníž. přenesená",J335,0)</f>
        <v>0</v>
      </c>
      <c r="BI335" s="206">
        <f>IF(N335="nulová",J335,0)</f>
        <v>0</v>
      </c>
      <c r="BJ335" s="17" t="s">
        <v>23</v>
      </c>
      <c r="BK335" s="206">
        <f>ROUND(I335*H335,2)</f>
        <v>0</v>
      </c>
      <c r="BL335" s="17" t="s">
        <v>150</v>
      </c>
      <c r="BM335" s="205" t="s">
        <v>440</v>
      </c>
    </row>
    <row r="336" spans="2:51" s="13" customFormat="1" ht="11.25">
      <c r="B336" s="219"/>
      <c r="C336" s="220"/>
      <c r="D336" s="209" t="s">
        <v>152</v>
      </c>
      <c r="E336" s="221" t="s">
        <v>1</v>
      </c>
      <c r="F336" s="222" t="s">
        <v>93</v>
      </c>
      <c r="G336" s="220"/>
      <c r="H336" s="221" t="s">
        <v>1</v>
      </c>
      <c r="I336" s="223"/>
      <c r="J336" s="220"/>
      <c r="K336" s="220"/>
      <c r="L336" s="224"/>
      <c r="M336" s="225"/>
      <c r="N336" s="226"/>
      <c r="O336" s="226"/>
      <c r="P336" s="226"/>
      <c r="Q336" s="226"/>
      <c r="R336" s="226"/>
      <c r="S336" s="226"/>
      <c r="T336" s="227"/>
      <c r="AT336" s="228" t="s">
        <v>152</v>
      </c>
      <c r="AU336" s="228" t="s">
        <v>22</v>
      </c>
      <c r="AV336" s="13" t="s">
        <v>23</v>
      </c>
      <c r="AW336" s="13" t="s">
        <v>46</v>
      </c>
      <c r="AX336" s="13" t="s">
        <v>88</v>
      </c>
      <c r="AY336" s="228" t="s">
        <v>143</v>
      </c>
    </row>
    <row r="337" spans="2:51" s="12" customFormat="1" ht="11.25">
      <c r="B337" s="207"/>
      <c r="C337" s="208"/>
      <c r="D337" s="209" t="s">
        <v>152</v>
      </c>
      <c r="E337" s="210" t="s">
        <v>1</v>
      </c>
      <c r="F337" s="211" t="s">
        <v>441</v>
      </c>
      <c r="G337" s="208"/>
      <c r="H337" s="212">
        <v>7105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152</v>
      </c>
      <c r="AU337" s="218" t="s">
        <v>22</v>
      </c>
      <c r="AV337" s="12" t="s">
        <v>22</v>
      </c>
      <c r="AW337" s="12" t="s">
        <v>46</v>
      </c>
      <c r="AX337" s="12" t="s">
        <v>88</v>
      </c>
      <c r="AY337" s="218" t="s">
        <v>143</v>
      </c>
    </row>
    <row r="338" spans="2:51" s="13" customFormat="1" ht="11.25">
      <c r="B338" s="219"/>
      <c r="C338" s="220"/>
      <c r="D338" s="209" t="s">
        <v>152</v>
      </c>
      <c r="E338" s="221" t="s">
        <v>1</v>
      </c>
      <c r="F338" s="222" t="s">
        <v>250</v>
      </c>
      <c r="G338" s="220"/>
      <c r="H338" s="221" t="s">
        <v>1</v>
      </c>
      <c r="I338" s="223"/>
      <c r="J338" s="220"/>
      <c r="K338" s="220"/>
      <c r="L338" s="224"/>
      <c r="M338" s="225"/>
      <c r="N338" s="226"/>
      <c r="O338" s="226"/>
      <c r="P338" s="226"/>
      <c r="Q338" s="226"/>
      <c r="R338" s="226"/>
      <c r="S338" s="226"/>
      <c r="T338" s="227"/>
      <c r="AT338" s="228" t="s">
        <v>152</v>
      </c>
      <c r="AU338" s="228" t="s">
        <v>22</v>
      </c>
      <c r="AV338" s="13" t="s">
        <v>23</v>
      </c>
      <c r="AW338" s="13" t="s">
        <v>46</v>
      </c>
      <c r="AX338" s="13" t="s">
        <v>88</v>
      </c>
      <c r="AY338" s="228" t="s">
        <v>143</v>
      </c>
    </row>
    <row r="339" spans="2:51" s="12" customFormat="1" ht="11.25">
      <c r="B339" s="207"/>
      <c r="C339" s="208"/>
      <c r="D339" s="209" t="s">
        <v>152</v>
      </c>
      <c r="E339" s="210" t="s">
        <v>1</v>
      </c>
      <c r="F339" s="211" t="s">
        <v>434</v>
      </c>
      <c r="G339" s="208"/>
      <c r="H339" s="212">
        <v>158.7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152</v>
      </c>
      <c r="AU339" s="218" t="s">
        <v>22</v>
      </c>
      <c r="AV339" s="12" t="s">
        <v>22</v>
      </c>
      <c r="AW339" s="12" t="s">
        <v>46</v>
      </c>
      <c r="AX339" s="12" t="s">
        <v>88</v>
      </c>
      <c r="AY339" s="218" t="s">
        <v>143</v>
      </c>
    </row>
    <row r="340" spans="2:51" s="13" customFormat="1" ht="11.25">
      <c r="B340" s="219"/>
      <c r="C340" s="220"/>
      <c r="D340" s="209" t="s">
        <v>152</v>
      </c>
      <c r="E340" s="221" t="s">
        <v>1</v>
      </c>
      <c r="F340" s="222" t="s">
        <v>435</v>
      </c>
      <c r="G340" s="220"/>
      <c r="H340" s="221" t="s">
        <v>1</v>
      </c>
      <c r="I340" s="223"/>
      <c r="J340" s="220"/>
      <c r="K340" s="220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152</v>
      </c>
      <c r="AU340" s="228" t="s">
        <v>22</v>
      </c>
      <c r="AV340" s="13" t="s">
        <v>23</v>
      </c>
      <c r="AW340" s="13" t="s">
        <v>46</v>
      </c>
      <c r="AX340" s="13" t="s">
        <v>88</v>
      </c>
      <c r="AY340" s="228" t="s">
        <v>143</v>
      </c>
    </row>
    <row r="341" spans="2:51" s="12" customFormat="1" ht="11.25">
      <c r="B341" s="207"/>
      <c r="C341" s="208"/>
      <c r="D341" s="209" t="s">
        <v>152</v>
      </c>
      <c r="E341" s="210" t="s">
        <v>1</v>
      </c>
      <c r="F341" s="211" t="s">
        <v>436</v>
      </c>
      <c r="G341" s="208"/>
      <c r="H341" s="212">
        <v>215.4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152</v>
      </c>
      <c r="AU341" s="218" t="s">
        <v>22</v>
      </c>
      <c r="AV341" s="12" t="s">
        <v>22</v>
      </c>
      <c r="AW341" s="12" t="s">
        <v>46</v>
      </c>
      <c r="AX341" s="12" t="s">
        <v>88</v>
      </c>
      <c r="AY341" s="218" t="s">
        <v>143</v>
      </c>
    </row>
    <row r="342" spans="2:51" s="13" customFormat="1" ht="11.25">
      <c r="B342" s="219"/>
      <c r="C342" s="220"/>
      <c r="D342" s="209" t="s">
        <v>152</v>
      </c>
      <c r="E342" s="221" t="s">
        <v>1</v>
      </c>
      <c r="F342" s="222" t="s">
        <v>442</v>
      </c>
      <c r="G342" s="220"/>
      <c r="H342" s="221" t="s">
        <v>1</v>
      </c>
      <c r="I342" s="223"/>
      <c r="J342" s="220"/>
      <c r="K342" s="220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152</v>
      </c>
      <c r="AU342" s="228" t="s">
        <v>22</v>
      </c>
      <c r="AV342" s="13" t="s">
        <v>23</v>
      </c>
      <c r="AW342" s="13" t="s">
        <v>46</v>
      </c>
      <c r="AX342" s="13" t="s">
        <v>88</v>
      </c>
      <c r="AY342" s="228" t="s">
        <v>143</v>
      </c>
    </row>
    <row r="343" spans="2:51" s="12" customFormat="1" ht="11.25">
      <c r="B343" s="207"/>
      <c r="C343" s="208"/>
      <c r="D343" s="209" t="s">
        <v>152</v>
      </c>
      <c r="E343" s="210" t="s">
        <v>1</v>
      </c>
      <c r="F343" s="211" t="s">
        <v>443</v>
      </c>
      <c r="G343" s="208"/>
      <c r="H343" s="212">
        <v>648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152</v>
      </c>
      <c r="AU343" s="218" t="s">
        <v>22</v>
      </c>
      <c r="AV343" s="12" t="s">
        <v>22</v>
      </c>
      <c r="AW343" s="12" t="s">
        <v>46</v>
      </c>
      <c r="AX343" s="12" t="s">
        <v>88</v>
      </c>
      <c r="AY343" s="218" t="s">
        <v>143</v>
      </c>
    </row>
    <row r="344" spans="2:51" s="14" customFormat="1" ht="11.25">
      <c r="B344" s="229"/>
      <c r="C344" s="230"/>
      <c r="D344" s="209" t="s">
        <v>152</v>
      </c>
      <c r="E344" s="231" t="s">
        <v>1</v>
      </c>
      <c r="F344" s="232" t="s">
        <v>161</v>
      </c>
      <c r="G344" s="230"/>
      <c r="H344" s="233">
        <v>8127.1</v>
      </c>
      <c r="I344" s="234"/>
      <c r="J344" s="230"/>
      <c r="K344" s="230"/>
      <c r="L344" s="235"/>
      <c r="M344" s="236"/>
      <c r="N344" s="237"/>
      <c r="O344" s="237"/>
      <c r="P344" s="237"/>
      <c r="Q344" s="237"/>
      <c r="R344" s="237"/>
      <c r="S344" s="237"/>
      <c r="T344" s="238"/>
      <c r="AT344" s="239" t="s">
        <v>152</v>
      </c>
      <c r="AU344" s="239" t="s">
        <v>22</v>
      </c>
      <c r="AV344" s="14" t="s">
        <v>150</v>
      </c>
      <c r="AW344" s="14" t="s">
        <v>46</v>
      </c>
      <c r="AX344" s="14" t="s">
        <v>23</v>
      </c>
      <c r="AY344" s="239" t="s">
        <v>143</v>
      </c>
    </row>
    <row r="345" spans="2:65" s="1" customFormat="1" ht="24" customHeight="1">
      <c r="B345" s="35"/>
      <c r="C345" s="194" t="s">
        <v>444</v>
      </c>
      <c r="D345" s="194" t="s">
        <v>145</v>
      </c>
      <c r="E345" s="195" t="s">
        <v>445</v>
      </c>
      <c r="F345" s="196" t="s">
        <v>446</v>
      </c>
      <c r="G345" s="197" t="s">
        <v>148</v>
      </c>
      <c r="H345" s="198">
        <v>374.1</v>
      </c>
      <c r="I345" s="199"/>
      <c r="J345" s="200">
        <f>ROUND(I345*H345,2)</f>
        <v>0</v>
      </c>
      <c r="K345" s="196" t="s">
        <v>1</v>
      </c>
      <c r="L345" s="39"/>
      <c r="M345" s="201" t="s">
        <v>1</v>
      </c>
      <c r="N345" s="202" t="s">
        <v>53</v>
      </c>
      <c r="O345" s="67"/>
      <c r="P345" s="203">
        <f>O345*H345</f>
        <v>0</v>
      </c>
      <c r="Q345" s="203">
        <v>0.10373</v>
      </c>
      <c r="R345" s="203">
        <f>Q345*H345</f>
        <v>38.805393</v>
      </c>
      <c r="S345" s="203">
        <v>0</v>
      </c>
      <c r="T345" s="204">
        <f>S345*H345</f>
        <v>0</v>
      </c>
      <c r="AR345" s="205" t="s">
        <v>150</v>
      </c>
      <c r="AT345" s="205" t="s">
        <v>145</v>
      </c>
      <c r="AU345" s="205" t="s">
        <v>22</v>
      </c>
      <c r="AY345" s="17" t="s">
        <v>143</v>
      </c>
      <c r="BE345" s="206">
        <f>IF(N345="základní",J345,0)</f>
        <v>0</v>
      </c>
      <c r="BF345" s="206">
        <f>IF(N345="snížená",J345,0)</f>
        <v>0</v>
      </c>
      <c r="BG345" s="206">
        <f>IF(N345="zákl. přenesená",J345,0)</f>
        <v>0</v>
      </c>
      <c r="BH345" s="206">
        <f>IF(N345="sníž. přenesená",J345,0)</f>
        <v>0</v>
      </c>
      <c r="BI345" s="206">
        <f>IF(N345="nulová",J345,0)</f>
        <v>0</v>
      </c>
      <c r="BJ345" s="17" t="s">
        <v>23</v>
      </c>
      <c r="BK345" s="206">
        <f>ROUND(I345*H345,2)</f>
        <v>0</v>
      </c>
      <c r="BL345" s="17" t="s">
        <v>150</v>
      </c>
      <c r="BM345" s="205" t="s">
        <v>447</v>
      </c>
    </row>
    <row r="346" spans="2:51" s="13" customFormat="1" ht="11.25">
      <c r="B346" s="219"/>
      <c r="C346" s="220"/>
      <c r="D346" s="209" t="s">
        <v>152</v>
      </c>
      <c r="E346" s="221" t="s">
        <v>1</v>
      </c>
      <c r="F346" s="222" t="s">
        <v>250</v>
      </c>
      <c r="G346" s="220"/>
      <c r="H346" s="221" t="s">
        <v>1</v>
      </c>
      <c r="I346" s="223"/>
      <c r="J346" s="220"/>
      <c r="K346" s="220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152</v>
      </c>
      <c r="AU346" s="228" t="s">
        <v>22</v>
      </c>
      <c r="AV346" s="13" t="s">
        <v>23</v>
      </c>
      <c r="AW346" s="13" t="s">
        <v>46</v>
      </c>
      <c r="AX346" s="13" t="s">
        <v>88</v>
      </c>
      <c r="AY346" s="228" t="s">
        <v>143</v>
      </c>
    </row>
    <row r="347" spans="2:51" s="12" customFormat="1" ht="11.25">
      <c r="B347" s="207"/>
      <c r="C347" s="208"/>
      <c r="D347" s="209" t="s">
        <v>152</v>
      </c>
      <c r="E347" s="210" t="s">
        <v>1</v>
      </c>
      <c r="F347" s="211" t="s">
        <v>434</v>
      </c>
      <c r="G347" s="208"/>
      <c r="H347" s="212">
        <v>158.7</v>
      </c>
      <c r="I347" s="213"/>
      <c r="J347" s="208"/>
      <c r="K347" s="208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152</v>
      </c>
      <c r="AU347" s="218" t="s">
        <v>22</v>
      </c>
      <c r="AV347" s="12" t="s">
        <v>22</v>
      </c>
      <c r="AW347" s="12" t="s">
        <v>46</v>
      </c>
      <c r="AX347" s="12" t="s">
        <v>88</v>
      </c>
      <c r="AY347" s="218" t="s">
        <v>143</v>
      </c>
    </row>
    <row r="348" spans="2:51" s="13" customFormat="1" ht="11.25">
      <c r="B348" s="219"/>
      <c r="C348" s="220"/>
      <c r="D348" s="209" t="s">
        <v>152</v>
      </c>
      <c r="E348" s="221" t="s">
        <v>1</v>
      </c>
      <c r="F348" s="222" t="s">
        <v>435</v>
      </c>
      <c r="G348" s="220"/>
      <c r="H348" s="221" t="s">
        <v>1</v>
      </c>
      <c r="I348" s="223"/>
      <c r="J348" s="220"/>
      <c r="K348" s="220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152</v>
      </c>
      <c r="AU348" s="228" t="s">
        <v>22</v>
      </c>
      <c r="AV348" s="13" t="s">
        <v>23</v>
      </c>
      <c r="AW348" s="13" t="s">
        <v>46</v>
      </c>
      <c r="AX348" s="13" t="s">
        <v>88</v>
      </c>
      <c r="AY348" s="228" t="s">
        <v>143</v>
      </c>
    </row>
    <row r="349" spans="2:51" s="12" customFormat="1" ht="11.25">
      <c r="B349" s="207"/>
      <c r="C349" s="208"/>
      <c r="D349" s="209" t="s">
        <v>152</v>
      </c>
      <c r="E349" s="210" t="s">
        <v>1</v>
      </c>
      <c r="F349" s="211" t="s">
        <v>436</v>
      </c>
      <c r="G349" s="208"/>
      <c r="H349" s="212">
        <v>215.4</v>
      </c>
      <c r="I349" s="213"/>
      <c r="J349" s="208"/>
      <c r="K349" s="208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152</v>
      </c>
      <c r="AU349" s="218" t="s">
        <v>22</v>
      </c>
      <c r="AV349" s="12" t="s">
        <v>22</v>
      </c>
      <c r="AW349" s="12" t="s">
        <v>46</v>
      </c>
      <c r="AX349" s="12" t="s">
        <v>88</v>
      </c>
      <c r="AY349" s="218" t="s">
        <v>143</v>
      </c>
    </row>
    <row r="350" spans="2:51" s="14" customFormat="1" ht="11.25">
      <c r="B350" s="229"/>
      <c r="C350" s="230"/>
      <c r="D350" s="209" t="s">
        <v>152</v>
      </c>
      <c r="E350" s="231" t="s">
        <v>1</v>
      </c>
      <c r="F350" s="232" t="s">
        <v>161</v>
      </c>
      <c r="G350" s="230"/>
      <c r="H350" s="233">
        <v>374.1</v>
      </c>
      <c r="I350" s="234"/>
      <c r="J350" s="230"/>
      <c r="K350" s="230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152</v>
      </c>
      <c r="AU350" s="239" t="s">
        <v>22</v>
      </c>
      <c r="AV350" s="14" t="s">
        <v>150</v>
      </c>
      <c r="AW350" s="14" t="s">
        <v>46</v>
      </c>
      <c r="AX350" s="14" t="s">
        <v>23</v>
      </c>
      <c r="AY350" s="239" t="s">
        <v>143</v>
      </c>
    </row>
    <row r="351" spans="2:65" s="1" customFormat="1" ht="16.5" customHeight="1">
      <c r="B351" s="35"/>
      <c r="C351" s="194" t="s">
        <v>448</v>
      </c>
      <c r="D351" s="194" t="s">
        <v>145</v>
      </c>
      <c r="E351" s="195" t="s">
        <v>449</v>
      </c>
      <c r="F351" s="196" t="s">
        <v>450</v>
      </c>
      <c r="G351" s="197" t="s">
        <v>148</v>
      </c>
      <c r="H351" s="198">
        <v>7083</v>
      </c>
      <c r="I351" s="199"/>
      <c r="J351" s="200">
        <f>ROUND(I351*H351,2)</f>
        <v>0</v>
      </c>
      <c r="K351" s="196" t="s">
        <v>1</v>
      </c>
      <c r="L351" s="39"/>
      <c r="M351" s="201" t="s">
        <v>1</v>
      </c>
      <c r="N351" s="202" t="s">
        <v>53</v>
      </c>
      <c r="O351" s="67"/>
      <c r="P351" s="203">
        <f>O351*H351</f>
        <v>0</v>
      </c>
      <c r="Q351" s="203">
        <v>0.10373</v>
      </c>
      <c r="R351" s="203">
        <f>Q351*H351</f>
        <v>734.71959</v>
      </c>
      <c r="S351" s="203">
        <v>0</v>
      </c>
      <c r="T351" s="204">
        <f>S351*H351</f>
        <v>0</v>
      </c>
      <c r="AR351" s="205" t="s">
        <v>150</v>
      </c>
      <c r="AT351" s="205" t="s">
        <v>145</v>
      </c>
      <c r="AU351" s="205" t="s">
        <v>22</v>
      </c>
      <c r="AY351" s="17" t="s">
        <v>143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17" t="s">
        <v>23</v>
      </c>
      <c r="BK351" s="206">
        <f>ROUND(I351*H351,2)</f>
        <v>0</v>
      </c>
      <c r="BL351" s="17" t="s">
        <v>150</v>
      </c>
      <c r="BM351" s="205" t="s">
        <v>451</v>
      </c>
    </row>
    <row r="352" spans="2:51" s="13" customFormat="1" ht="11.25">
      <c r="B352" s="219"/>
      <c r="C352" s="220"/>
      <c r="D352" s="209" t="s">
        <v>152</v>
      </c>
      <c r="E352" s="221" t="s">
        <v>1</v>
      </c>
      <c r="F352" s="222" t="s">
        <v>93</v>
      </c>
      <c r="G352" s="220"/>
      <c r="H352" s="221" t="s">
        <v>1</v>
      </c>
      <c r="I352" s="223"/>
      <c r="J352" s="220"/>
      <c r="K352" s="220"/>
      <c r="L352" s="224"/>
      <c r="M352" s="225"/>
      <c r="N352" s="226"/>
      <c r="O352" s="226"/>
      <c r="P352" s="226"/>
      <c r="Q352" s="226"/>
      <c r="R352" s="226"/>
      <c r="S352" s="226"/>
      <c r="T352" s="227"/>
      <c r="AT352" s="228" t="s">
        <v>152</v>
      </c>
      <c r="AU352" s="228" t="s">
        <v>22</v>
      </c>
      <c r="AV352" s="13" t="s">
        <v>23</v>
      </c>
      <c r="AW352" s="13" t="s">
        <v>46</v>
      </c>
      <c r="AX352" s="13" t="s">
        <v>88</v>
      </c>
      <c r="AY352" s="228" t="s">
        <v>143</v>
      </c>
    </row>
    <row r="353" spans="2:51" s="12" customFormat="1" ht="11.25">
      <c r="B353" s="207"/>
      <c r="C353" s="208"/>
      <c r="D353" s="209" t="s">
        <v>152</v>
      </c>
      <c r="E353" s="210" t="s">
        <v>1</v>
      </c>
      <c r="F353" s="211" t="s">
        <v>452</v>
      </c>
      <c r="G353" s="208"/>
      <c r="H353" s="212">
        <v>7083</v>
      </c>
      <c r="I353" s="213"/>
      <c r="J353" s="208"/>
      <c r="K353" s="208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152</v>
      </c>
      <c r="AU353" s="218" t="s">
        <v>22</v>
      </c>
      <c r="AV353" s="12" t="s">
        <v>22</v>
      </c>
      <c r="AW353" s="12" t="s">
        <v>46</v>
      </c>
      <c r="AX353" s="12" t="s">
        <v>23</v>
      </c>
      <c r="AY353" s="218" t="s">
        <v>143</v>
      </c>
    </row>
    <row r="354" spans="2:65" s="1" customFormat="1" ht="36" customHeight="1">
      <c r="B354" s="35"/>
      <c r="C354" s="194" t="s">
        <v>453</v>
      </c>
      <c r="D354" s="194" t="s">
        <v>145</v>
      </c>
      <c r="E354" s="195" t="s">
        <v>454</v>
      </c>
      <c r="F354" s="196" t="s">
        <v>455</v>
      </c>
      <c r="G354" s="197" t="s">
        <v>148</v>
      </c>
      <c r="H354" s="198">
        <v>7488.1</v>
      </c>
      <c r="I354" s="199"/>
      <c r="J354" s="200">
        <f>ROUND(I354*H354,2)</f>
        <v>0</v>
      </c>
      <c r="K354" s="196" t="s">
        <v>1</v>
      </c>
      <c r="L354" s="39"/>
      <c r="M354" s="201" t="s">
        <v>1</v>
      </c>
      <c r="N354" s="202" t="s">
        <v>53</v>
      </c>
      <c r="O354" s="67"/>
      <c r="P354" s="203">
        <f>O354*H354</f>
        <v>0</v>
      </c>
      <c r="Q354" s="203">
        <v>0.18152</v>
      </c>
      <c r="R354" s="203">
        <f>Q354*H354</f>
        <v>1359.239912</v>
      </c>
      <c r="S354" s="203">
        <v>0</v>
      </c>
      <c r="T354" s="204">
        <f>S354*H354</f>
        <v>0</v>
      </c>
      <c r="AR354" s="205" t="s">
        <v>150</v>
      </c>
      <c r="AT354" s="205" t="s">
        <v>145</v>
      </c>
      <c r="AU354" s="205" t="s">
        <v>22</v>
      </c>
      <c r="AY354" s="17" t="s">
        <v>143</v>
      </c>
      <c r="BE354" s="206">
        <f>IF(N354="základní",J354,0)</f>
        <v>0</v>
      </c>
      <c r="BF354" s="206">
        <f>IF(N354="snížená",J354,0)</f>
        <v>0</v>
      </c>
      <c r="BG354" s="206">
        <f>IF(N354="zákl. přenesená",J354,0)</f>
        <v>0</v>
      </c>
      <c r="BH354" s="206">
        <f>IF(N354="sníž. přenesená",J354,0)</f>
        <v>0</v>
      </c>
      <c r="BI354" s="206">
        <f>IF(N354="nulová",J354,0)</f>
        <v>0</v>
      </c>
      <c r="BJ354" s="17" t="s">
        <v>23</v>
      </c>
      <c r="BK354" s="206">
        <f>ROUND(I354*H354,2)</f>
        <v>0</v>
      </c>
      <c r="BL354" s="17" t="s">
        <v>150</v>
      </c>
      <c r="BM354" s="205" t="s">
        <v>456</v>
      </c>
    </row>
    <row r="355" spans="2:51" s="13" customFormat="1" ht="11.25">
      <c r="B355" s="219"/>
      <c r="C355" s="220"/>
      <c r="D355" s="209" t="s">
        <v>152</v>
      </c>
      <c r="E355" s="221" t="s">
        <v>1</v>
      </c>
      <c r="F355" s="222" t="s">
        <v>93</v>
      </c>
      <c r="G355" s="220"/>
      <c r="H355" s="221" t="s">
        <v>1</v>
      </c>
      <c r="I355" s="223"/>
      <c r="J355" s="220"/>
      <c r="K355" s="220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152</v>
      </c>
      <c r="AU355" s="228" t="s">
        <v>22</v>
      </c>
      <c r="AV355" s="13" t="s">
        <v>23</v>
      </c>
      <c r="AW355" s="13" t="s">
        <v>46</v>
      </c>
      <c r="AX355" s="13" t="s">
        <v>88</v>
      </c>
      <c r="AY355" s="228" t="s">
        <v>143</v>
      </c>
    </row>
    <row r="356" spans="2:51" s="12" customFormat="1" ht="11.25">
      <c r="B356" s="207"/>
      <c r="C356" s="208"/>
      <c r="D356" s="209" t="s">
        <v>152</v>
      </c>
      <c r="E356" s="210" t="s">
        <v>1</v>
      </c>
      <c r="F356" s="211" t="s">
        <v>457</v>
      </c>
      <c r="G356" s="208"/>
      <c r="H356" s="212">
        <v>7149</v>
      </c>
      <c r="I356" s="213"/>
      <c r="J356" s="208"/>
      <c r="K356" s="208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152</v>
      </c>
      <c r="AU356" s="218" t="s">
        <v>22</v>
      </c>
      <c r="AV356" s="12" t="s">
        <v>22</v>
      </c>
      <c r="AW356" s="12" t="s">
        <v>46</v>
      </c>
      <c r="AX356" s="12" t="s">
        <v>88</v>
      </c>
      <c r="AY356" s="218" t="s">
        <v>143</v>
      </c>
    </row>
    <row r="357" spans="2:51" s="13" customFormat="1" ht="11.25">
      <c r="B357" s="219"/>
      <c r="C357" s="220"/>
      <c r="D357" s="209" t="s">
        <v>152</v>
      </c>
      <c r="E357" s="221" t="s">
        <v>1</v>
      </c>
      <c r="F357" s="222" t="s">
        <v>250</v>
      </c>
      <c r="G357" s="220"/>
      <c r="H357" s="221" t="s">
        <v>1</v>
      </c>
      <c r="I357" s="223"/>
      <c r="J357" s="220"/>
      <c r="K357" s="220"/>
      <c r="L357" s="224"/>
      <c r="M357" s="225"/>
      <c r="N357" s="226"/>
      <c r="O357" s="226"/>
      <c r="P357" s="226"/>
      <c r="Q357" s="226"/>
      <c r="R357" s="226"/>
      <c r="S357" s="226"/>
      <c r="T357" s="227"/>
      <c r="AT357" s="228" t="s">
        <v>152</v>
      </c>
      <c r="AU357" s="228" t="s">
        <v>22</v>
      </c>
      <c r="AV357" s="13" t="s">
        <v>23</v>
      </c>
      <c r="AW357" s="13" t="s">
        <v>46</v>
      </c>
      <c r="AX357" s="13" t="s">
        <v>88</v>
      </c>
      <c r="AY357" s="228" t="s">
        <v>143</v>
      </c>
    </row>
    <row r="358" spans="2:51" s="12" customFormat="1" ht="11.25">
      <c r="B358" s="207"/>
      <c r="C358" s="208"/>
      <c r="D358" s="209" t="s">
        <v>152</v>
      </c>
      <c r="E358" s="210" t="s">
        <v>1</v>
      </c>
      <c r="F358" s="211" t="s">
        <v>434</v>
      </c>
      <c r="G358" s="208"/>
      <c r="H358" s="212">
        <v>158.7</v>
      </c>
      <c r="I358" s="213"/>
      <c r="J358" s="208"/>
      <c r="K358" s="208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152</v>
      </c>
      <c r="AU358" s="218" t="s">
        <v>22</v>
      </c>
      <c r="AV358" s="12" t="s">
        <v>22</v>
      </c>
      <c r="AW358" s="12" t="s">
        <v>46</v>
      </c>
      <c r="AX358" s="12" t="s">
        <v>88</v>
      </c>
      <c r="AY358" s="218" t="s">
        <v>143</v>
      </c>
    </row>
    <row r="359" spans="2:51" s="13" customFormat="1" ht="11.25">
      <c r="B359" s="219"/>
      <c r="C359" s="220"/>
      <c r="D359" s="209" t="s">
        <v>152</v>
      </c>
      <c r="E359" s="221" t="s">
        <v>1</v>
      </c>
      <c r="F359" s="222" t="s">
        <v>435</v>
      </c>
      <c r="G359" s="220"/>
      <c r="H359" s="221" t="s">
        <v>1</v>
      </c>
      <c r="I359" s="223"/>
      <c r="J359" s="220"/>
      <c r="K359" s="220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152</v>
      </c>
      <c r="AU359" s="228" t="s">
        <v>22</v>
      </c>
      <c r="AV359" s="13" t="s">
        <v>23</v>
      </c>
      <c r="AW359" s="13" t="s">
        <v>46</v>
      </c>
      <c r="AX359" s="13" t="s">
        <v>88</v>
      </c>
      <c r="AY359" s="228" t="s">
        <v>143</v>
      </c>
    </row>
    <row r="360" spans="2:51" s="12" customFormat="1" ht="11.25">
      <c r="B360" s="207"/>
      <c r="C360" s="208"/>
      <c r="D360" s="209" t="s">
        <v>152</v>
      </c>
      <c r="E360" s="210" t="s">
        <v>1</v>
      </c>
      <c r="F360" s="211" t="s">
        <v>436</v>
      </c>
      <c r="G360" s="208"/>
      <c r="H360" s="212">
        <v>215.4</v>
      </c>
      <c r="I360" s="213"/>
      <c r="J360" s="208"/>
      <c r="K360" s="208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152</v>
      </c>
      <c r="AU360" s="218" t="s">
        <v>22</v>
      </c>
      <c r="AV360" s="12" t="s">
        <v>22</v>
      </c>
      <c r="AW360" s="12" t="s">
        <v>46</v>
      </c>
      <c r="AX360" s="12" t="s">
        <v>88</v>
      </c>
      <c r="AY360" s="218" t="s">
        <v>143</v>
      </c>
    </row>
    <row r="361" spans="2:51" s="13" customFormat="1" ht="11.25">
      <c r="B361" s="219"/>
      <c r="C361" s="220"/>
      <c r="D361" s="209" t="s">
        <v>152</v>
      </c>
      <c r="E361" s="221" t="s">
        <v>1</v>
      </c>
      <c r="F361" s="222" t="s">
        <v>458</v>
      </c>
      <c r="G361" s="220"/>
      <c r="H361" s="221" t="s">
        <v>1</v>
      </c>
      <c r="I361" s="223"/>
      <c r="J361" s="220"/>
      <c r="K361" s="220"/>
      <c r="L361" s="224"/>
      <c r="M361" s="225"/>
      <c r="N361" s="226"/>
      <c r="O361" s="226"/>
      <c r="P361" s="226"/>
      <c r="Q361" s="226"/>
      <c r="R361" s="226"/>
      <c r="S361" s="226"/>
      <c r="T361" s="227"/>
      <c r="AT361" s="228" t="s">
        <v>152</v>
      </c>
      <c r="AU361" s="228" t="s">
        <v>22</v>
      </c>
      <c r="AV361" s="13" t="s">
        <v>23</v>
      </c>
      <c r="AW361" s="13" t="s">
        <v>46</v>
      </c>
      <c r="AX361" s="13" t="s">
        <v>88</v>
      </c>
      <c r="AY361" s="228" t="s">
        <v>143</v>
      </c>
    </row>
    <row r="362" spans="2:51" s="12" customFormat="1" ht="11.25">
      <c r="B362" s="207"/>
      <c r="C362" s="208"/>
      <c r="D362" s="209" t="s">
        <v>152</v>
      </c>
      <c r="E362" s="210" t="s">
        <v>1</v>
      </c>
      <c r="F362" s="211" t="s">
        <v>459</v>
      </c>
      <c r="G362" s="208"/>
      <c r="H362" s="212">
        <v>-35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152</v>
      </c>
      <c r="AU362" s="218" t="s">
        <v>22</v>
      </c>
      <c r="AV362" s="12" t="s">
        <v>22</v>
      </c>
      <c r="AW362" s="12" t="s">
        <v>46</v>
      </c>
      <c r="AX362" s="12" t="s">
        <v>88</v>
      </c>
      <c r="AY362" s="218" t="s">
        <v>143</v>
      </c>
    </row>
    <row r="363" spans="2:51" s="14" customFormat="1" ht="11.25">
      <c r="B363" s="229"/>
      <c r="C363" s="230"/>
      <c r="D363" s="209" t="s">
        <v>152</v>
      </c>
      <c r="E363" s="231" t="s">
        <v>1</v>
      </c>
      <c r="F363" s="232" t="s">
        <v>161</v>
      </c>
      <c r="G363" s="230"/>
      <c r="H363" s="233">
        <v>7488.1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152</v>
      </c>
      <c r="AU363" s="239" t="s">
        <v>22</v>
      </c>
      <c r="AV363" s="14" t="s">
        <v>150</v>
      </c>
      <c r="AW363" s="14" t="s">
        <v>46</v>
      </c>
      <c r="AX363" s="14" t="s">
        <v>23</v>
      </c>
      <c r="AY363" s="239" t="s">
        <v>143</v>
      </c>
    </row>
    <row r="364" spans="2:65" s="1" customFormat="1" ht="24" customHeight="1">
      <c r="B364" s="35"/>
      <c r="C364" s="194" t="s">
        <v>460</v>
      </c>
      <c r="D364" s="194" t="s">
        <v>145</v>
      </c>
      <c r="E364" s="195" t="s">
        <v>461</v>
      </c>
      <c r="F364" s="196" t="s">
        <v>462</v>
      </c>
      <c r="G364" s="197" t="s">
        <v>148</v>
      </c>
      <c r="H364" s="198">
        <v>6</v>
      </c>
      <c r="I364" s="199"/>
      <c r="J364" s="200">
        <f>ROUND(I364*H364,2)</f>
        <v>0</v>
      </c>
      <c r="K364" s="196" t="s">
        <v>149</v>
      </c>
      <c r="L364" s="39"/>
      <c r="M364" s="201" t="s">
        <v>1</v>
      </c>
      <c r="N364" s="202" t="s">
        <v>53</v>
      </c>
      <c r="O364" s="67"/>
      <c r="P364" s="203">
        <f>O364*H364</f>
        <v>0</v>
      </c>
      <c r="Q364" s="203">
        <v>0.167</v>
      </c>
      <c r="R364" s="203">
        <f>Q364*H364</f>
        <v>1.002</v>
      </c>
      <c r="S364" s="203">
        <v>0</v>
      </c>
      <c r="T364" s="204">
        <f>S364*H364</f>
        <v>0</v>
      </c>
      <c r="AR364" s="205" t="s">
        <v>150</v>
      </c>
      <c r="AT364" s="205" t="s">
        <v>145</v>
      </c>
      <c r="AU364" s="205" t="s">
        <v>22</v>
      </c>
      <c r="AY364" s="17" t="s">
        <v>143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17" t="s">
        <v>23</v>
      </c>
      <c r="BK364" s="206">
        <f>ROUND(I364*H364,2)</f>
        <v>0</v>
      </c>
      <c r="BL364" s="17" t="s">
        <v>150</v>
      </c>
      <c r="BM364" s="205" t="s">
        <v>463</v>
      </c>
    </row>
    <row r="365" spans="2:51" s="13" customFormat="1" ht="11.25">
      <c r="B365" s="219"/>
      <c r="C365" s="220"/>
      <c r="D365" s="209" t="s">
        <v>152</v>
      </c>
      <c r="E365" s="221" t="s">
        <v>1</v>
      </c>
      <c r="F365" s="222" t="s">
        <v>464</v>
      </c>
      <c r="G365" s="220"/>
      <c r="H365" s="221" t="s">
        <v>1</v>
      </c>
      <c r="I365" s="223"/>
      <c r="J365" s="220"/>
      <c r="K365" s="220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152</v>
      </c>
      <c r="AU365" s="228" t="s">
        <v>22</v>
      </c>
      <c r="AV365" s="13" t="s">
        <v>23</v>
      </c>
      <c r="AW365" s="13" t="s">
        <v>46</v>
      </c>
      <c r="AX365" s="13" t="s">
        <v>88</v>
      </c>
      <c r="AY365" s="228" t="s">
        <v>143</v>
      </c>
    </row>
    <row r="366" spans="2:51" s="12" customFormat="1" ht="11.25">
      <c r="B366" s="207"/>
      <c r="C366" s="208"/>
      <c r="D366" s="209" t="s">
        <v>152</v>
      </c>
      <c r="E366" s="210" t="s">
        <v>1</v>
      </c>
      <c r="F366" s="211" t="s">
        <v>153</v>
      </c>
      <c r="G366" s="208"/>
      <c r="H366" s="212">
        <v>6</v>
      </c>
      <c r="I366" s="213"/>
      <c r="J366" s="208"/>
      <c r="K366" s="208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152</v>
      </c>
      <c r="AU366" s="218" t="s">
        <v>22</v>
      </c>
      <c r="AV366" s="12" t="s">
        <v>22</v>
      </c>
      <c r="AW366" s="12" t="s">
        <v>46</v>
      </c>
      <c r="AX366" s="12" t="s">
        <v>23</v>
      </c>
      <c r="AY366" s="218" t="s">
        <v>143</v>
      </c>
    </row>
    <row r="367" spans="2:65" s="1" customFormat="1" ht="24" customHeight="1">
      <c r="B367" s="35"/>
      <c r="C367" s="194" t="s">
        <v>465</v>
      </c>
      <c r="D367" s="194" t="s">
        <v>145</v>
      </c>
      <c r="E367" s="195" t="s">
        <v>466</v>
      </c>
      <c r="F367" s="196" t="s">
        <v>467</v>
      </c>
      <c r="G367" s="197" t="s">
        <v>148</v>
      </c>
      <c r="H367" s="198">
        <v>13.5</v>
      </c>
      <c r="I367" s="199"/>
      <c r="J367" s="200">
        <f>ROUND(I367*H367,2)</f>
        <v>0</v>
      </c>
      <c r="K367" s="196" t="s">
        <v>1</v>
      </c>
      <c r="L367" s="39"/>
      <c r="M367" s="201" t="s">
        <v>1</v>
      </c>
      <c r="N367" s="202" t="s">
        <v>53</v>
      </c>
      <c r="O367" s="67"/>
      <c r="P367" s="203">
        <f>O367*H367</f>
        <v>0</v>
      </c>
      <c r="Q367" s="203">
        <v>0.61404</v>
      </c>
      <c r="R367" s="203">
        <f>Q367*H367</f>
        <v>8.28954</v>
      </c>
      <c r="S367" s="203">
        <v>0</v>
      </c>
      <c r="T367" s="204">
        <f>S367*H367</f>
        <v>0</v>
      </c>
      <c r="AR367" s="205" t="s">
        <v>150</v>
      </c>
      <c r="AT367" s="205" t="s">
        <v>145</v>
      </c>
      <c r="AU367" s="205" t="s">
        <v>22</v>
      </c>
      <c r="AY367" s="17" t="s">
        <v>143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7" t="s">
        <v>23</v>
      </c>
      <c r="BK367" s="206">
        <f>ROUND(I367*H367,2)</f>
        <v>0</v>
      </c>
      <c r="BL367" s="17" t="s">
        <v>150</v>
      </c>
      <c r="BM367" s="205" t="s">
        <v>468</v>
      </c>
    </row>
    <row r="368" spans="2:51" s="12" customFormat="1" ht="11.25">
      <c r="B368" s="207"/>
      <c r="C368" s="208"/>
      <c r="D368" s="209" t="s">
        <v>152</v>
      </c>
      <c r="E368" s="210" t="s">
        <v>1</v>
      </c>
      <c r="F368" s="211" t="s">
        <v>469</v>
      </c>
      <c r="G368" s="208"/>
      <c r="H368" s="212">
        <v>13.5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152</v>
      </c>
      <c r="AU368" s="218" t="s">
        <v>22</v>
      </c>
      <c r="AV368" s="12" t="s">
        <v>22</v>
      </c>
      <c r="AW368" s="12" t="s">
        <v>46</v>
      </c>
      <c r="AX368" s="12" t="s">
        <v>23</v>
      </c>
      <c r="AY368" s="218" t="s">
        <v>143</v>
      </c>
    </row>
    <row r="369" spans="2:65" s="1" customFormat="1" ht="24" customHeight="1">
      <c r="B369" s="35"/>
      <c r="C369" s="194" t="s">
        <v>470</v>
      </c>
      <c r="D369" s="194" t="s">
        <v>145</v>
      </c>
      <c r="E369" s="195" t="s">
        <v>471</v>
      </c>
      <c r="F369" s="196" t="s">
        <v>472</v>
      </c>
      <c r="G369" s="197" t="s">
        <v>148</v>
      </c>
      <c r="H369" s="198">
        <v>13.5</v>
      </c>
      <c r="I369" s="199"/>
      <c r="J369" s="200">
        <f>ROUND(I369*H369,2)</f>
        <v>0</v>
      </c>
      <c r="K369" s="196" t="s">
        <v>1</v>
      </c>
      <c r="L369" s="39"/>
      <c r="M369" s="201" t="s">
        <v>1</v>
      </c>
      <c r="N369" s="202" t="s">
        <v>53</v>
      </c>
      <c r="O369" s="67"/>
      <c r="P369" s="203">
        <f>O369*H369</f>
        <v>0</v>
      </c>
      <c r="Q369" s="203">
        <v>0.15252</v>
      </c>
      <c r="R369" s="203">
        <f>Q369*H369</f>
        <v>2.05902</v>
      </c>
      <c r="S369" s="203">
        <v>0</v>
      </c>
      <c r="T369" s="204">
        <f>S369*H369</f>
        <v>0</v>
      </c>
      <c r="AR369" s="205" t="s">
        <v>150</v>
      </c>
      <c r="AT369" s="205" t="s">
        <v>145</v>
      </c>
      <c r="AU369" s="205" t="s">
        <v>22</v>
      </c>
      <c r="AY369" s="17" t="s">
        <v>143</v>
      </c>
      <c r="BE369" s="206">
        <f>IF(N369="základní",J369,0)</f>
        <v>0</v>
      </c>
      <c r="BF369" s="206">
        <f>IF(N369="snížená",J369,0)</f>
        <v>0</v>
      </c>
      <c r="BG369" s="206">
        <f>IF(N369="zákl. přenesená",J369,0)</f>
        <v>0</v>
      </c>
      <c r="BH369" s="206">
        <f>IF(N369="sníž. přenesená",J369,0)</f>
        <v>0</v>
      </c>
      <c r="BI369" s="206">
        <f>IF(N369="nulová",J369,0)</f>
        <v>0</v>
      </c>
      <c r="BJ369" s="17" t="s">
        <v>23</v>
      </c>
      <c r="BK369" s="206">
        <f>ROUND(I369*H369,2)</f>
        <v>0</v>
      </c>
      <c r="BL369" s="17" t="s">
        <v>150</v>
      </c>
      <c r="BM369" s="205" t="s">
        <v>473</v>
      </c>
    </row>
    <row r="370" spans="2:51" s="12" customFormat="1" ht="11.25">
      <c r="B370" s="207"/>
      <c r="C370" s="208"/>
      <c r="D370" s="209" t="s">
        <v>152</v>
      </c>
      <c r="E370" s="210" t="s">
        <v>1</v>
      </c>
      <c r="F370" s="211" t="s">
        <v>474</v>
      </c>
      <c r="G370" s="208"/>
      <c r="H370" s="212">
        <v>13.5</v>
      </c>
      <c r="I370" s="213"/>
      <c r="J370" s="208"/>
      <c r="K370" s="208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152</v>
      </c>
      <c r="AU370" s="218" t="s">
        <v>22</v>
      </c>
      <c r="AV370" s="12" t="s">
        <v>22</v>
      </c>
      <c r="AW370" s="12" t="s">
        <v>46</v>
      </c>
      <c r="AX370" s="12" t="s">
        <v>23</v>
      </c>
      <c r="AY370" s="218" t="s">
        <v>143</v>
      </c>
    </row>
    <row r="371" spans="2:65" s="1" customFormat="1" ht="24" customHeight="1">
      <c r="B371" s="35"/>
      <c r="C371" s="194" t="s">
        <v>475</v>
      </c>
      <c r="D371" s="194" t="s">
        <v>145</v>
      </c>
      <c r="E371" s="195" t="s">
        <v>476</v>
      </c>
      <c r="F371" s="196" t="s">
        <v>477</v>
      </c>
      <c r="G371" s="197" t="s">
        <v>148</v>
      </c>
      <c r="H371" s="198">
        <v>56.6</v>
      </c>
      <c r="I371" s="199"/>
      <c r="J371" s="200">
        <f>ROUND(I371*H371,2)</f>
        <v>0</v>
      </c>
      <c r="K371" s="196" t="s">
        <v>1</v>
      </c>
      <c r="L371" s="39"/>
      <c r="M371" s="201" t="s">
        <v>1</v>
      </c>
      <c r="N371" s="202" t="s">
        <v>53</v>
      </c>
      <c r="O371" s="67"/>
      <c r="P371" s="203">
        <f>O371*H371</f>
        <v>0</v>
      </c>
      <c r="Q371" s="203">
        <v>0.08565</v>
      </c>
      <c r="R371" s="203">
        <f>Q371*H371</f>
        <v>4.847790000000001</v>
      </c>
      <c r="S371" s="203">
        <v>0</v>
      </c>
      <c r="T371" s="204">
        <f>S371*H371</f>
        <v>0</v>
      </c>
      <c r="AR371" s="205" t="s">
        <v>150</v>
      </c>
      <c r="AT371" s="205" t="s">
        <v>145</v>
      </c>
      <c r="AU371" s="205" t="s">
        <v>22</v>
      </c>
      <c r="AY371" s="17" t="s">
        <v>143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17" t="s">
        <v>23</v>
      </c>
      <c r="BK371" s="206">
        <f>ROUND(I371*H371,2)</f>
        <v>0</v>
      </c>
      <c r="BL371" s="17" t="s">
        <v>150</v>
      </c>
      <c r="BM371" s="205" t="s">
        <v>478</v>
      </c>
    </row>
    <row r="372" spans="2:51" s="13" customFormat="1" ht="11.25">
      <c r="B372" s="219"/>
      <c r="C372" s="220"/>
      <c r="D372" s="209" t="s">
        <v>152</v>
      </c>
      <c r="E372" s="221" t="s">
        <v>1</v>
      </c>
      <c r="F372" s="222" t="s">
        <v>157</v>
      </c>
      <c r="G372" s="220"/>
      <c r="H372" s="221" t="s">
        <v>1</v>
      </c>
      <c r="I372" s="223"/>
      <c r="J372" s="220"/>
      <c r="K372" s="220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152</v>
      </c>
      <c r="AU372" s="228" t="s">
        <v>22</v>
      </c>
      <c r="AV372" s="13" t="s">
        <v>23</v>
      </c>
      <c r="AW372" s="13" t="s">
        <v>46</v>
      </c>
      <c r="AX372" s="13" t="s">
        <v>88</v>
      </c>
      <c r="AY372" s="228" t="s">
        <v>143</v>
      </c>
    </row>
    <row r="373" spans="2:51" s="12" customFormat="1" ht="11.25">
      <c r="B373" s="207"/>
      <c r="C373" s="208"/>
      <c r="D373" s="209" t="s">
        <v>152</v>
      </c>
      <c r="E373" s="210" t="s">
        <v>1</v>
      </c>
      <c r="F373" s="211" t="s">
        <v>158</v>
      </c>
      <c r="G373" s="208"/>
      <c r="H373" s="212">
        <v>26.5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152</v>
      </c>
      <c r="AU373" s="218" t="s">
        <v>22</v>
      </c>
      <c r="AV373" s="12" t="s">
        <v>22</v>
      </c>
      <c r="AW373" s="12" t="s">
        <v>46</v>
      </c>
      <c r="AX373" s="12" t="s">
        <v>88</v>
      </c>
      <c r="AY373" s="218" t="s">
        <v>143</v>
      </c>
    </row>
    <row r="374" spans="2:51" s="13" customFormat="1" ht="11.25">
      <c r="B374" s="219"/>
      <c r="C374" s="220"/>
      <c r="D374" s="209" t="s">
        <v>152</v>
      </c>
      <c r="E374" s="221" t="s">
        <v>1</v>
      </c>
      <c r="F374" s="222" t="s">
        <v>412</v>
      </c>
      <c r="G374" s="220"/>
      <c r="H374" s="221" t="s">
        <v>1</v>
      </c>
      <c r="I374" s="223"/>
      <c r="J374" s="220"/>
      <c r="K374" s="220"/>
      <c r="L374" s="224"/>
      <c r="M374" s="225"/>
      <c r="N374" s="226"/>
      <c r="O374" s="226"/>
      <c r="P374" s="226"/>
      <c r="Q374" s="226"/>
      <c r="R374" s="226"/>
      <c r="S374" s="226"/>
      <c r="T374" s="227"/>
      <c r="AT374" s="228" t="s">
        <v>152</v>
      </c>
      <c r="AU374" s="228" t="s">
        <v>22</v>
      </c>
      <c r="AV374" s="13" t="s">
        <v>23</v>
      </c>
      <c r="AW374" s="13" t="s">
        <v>46</v>
      </c>
      <c r="AX374" s="13" t="s">
        <v>88</v>
      </c>
      <c r="AY374" s="228" t="s">
        <v>143</v>
      </c>
    </row>
    <row r="375" spans="2:51" s="12" customFormat="1" ht="11.25">
      <c r="B375" s="207"/>
      <c r="C375" s="208"/>
      <c r="D375" s="209" t="s">
        <v>152</v>
      </c>
      <c r="E375" s="210" t="s">
        <v>1</v>
      </c>
      <c r="F375" s="211" t="s">
        <v>413</v>
      </c>
      <c r="G375" s="208"/>
      <c r="H375" s="212">
        <v>30.1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152</v>
      </c>
      <c r="AU375" s="218" t="s">
        <v>22</v>
      </c>
      <c r="AV375" s="12" t="s">
        <v>22</v>
      </c>
      <c r="AW375" s="12" t="s">
        <v>46</v>
      </c>
      <c r="AX375" s="12" t="s">
        <v>88</v>
      </c>
      <c r="AY375" s="218" t="s">
        <v>143</v>
      </c>
    </row>
    <row r="376" spans="2:51" s="14" customFormat="1" ht="11.25">
      <c r="B376" s="229"/>
      <c r="C376" s="230"/>
      <c r="D376" s="209" t="s">
        <v>152</v>
      </c>
      <c r="E376" s="231" t="s">
        <v>1</v>
      </c>
      <c r="F376" s="232" t="s">
        <v>161</v>
      </c>
      <c r="G376" s="230"/>
      <c r="H376" s="233">
        <v>56.6</v>
      </c>
      <c r="I376" s="234"/>
      <c r="J376" s="230"/>
      <c r="K376" s="230"/>
      <c r="L376" s="235"/>
      <c r="M376" s="236"/>
      <c r="N376" s="237"/>
      <c r="O376" s="237"/>
      <c r="P376" s="237"/>
      <c r="Q376" s="237"/>
      <c r="R376" s="237"/>
      <c r="S376" s="237"/>
      <c r="T376" s="238"/>
      <c r="AT376" s="239" t="s">
        <v>152</v>
      </c>
      <c r="AU376" s="239" t="s">
        <v>22</v>
      </c>
      <c r="AV376" s="14" t="s">
        <v>150</v>
      </c>
      <c r="AW376" s="14" t="s">
        <v>46</v>
      </c>
      <c r="AX376" s="14" t="s">
        <v>23</v>
      </c>
      <c r="AY376" s="239" t="s">
        <v>143</v>
      </c>
    </row>
    <row r="377" spans="2:65" s="1" customFormat="1" ht="16.5" customHeight="1">
      <c r="B377" s="35"/>
      <c r="C377" s="251" t="s">
        <v>479</v>
      </c>
      <c r="D377" s="251" t="s">
        <v>352</v>
      </c>
      <c r="E377" s="252" t="s">
        <v>480</v>
      </c>
      <c r="F377" s="253" t="s">
        <v>481</v>
      </c>
      <c r="G377" s="254" t="s">
        <v>148</v>
      </c>
      <c r="H377" s="255">
        <v>24</v>
      </c>
      <c r="I377" s="256"/>
      <c r="J377" s="257">
        <f>ROUND(I377*H377,2)</f>
        <v>0</v>
      </c>
      <c r="K377" s="253" t="s">
        <v>1</v>
      </c>
      <c r="L377" s="258"/>
      <c r="M377" s="259" t="s">
        <v>1</v>
      </c>
      <c r="N377" s="260" t="s">
        <v>53</v>
      </c>
      <c r="O377" s="67"/>
      <c r="P377" s="203">
        <f>O377*H377</f>
        <v>0</v>
      </c>
      <c r="Q377" s="203">
        <v>0.13</v>
      </c>
      <c r="R377" s="203">
        <f>Q377*H377</f>
        <v>3.12</v>
      </c>
      <c r="S377" s="203">
        <v>0</v>
      </c>
      <c r="T377" s="204">
        <f>S377*H377</f>
        <v>0</v>
      </c>
      <c r="AR377" s="205" t="s">
        <v>197</v>
      </c>
      <c r="AT377" s="205" t="s">
        <v>352</v>
      </c>
      <c r="AU377" s="205" t="s">
        <v>22</v>
      </c>
      <c r="AY377" s="17" t="s">
        <v>143</v>
      </c>
      <c r="BE377" s="206">
        <f>IF(N377="základní",J377,0)</f>
        <v>0</v>
      </c>
      <c r="BF377" s="206">
        <f>IF(N377="snížená",J377,0)</f>
        <v>0</v>
      </c>
      <c r="BG377" s="206">
        <f>IF(N377="zákl. přenesená",J377,0)</f>
        <v>0</v>
      </c>
      <c r="BH377" s="206">
        <f>IF(N377="sníž. přenesená",J377,0)</f>
        <v>0</v>
      </c>
      <c r="BI377" s="206">
        <f>IF(N377="nulová",J377,0)</f>
        <v>0</v>
      </c>
      <c r="BJ377" s="17" t="s">
        <v>23</v>
      </c>
      <c r="BK377" s="206">
        <f>ROUND(I377*H377,2)</f>
        <v>0</v>
      </c>
      <c r="BL377" s="17" t="s">
        <v>150</v>
      </c>
      <c r="BM377" s="205" t="s">
        <v>482</v>
      </c>
    </row>
    <row r="378" spans="2:51" s="12" customFormat="1" ht="11.25">
      <c r="B378" s="207"/>
      <c r="C378" s="208"/>
      <c r="D378" s="209" t="s">
        <v>152</v>
      </c>
      <c r="E378" s="210" t="s">
        <v>1</v>
      </c>
      <c r="F378" s="211" t="s">
        <v>483</v>
      </c>
      <c r="G378" s="208"/>
      <c r="H378" s="212">
        <v>24</v>
      </c>
      <c r="I378" s="213"/>
      <c r="J378" s="208"/>
      <c r="K378" s="208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152</v>
      </c>
      <c r="AU378" s="218" t="s">
        <v>22</v>
      </c>
      <c r="AV378" s="12" t="s">
        <v>22</v>
      </c>
      <c r="AW378" s="12" t="s">
        <v>46</v>
      </c>
      <c r="AX378" s="12" t="s">
        <v>23</v>
      </c>
      <c r="AY378" s="218" t="s">
        <v>143</v>
      </c>
    </row>
    <row r="379" spans="2:65" s="1" customFormat="1" ht="16.5" customHeight="1">
      <c r="B379" s="35"/>
      <c r="C379" s="251" t="s">
        <v>484</v>
      </c>
      <c r="D379" s="251" t="s">
        <v>352</v>
      </c>
      <c r="E379" s="252" t="s">
        <v>485</v>
      </c>
      <c r="F379" s="253" t="s">
        <v>486</v>
      </c>
      <c r="G379" s="254" t="s">
        <v>148</v>
      </c>
      <c r="H379" s="255">
        <v>13.3</v>
      </c>
      <c r="I379" s="256"/>
      <c r="J379" s="257">
        <f>ROUND(I379*H379,2)</f>
        <v>0</v>
      </c>
      <c r="K379" s="253" t="s">
        <v>1</v>
      </c>
      <c r="L379" s="258"/>
      <c r="M379" s="259" t="s">
        <v>1</v>
      </c>
      <c r="N379" s="260" t="s">
        <v>53</v>
      </c>
      <c r="O379" s="67"/>
      <c r="P379" s="203">
        <f>O379*H379</f>
        <v>0</v>
      </c>
      <c r="Q379" s="203">
        <v>0.13</v>
      </c>
      <c r="R379" s="203">
        <f>Q379*H379</f>
        <v>1.729</v>
      </c>
      <c r="S379" s="203">
        <v>0</v>
      </c>
      <c r="T379" s="204">
        <f>S379*H379</f>
        <v>0</v>
      </c>
      <c r="AR379" s="205" t="s">
        <v>197</v>
      </c>
      <c r="AT379" s="205" t="s">
        <v>352</v>
      </c>
      <c r="AU379" s="205" t="s">
        <v>22</v>
      </c>
      <c r="AY379" s="17" t="s">
        <v>143</v>
      </c>
      <c r="BE379" s="206">
        <f>IF(N379="základní",J379,0)</f>
        <v>0</v>
      </c>
      <c r="BF379" s="206">
        <f>IF(N379="snížená",J379,0)</f>
        <v>0</v>
      </c>
      <c r="BG379" s="206">
        <f>IF(N379="zákl. přenesená",J379,0)</f>
        <v>0</v>
      </c>
      <c r="BH379" s="206">
        <f>IF(N379="sníž. přenesená",J379,0)</f>
        <v>0</v>
      </c>
      <c r="BI379" s="206">
        <f>IF(N379="nulová",J379,0)</f>
        <v>0</v>
      </c>
      <c r="BJ379" s="17" t="s">
        <v>23</v>
      </c>
      <c r="BK379" s="206">
        <f>ROUND(I379*H379,2)</f>
        <v>0</v>
      </c>
      <c r="BL379" s="17" t="s">
        <v>150</v>
      </c>
      <c r="BM379" s="205" t="s">
        <v>487</v>
      </c>
    </row>
    <row r="380" spans="2:51" s="13" customFormat="1" ht="11.25">
      <c r="B380" s="219"/>
      <c r="C380" s="220"/>
      <c r="D380" s="209" t="s">
        <v>152</v>
      </c>
      <c r="E380" s="221" t="s">
        <v>1</v>
      </c>
      <c r="F380" s="222" t="s">
        <v>488</v>
      </c>
      <c r="G380" s="220"/>
      <c r="H380" s="221" t="s">
        <v>1</v>
      </c>
      <c r="I380" s="223"/>
      <c r="J380" s="220"/>
      <c r="K380" s="220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152</v>
      </c>
      <c r="AU380" s="228" t="s">
        <v>22</v>
      </c>
      <c r="AV380" s="13" t="s">
        <v>23</v>
      </c>
      <c r="AW380" s="13" t="s">
        <v>46</v>
      </c>
      <c r="AX380" s="13" t="s">
        <v>88</v>
      </c>
      <c r="AY380" s="228" t="s">
        <v>143</v>
      </c>
    </row>
    <row r="381" spans="2:51" s="12" customFormat="1" ht="11.25">
      <c r="B381" s="207"/>
      <c r="C381" s="208"/>
      <c r="D381" s="209" t="s">
        <v>152</v>
      </c>
      <c r="E381" s="210" t="s">
        <v>1</v>
      </c>
      <c r="F381" s="211" t="s">
        <v>489</v>
      </c>
      <c r="G381" s="208"/>
      <c r="H381" s="212">
        <v>8.3</v>
      </c>
      <c r="I381" s="213"/>
      <c r="J381" s="208"/>
      <c r="K381" s="208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152</v>
      </c>
      <c r="AU381" s="218" t="s">
        <v>22</v>
      </c>
      <c r="AV381" s="12" t="s">
        <v>22</v>
      </c>
      <c r="AW381" s="12" t="s">
        <v>46</v>
      </c>
      <c r="AX381" s="12" t="s">
        <v>88</v>
      </c>
      <c r="AY381" s="218" t="s">
        <v>143</v>
      </c>
    </row>
    <row r="382" spans="2:51" s="13" customFormat="1" ht="11.25">
      <c r="B382" s="219"/>
      <c r="C382" s="220"/>
      <c r="D382" s="209" t="s">
        <v>152</v>
      </c>
      <c r="E382" s="221" t="s">
        <v>1</v>
      </c>
      <c r="F382" s="222" t="s">
        <v>490</v>
      </c>
      <c r="G382" s="220"/>
      <c r="H382" s="221" t="s">
        <v>1</v>
      </c>
      <c r="I382" s="223"/>
      <c r="J382" s="220"/>
      <c r="K382" s="220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152</v>
      </c>
      <c r="AU382" s="228" t="s">
        <v>22</v>
      </c>
      <c r="AV382" s="13" t="s">
        <v>23</v>
      </c>
      <c r="AW382" s="13" t="s">
        <v>46</v>
      </c>
      <c r="AX382" s="13" t="s">
        <v>88</v>
      </c>
      <c r="AY382" s="228" t="s">
        <v>143</v>
      </c>
    </row>
    <row r="383" spans="2:51" s="12" customFormat="1" ht="11.25">
      <c r="B383" s="207"/>
      <c r="C383" s="208"/>
      <c r="D383" s="209" t="s">
        <v>152</v>
      </c>
      <c r="E383" s="210" t="s">
        <v>1</v>
      </c>
      <c r="F383" s="211" t="s">
        <v>173</v>
      </c>
      <c r="G383" s="208"/>
      <c r="H383" s="212">
        <v>5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152</v>
      </c>
      <c r="AU383" s="218" t="s">
        <v>22</v>
      </c>
      <c r="AV383" s="12" t="s">
        <v>22</v>
      </c>
      <c r="AW383" s="12" t="s">
        <v>46</v>
      </c>
      <c r="AX383" s="12" t="s">
        <v>88</v>
      </c>
      <c r="AY383" s="218" t="s">
        <v>143</v>
      </c>
    </row>
    <row r="384" spans="2:51" s="14" customFormat="1" ht="11.25">
      <c r="B384" s="229"/>
      <c r="C384" s="230"/>
      <c r="D384" s="209" t="s">
        <v>152</v>
      </c>
      <c r="E384" s="231" t="s">
        <v>1</v>
      </c>
      <c r="F384" s="232" t="s">
        <v>161</v>
      </c>
      <c r="G384" s="230"/>
      <c r="H384" s="233">
        <v>13.3</v>
      </c>
      <c r="I384" s="234"/>
      <c r="J384" s="230"/>
      <c r="K384" s="230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152</v>
      </c>
      <c r="AU384" s="239" t="s">
        <v>22</v>
      </c>
      <c r="AV384" s="14" t="s">
        <v>150</v>
      </c>
      <c r="AW384" s="14" t="s">
        <v>46</v>
      </c>
      <c r="AX384" s="14" t="s">
        <v>23</v>
      </c>
      <c r="AY384" s="239" t="s">
        <v>143</v>
      </c>
    </row>
    <row r="385" spans="2:65" s="1" customFormat="1" ht="16.5" customHeight="1">
      <c r="B385" s="35"/>
      <c r="C385" s="251" t="s">
        <v>491</v>
      </c>
      <c r="D385" s="251" t="s">
        <v>352</v>
      </c>
      <c r="E385" s="252" t="s">
        <v>492</v>
      </c>
      <c r="F385" s="253" t="s">
        <v>493</v>
      </c>
      <c r="G385" s="254" t="s">
        <v>383</v>
      </c>
      <c r="H385" s="255">
        <v>0</v>
      </c>
      <c r="I385" s="256"/>
      <c r="J385" s="257">
        <f>ROUND(I385*H385,2)</f>
        <v>0</v>
      </c>
      <c r="K385" s="253" t="s">
        <v>149</v>
      </c>
      <c r="L385" s="258"/>
      <c r="M385" s="259" t="s">
        <v>1</v>
      </c>
      <c r="N385" s="260" t="s">
        <v>53</v>
      </c>
      <c r="O385" s="67"/>
      <c r="P385" s="203">
        <f>O385*H385</f>
        <v>0</v>
      </c>
      <c r="Q385" s="203">
        <v>0.022</v>
      </c>
      <c r="R385" s="203">
        <f>Q385*H385</f>
        <v>0</v>
      </c>
      <c r="S385" s="203">
        <v>0</v>
      </c>
      <c r="T385" s="204">
        <f>S385*H385</f>
        <v>0</v>
      </c>
      <c r="AR385" s="205" t="s">
        <v>197</v>
      </c>
      <c r="AT385" s="205" t="s">
        <v>352</v>
      </c>
      <c r="AU385" s="205" t="s">
        <v>22</v>
      </c>
      <c r="AY385" s="17" t="s">
        <v>143</v>
      </c>
      <c r="BE385" s="206">
        <f>IF(N385="základní",J385,0)</f>
        <v>0</v>
      </c>
      <c r="BF385" s="206">
        <f>IF(N385="snížená",J385,0)</f>
        <v>0</v>
      </c>
      <c r="BG385" s="206">
        <f>IF(N385="zákl. přenesená",J385,0)</f>
        <v>0</v>
      </c>
      <c r="BH385" s="206">
        <f>IF(N385="sníž. přenesená",J385,0)</f>
        <v>0</v>
      </c>
      <c r="BI385" s="206">
        <f>IF(N385="nulová",J385,0)</f>
        <v>0</v>
      </c>
      <c r="BJ385" s="17" t="s">
        <v>23</v>
      </c>
      <c r="BK385" s="206">
        <f>ROUND(I385*H385,2)</f>
        <v>0</v>
      </c>
      <c r="BL385" s="17" t="s">
        <v>150</v>
      </c>
      <c r="BM385" s="205" t="s">
        <v>494</v>
      </c>
    </row>
    <row r="386" spans="2:51" s="12" customFormat="1" ht="11.25">
      <c r="B386" s="207"/>
      <c r="C386" s="208"/>
      <c r="D386" s="209" t="s">
        <v>152</v>
      </c>
      <c r="E386" s="210" t="s">
        <v>1</v>
      </c>
      <c r="F386" s="211" t="s">
        <v>88</v>
      </c>
      <c r="G386" s="208"/>
      <c r="H386" s="212">
        <v>0</v>
      </c>
      <c r="I386" s="213"/>
      <c r="J386" s="208"/>
      <c r="K386" s="208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152</v>
      </c>
      <c r="AU386" s="218" t="s">
        <v>22</v>
      </c>
      <c r="AV386" s="12" t="s">
        <v>22</v>
      </c>
      <c r="AW386" s="12" t="s">
        <v>46</v>
      </c>
      <c r="AX386" s="12" t="s">
        <v>23</v>
      </c>
      <c r="AY386" s="218" t="s">
        <v>143</v>
      </c>
    </row>
    <row r="387" spans="2:65" s="1" customFormat="1" ht="16.5" customHeight="1">
      <c r="B387" s="35"/>
      <c r="C387" s="251" t="s">
        <v>495</v>
      </c>
      <c r="D387" s="251" t="s">
        <v>352</v>
      </c>
      <c r="E387" s="252" t="s">
        <v>496</v>
      </c>
      <c r="F387" s="253" t="s">
        <v>497</v>
      </c>
      <c r="G387" s="254" t="s">
        <v>383</v>
      </c>
      <c r="H387" s="255">
        <v>0</v>
      </c>
      <c r="I387" s="256"/>
      <c r="J387" s="257">
        <f>ROUND(I387*H387,2)</f>
        <v>0</v>
      </c>
      <c r="K387" s="253" t="s">
        <v>149</v>
      </c>
      <c r="L387" s="258"/>
      <c r="M387" s="259" t="s">
        <v>1</v>
      </c>
      <c r="N387" s="260" t="s">
        <v>53</v>
      </c>
      <c r="O387" s="67"/>
      <c r="P387" s="203">
        <f>O387*H387</f>
        <v>0</v>
      </c>
      <c r="Q387" s="203">
        <v>0.022</v>
      </c>
      <c r="R387" s="203">
        <f>Q387*H387</f>
        <v>0</v>
      </c>
      <c r="S387" s="203">
        <v>0</v>
      </c>
      <c r="T387" s="204">
        <f>S387*H387</f>
        <v>0</v>
      </c>
      <c r="AR387" s="205" t="s">
        <v>197</v>
      </c>
      <c r="AT387" s="205" t="s">
        <v>352</v>
      </c>
      <c r="AU387" s="205" t="s">
        <v>22</v>
      </c>
      <c r="AY387" s="17" t="s">
        <v>143</v>
      </c>
      <c r="BE387" s="206">
        <f>IF(N387="základní",J387,0)</f>
        <v>0</v>
      </c>
      <c r="BF387" s="206">
        <f>IF(N387="snížená",J387,0)</f>
        <v>0</v>
      </c>
      <c r="BG387" s="206">
        <f>IF(N387="zákl. přenesená",J387,0)</f>
        <v>0</v>
      </c>
      <c r="BH387" s="206">
        <f>IF(N387="sníž. přenesená",J387,0)</f>
        <v>0</v>
      </c>
      <c r="BI387" s="206">
        <f>IF(N387="nulová",J387,0)</f>
        <v>0</v>
      </c>
      <c r="BJ387" s="17" t="s">
        <v>23</v>
      </c>
      <c r="BK387" s="206">
        <f>ROUND(I387*H387,2)</f>
        <v>0</v>
      </c>
      <c r="BL387" s="17" t="s">
        <v>150</v>
      </c>
      <c r="BM387" s="205" t="s">
        <v>498</v>
      </c>
    </row>
    <row r="388" spans="2:51" s="12" customFormat="1" ht="11.25">
      <c r="B388" s="207"/>
      <c r="C388" s="208"/>
      <c r="D388" s="209" t="s">
        <v>152</v>
      </c>
      <c r="E388" s="210" t="s">
        <v>1</v>
      </c>
      <c r="F388" s="211" t="s">
        <v>88</v>
      </c>
      <c r="G388" s="208"/>
      <c r="H388" s="212">
        <v>0</v>
      </c>
      <c r="I388" s="213"/>
      <c r="J388" s="208"/>
      <c r="K388" s="208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152</v>
      </c>
      <c r="AU388" s="218" t="s">
        <v>22</v>
      </c>
      <c r="AV388" s="12" t="s">
        <v>22</v>
      </c>
      <c r="AW388" s="12" t="s">
        <v>46</v>
      </c>
      <c r="AX388" s="12" t="s">
        <v>23</v>
      </c>
      <c r="AY388" s="218" t="s">
        <v>143</v>
      </c>
    </row>
    <row r="389" spans="2:65" s="1" customFormat="1" ht="24" customHeight="1">
      <c r="B389" s="35"/>
      <c r="C389" s="194" t="s">
        <v>499</v>
      </c>
      <c r="D389" s="194" t="s">
        <v>145</v>
      </c>
      <c r="E389" s="195" t="s">
        <v>500</v>
      </c>
      <c r="F389" s="196" t="s">
        <v>501</v>
      </c>
      <c r="G389" s="197" t="s">
        <v>148</v>
      </c>
      <c r="H389" s="198">
        <v>357.1</v>
      </c>
      <c r="I389" s="199"/>
      <c r="J389" s="200">
        <f>ROUND(I389*H389,2)</f>
        <v>0</v>
      </c>
      <c r="K389" s="196" t="s">
        <v>149</v>
      </c>
      <c r="L389" s="39"/>
      <c r="M389" s="201" t="s">
        <v>1</v>
      </c>
      <c r="N389" s="202" t="s">
        <v>53</v>
      </c>
      <c r="O389" s="67"/>
      <c r="P389" s="203">
        <f>O389*H389</f>
        <v>0</v>
      </c>
      <c r="Q389" s="203">
        <v>0.10362</v>
      </c>
      <c r="R389" s="203">
        <f>Q389*H389</f>
        <v>37.002702000000006</v>
      </c>
      <c r="S389" s="203">
        <v>0</v>
      </c>
      <c r="T389" s="204">
        <f>S389*H389</f>
        <v>0</v>
      </c>
      <c r="AR389" s="205" t="s">
        <v>150</v>
      </c>
      <c r="AT389" s="205" t="s">
        <v>145</v>
      </c>
      <c r="AU389" s="205" t="s">
        <v>22</v>
      </c>
      <c r="AY389" s="17" t="s">
        <v>143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17" t="s">
        <v>23</v>
      </c>
      <c r="BK389" s="206">
        <f>ROUND(I389*H389,2)</f>
        <v>0</v>
      </c>
      <c r="BL389" s="17" t="s">
        <v>150</v>
      </c>
      <c r="BM389" s="205" t="s">
        <v>502</v>
      </c>
    </row>
    <row r="390" spans="2:51" s="13" customFormat="1" ht="11.25">
      <c r="B390" s="219"/>
      <c r="C390" s="220"/>
      <c r="D390" s="209" t="s">
        <v>152</v>
      </c>
      <c r="E390" s="221" t="s">
        <v>1</v>
      </c>
      <c r="F390" s="222" t="s">
        <v>503</v>
      </c>
      <c r="G390" s="220"/>
      <c r="H390" s="221" t="s">
        <v>1</v>
      </c>
      <c r="I390" s="223"/>
      <c r="J390" s="220"/>
      <c r="K390" s="220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152</v>
      </c>
      <c r="AU390" s="228" t="s">
        <v>22</v>
      </c>
      <c r="AV390" s="13" t="s">
        <v>23</v>
      </c>
      <c r="AW390" s="13" t="s">
        <v>46</v>
      </c>
      <c r="AX390" s="13" t="s">
        <v>88</v>
      </c>
      <c r="AY390" s="228" t="s">
        <v>143</v>
      </c>
    </row>
    <row r="391" spans="2:51" s="12" customFormat="1" ht="11.25">
      <c r="B391" s="207"/>
      <c r="C391" s="208"/>
      <c r="D391" s="209" t="s">
        <v>152</v>
      </c>
      <c r="E391" s="210" t="s">
        <v>1</v>
      </c>
      <c r="F391" s="211" t="s">
        <v>160</v>
      </c>
      <c r="G391" s="208"/>
      <c r="H391" s="212">
        <v>306.6</v>
      </c>
      <c r="I391" s="213"/>
      <c r="J391" s="208"/>
      <c r="K391" s="208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152</v>
      </c>
      <c r="AU391" s="218" t="s">
        <v>22</v>
      </c>
      <c r="AV391" s="12" t="s">
        <v>22</v>
      </c>
      <c r="AW391" s="12" t="s">
        <v>46</v>
      </c>
      <c r="AX391" s="12" t="s">
        <v>88</v>
      </c>
      <c r="AY391" s="218" t="s">
        <v>143</v>
      </c>
    </row>
    <row r="392" spans="2:51" s="13" customFormat="1" ht="11.25">
      <c r="B392" s="219"/>
      <c r="C392" s="220"/>
      <c r="D392" s="209" t="s">
        <v>152</v>
      </c>
      <c r="E392" s="221" t="s">
        <v>1</v>
      </c>
      <c r="F392" s="222" t="s">
        <v>504</v>
      </c>
      <c r="G392" s="220"/>
      <c r="H392" s="221" t="s">
        <v>1</v>
      </c>
      <c r="I392" s="223"/>
      <c r="J392" s="220"/>
      <c r="K392" s="220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152</v>
      </c>
      <c r="AU392" s="228" t="s">
        <v>22</v>
      </c>
      <c r="AV392" s="13" t="s">
        <v>23</v>
      </c>
      <c r="AW392" s="13" t="s">
        <v>46</v>
      </c>
      <c r="AX392" s="13" t="s">
        <v>88</v>
      </c>
      <c r="AY392" s="228" t="s">
        <v>143</v>
      </c>
    </row>
    <row r="393" spans="2:51" s="12" customFormat="1" ht="11.25">
      <c r="B393" s="207"/>
      <c r="C393" s="208"/>
      <c r="D393" s="209" t="s">
        <v>152</v>
      </c>
      <c r="E393" s="210" t="s">
        <v>1</v>
      </c>
      <c r="F393" s="211" t="s">
        <v>505</v>
      </c>
      <c r="G393" s="208"/>
      <c r="H393" s="212">
        <v>50.5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152</v>
      </c>
      <c r="AU393" s="218" t="s">
        <v>22</v>
      </c>
      <c r="AV393" s="12" t="s">
        <v>22</v>
      </c>
      <c r="AW393" s="12" t="s">
        <v>46</v>
      </c>
      <c r="AX393" s="12" t="s">
        <v>88</v>
      </c>
      <c r="AY393" s="218" t="s">
        <v>143</v>
      </c>
    </row>
    <row r="394" spans="2:51" s="14" customFormat="1" ht="11.25">
      <c r="B394" s="229"/>
      <c r="C394" s="230"/>
      <c r="D394" s="209" t="s">
        <v>152</v>
      </c>
      <c r="E394" s="231" t="s">
        <v>1</v>
      </c>
      <c r="F394" s="232" t="s">
        <v>161</v>
      </c>
      <c r="G394" s="230"/>
      <c r="H394" s="233">
        <v>357.1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152</v>
      </c>
      <c r="AU394" s="239" t="s">
        <v>22</v>
      </c>
      <c r="AV394" s="14" t="s">
        <v>150</v>
      </c>
      <c r="AW394" s="14" t="s">
        <v>46</v>
      </c>
      <c r="AX394" s="14" t="s">
        <v>23</v>
      </c>
      <c r="AY394" s="239" t="s">
        <v>143</v>
      </c>
    </row>
    <row r="395" spans="2:65" s="1" customFormat="1" ht="24" customHeight="1">
      <c r="B395" s="35"/>
      <c r="C395" s="251" t="s">
        <v>506</v>
      </c>
      <c r="D395" s="251" t="s">
        <v>352</v>
      </c>
      <c r="E395" s="252" t="s">
        <v>507</v>
      </c>
      <c r="F395" s="253" t="s">
        <v>508</v>
      </c>
      <c r="G395" s="254" t="s">
        <v>148</v>
      </c>
      <c r="H395" s="255">
        <v>5.7</v>
      </c>
      <c r="I395" s="256"/>
      <c r="J395" s="257">
        <f>ROUND(I395*H395,2)</f>
        <v>0</v>
      </c>
      <c r="K395" s="253" t="s">
        <v>1</v>
      </c>
      <c r="L395" s="258"/>
      <c r="M395" s="259" t="s">
        <v>1</v>
      </c>
      <c r="N395" s="260" t="s">
        <v>53</v>
      </c>
      <c r="O395" s="67"/>
      <c r="P395" s="203">
        <f>O395*H395</f>
        <v>0</v>
      </c>
      <c r="Q395" s="203">
        <v>0</v>
      </c>
      <c r="R395" s="203">
        <f>Q395*H395</f>
        <v>0</v>
      </c>
      <c r="S395" s="203">
        <v>0</v>
      </c>
      <c r="T395" s="204">
        <f>S395*H395</f>
        <v>0</v>
      </c>
      <c r="AR395" s="205" t="s">
        <v>197</v>
      </c>
      <c r="AT395" s="205" t="s">
        <v>352</v>
      </c>
      <c r="AU395" s="205" t="s">
        <v>22</v>
      </c>
      <c r="AY395" s="17" t="s">
        <v>143</v>
      </c>
      <c r="BE395" s="206">
        <f>IF(N395="základní",J395,0)</f>
        <v>0</v>
      </c>
      <c r="BF395" s="206">
        <f>IF(N395="snížená",J395,0)</f>
        <v>0</v>
      </c>
      <c r="BG395" s="206">
        <f>IF(N395="zákl. přenesená",J395,0)</f>
        <v>0</v>
      </c>
      <c r="BH395" s="206">
        <f>IF(N395="sníž. přenesená",J395,0)</f>
        <v>0</v>
      </c>
      <c r="BI395" s="206">
        <f>IF(N395="nulová",J395,0)</f>
        <v>0</v>
      </c>
      <c r="BJ395" s="17" t="s">
        <v>23</v>
      </c>
      <c r="BK395" s="206">
        <f>ROUND(I395*H395,2)</f>
        <v>0</v>
      </c>
      <c r="BL395" s="17" t="s">
        <v>150</v>
      </c>
      <c r="BM395" s="205" t="s">
        <v>509</v>
      </c>
    </row>
    <row r="396" spans="2:51" s="13" customFormat="1" ht="11.25">
      <c r="B396" s="219"/>
      <c r="C396" s="220"/>
      <c r="D396" s="209" t="s">
        <v>152</v>
      </c>
      <c r="E396" s="221" t="s">
        <v>1</v>
      </c>
      <c r="F396" s="222" t="s">
        <v>510</v>
      </c>
      <c r="G396" s="220"/>
      <c r="H396" s="221" t="s">
        <v>1</v>
      </c>
      <c r="I396" s="223"/>
      <c r="J396" s="220"/>
      <c r="K396" s="220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152</v>
      </c>
      <c r="AU396" s="228" t="s">
        <v>22</v>
      </c>
      <c r="AV396" s="13" t="s">
        <v>23</v>
      </c>
      <c r="AW396" s="13" t="s">
        <v>46</v>
      </c>
      <c r="AX396" s="13" t="s">
        <v>88</v>
      </c>
      <c r="AY396" s="228" t="s">
        <v>143</v>
      </c>
    </row>
    <row r="397" spans="2:51" s="12" customFormat="1" ht="11.25">
      <c r="B397" s="207"/>
      <c r="C397" s="208"/>
      <c r="D397" s="209" t="s">
        <v>152</v>
      </c>
      <c r="E397" s="210" t="s">
        <v>1</v>
      </c>
      <c r="F397" s="211" t="s">
        <v>511</v>
      </c>
      <c r="G397" s="208"/>
      <c r="H397" s="212">
        <v>3.6</v>
      </c>
      <c r="I397" s="213"/>
      <c r="J397" s="208"/>
      <c r="K397" s="208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152</v>
      </c>
      <c r="AU397" s="218" t="s">
        <v>22</v>
      </c>
      <c r="AV397" s="12" t="s">
        <v>22</v>
      </c>
      <c r="AW397" s="12" t="s">
        <v>46</v>
      </c>
      <c r="AX397" s="12" t="s">
        <v>88</v>
      </c>
      <c r="AY397" s="218" t="s">
        <v>143</v>
      </c>
    </row>
    <row r="398" spans="2:51" s="13" customFormat="1" ht="11.25">
      <c r="B398" s="219"/>
      <c r="C398" s="220"/>
      <c r="D398" s="209" t="s">
        <v>152</v>
      </c>
      <c r="E398" s="221" t="s">
        <v>1</v>
      </c>
      <c r="F398" s="222" t="s">
        <v>512</v>
      </c>
      <c r="G398" s="220"/>
      <c r="H398" s="221" t="s">
        <v>1</v>
      </c>
      <c r="I398" s="223"/>
      <c r="J398" s="220"/>
      <c r="K398" s="220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152</v>
      </c>
      <c r="AU398" s="228" t="s">
        <v>22</v>
      </c>
      <c r="AV398" s="13" t="s">
        <v>23</v>
      </c>
      <c r="AW398" s="13" t="s">
        <v>46</v>
      </c>
      <c r="AX398" s="13" t="s">
        <v>88</v>
      </c>
      <c r="AY398" s="228" t="s">
        <v>143</v>
      </c>
    </row>
    <row r="399" spans="2:51" s="12" customFormat="1" ht="11.25">
      <c r="B399" s="207"/>
      <c r="C399" s="208"/>
      <c r="D399" s="209" t="s">
        <v>152</v>
      </c>
      <c r="E399" s="210" t="s">
        <v>1</v>
      </c>
      <c r="F399" s="211" t="s">
        <v>513</v>
      </c>
      <c r="G399" s="208"/>
      <c r="H399" s="212">
        <v>2.1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152</v>
      </c>
      <c r="AU399" s="218" t="s">
        <v>22</v>
      </c>
      <c r="AV399" s="12" t="s">
        <v>22</v>
      </c>
      <c r="AW399" s="12" t="s">
        <v>46</v>
      </c>
      <c r="AX399" s="12" t="s">
        <v>88</v>
      </c>
      <c r="AY399" s="218" t="s">
        <v>143</v>
      </c>
    </row>
    <row r="400" spans="2:51" s="14" customFormat="1" ht="11.25">
      <c r="B400" s="229"/>
      <c r="C400" s="230"/>
      <c r="D400" s="209" t="s">
        <v>152</v>
      </c>
      <c r="E400" s="231" t="s">
        <v>1</v>
      </c>
      <c r="F400" s="232" t="s">
        <v>161</v>
      </c>
      <c r="G400" s="230"/>
      <c r="H400" s="233">
        <v>5.7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AT400" s="239" t="s">
        <v>152</v>
      </c>
      <c r="AU400" s="239" t="s">
        <v>22</v>
      </c>
      <c r="AV400" s="14" t="s">
        <v>150</v>
      </c>
      <c r="AW400" s="14" t="s">
        <v>46</v>
      </c>
      <c r="AX400" s="14" t="s">
        <v>23</v>
      </c>
      <c r="AY400" s="239" t="s">
        <v>143</v>
      </c>
    </row>
    <row r="401" spans="2:65" s="1" customFormat="1" ht="24" customHeight="1">
      <c r="B401" s="35"/>
      <c r="C401" s="194" t="s">
        <v>514</v>
      </c>
      <c r="D401" s="194" t="s">
        <v>145</v>
      </c>
      <c r="E401" s="195" t="s">
        <v>515</v>
      </c>
      <c r="F401" s="196" t="s">
        <v>516</v>
      </c>
      <c r="G401" s="197" t="s">
        <v>148</v>
      </c>
      <c r="H401" s="198">
        <v>71.7</v>
      </c>
      <c r="I401" s="199"/>
      <c r="J401" s="200">
        <f>ROUND(I401*H401,2)</f>
        <v>0</v>
      </c>
      <c r="K401" s="196" t="s">
        <v>1</v>
      </c>
      <c r="L401" s="39"/>
      <c r="M401" s="201" t="s">
        <v>1</v>
      </c>
      <c r="N401" s="202" t="s">
        <v>53</v>
      </c>
      <c r="O401" s="67"/>
      <c r="P401" s="203">
        <f>O401*H401</f>
        <v>0</v>
      </c>
      <c r="Q401" s="203">
        <v>0.52321</v>
      </c>
      <c r="R401" s="203">
        <f>Q401*H401</f>
        <v>37.514157</v>
      </c>
      <c r="S401" s="203">
        <v>0</v>
      </c>
      <c r="T401" s="204">
        <f>S401*H401</f>
        <v>0</v>
      </c>
      <c r="AR401" s="205" t="s">
        <v>150</v>
      </c>
      <c r="AT401" s="205" t="s">
        <v>145</v>
      </c>
      <c r="AU401" s="205" t="s">
        <v>22</v>
      </c>
      <c r="AY401" s="17" t="s">
        <v>143</v>
      </c>
      <c r="BE401" s="206">
        <f>IF(N401="základní",J401,0)</f>
        <v>0</v>
      </c>
      <c r="BF401" s="206">
        <f>IF(N401="snížená",J401,0)</f>
        <v>0</v>
      </c>
      <c r="BG401" s="206">
        <f>IF(N401="zákl. přenesená",J401,0)</f>
        <v>0</v>
      </c>
      <c r="BH401" s="206">
        <f>IF(N401="sníž. přenesená",J401,0)</f>
        <v>0</v>
      </c>
      <c r="BI401" s="206">
        <f>IF(N401="nulová",J401,0)</f>
        <v>0</v>
      </c>
      <c r="BJ401" s="17" t="s">
        <v>23</v>
      </c>
      <c r="BK401" s="206">
        <f>ROUND(I401*H401,2)</f>
        <v>0</v>
      </c>
      <c r="BL401" s="17" t="s">
        <v>150</v>
      </c>
      <c r="BM401" s="205" t="s">
        <v>517</v>
      </c>
    </row>
    <row r="402" spans="2:51" s="12" customFormat="1" ht="11.25">
      <c r="B402" s="207"/>
      <c r="C402" s="208"/>
      <c r="D402" s="209" t="s">
        <v>152</v>
      </c>
      <c r="E402" s="210" t="s">
        <v>1</v>
      </c>
      <c r="F402" s="211" t="s">
        <v>518</v>
      </c>
      <c r="G402" s="208"/>
      <c r="H402" s="212">
        <v>71.7</v>
      </c>
      <c r="I402" s="213"/>
      <c r="J402" s="208"/>
      <c r="K402" s="208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152</v>
      </c>
      <c r="AU402" s="218" t="s">
        <v>22</v>
      </c>
      <c r="AV402" s="12" t="s">
        <v>22</v>
      </c>
      <c r="AW402" s="12" t="s">
        <v>46</v>
      </c>
      <c r="AX402" s="12" t="s">
        <v>23</v>
      </c>
      <c r="AY402" s="218" t="s">
        <v>143</v>
      </c>
    </row>
    <row r="403" spans="2:65" s="1" customFormat="1" ht="24" customHeight="1">
      <c r="B403" s="35"/>
      <c r="C403" s="194" t="s">
        <v>519</v>
      </c>
      <c r="D403" s="194" t="s">
        <v>145</v>
      </c>
      <c r="E403" s="195" t="s">
        <v>520</v>
      </c>
      <c r="F403" s="196" t="s">
        <v>521</v>
      </c>
      <c r="G403" s="197" t="s">
        <v>148</v>
      </c>
      <c r="H403" s="198">
        <v>788.7</v>
      </c>
      <c r="I403" s="199"/>
      <c r="J403" s="200">
        <f>ROUND(I403*H403,2)</f>
        <v>0</v>
      </c>
      <c r="K403" s="196" t="s">
        <v>149</v>
      </c>
      <c r="L403" s="39"/>
      <c r="M403" s="201" t="s">
        <v>1</v>
      </c>
      <c r="N403" s="202" t="s">
        <v>53</v>
      </c>
      <c r="O403" s="67"/>
      <c r="P403" s="203">
        <f>O403*H403</f>
        <v>0</v>
      </c>
      <c r="Q403" s="203">
        <v>0.02256</v>
      </c>
      <c r="R403" s="203">
        <f>Q403*H403</f>
        <v>17.793072000000002</v>
      </c>
      <c r="S403" s="203">
        <v>0</v>
      </c>
      <c r="T403" s="204">
        <f>S403*H403</f>
        <v>0</v>
      </c>
      <c r="AR403" s="205" t="s">
        <v>150</v>
      </c>
      <c r="AT403" s="205" t="s">
        <v>145</v>
      </c>
      <c r="AU403" s="205" t="s">
        <v>22</v>
      </c>
      <c r="AY403" s="17" t="s">
        <v>143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17" t="s">
        <v>23</v>
      </c>
      <c r="BK403" s="206">
        <f>ROUND(I403*H403,2)</f>
        <v>0</v>
      </c>
      <c r="BL403" s="17" t="s">
        <v>150</v>
      </c>
      <c r="BM403" s="205" t="s">
        <v>522</v>
      </c>
    </row>
    <row r="404" spans="2:51" s="12" customFormat="1" ht="11.25">
      <c r="B404" s="207"/>
      <c r="C404" s="208"/>
      <c r="D404" s="209" t="s">
        <v>152</v>
      </c>
      <c r="E404" s="210" t="s">
        <v>1</v>
      </c>
      <c r="F404" s="211" t="s">
        <v>523</v>
      </c>
      <c r="G404" s="208"/>
      <c r="H404" s="212">
        <v>788.7</v>
      </c>
      <c r="I404" s="213"/>
      <c r="J404" s="208"/>
      <c r="K404" s="208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152</v>
      </c>
      <c r="AU404" s="218" t="s">
        <v>22</v>
      </c>
      <c r="AV404" s="12" t="s">
        <v>22</v>
      </c>
      <c r="AW404" s="12" t="s">
        <v>46</v>
      </c>
      <c r="AX404" s="12" t="s">
        <v>23</v>
      </c>
      <c r="AY404" s="218" t="s">
        <v>143</v>
      </c>
    </row>
    <row r="405" spans="2:63" s="11" customFormat="1" ht="22.9" customHeight="1">
      <c r="B405" s="178"/>
      <c r="C405" s="179"/>
      <c r="D405" s="180" t="s">
        <v>87</v>
      </c>
      <c r="E405" s="192" t="s">
        <v>197</v>
      </c>
      <c r="F405" s="192" t="s">
        <v>524</v>
      </c>
      <c r="G405" s="179"/>
      <c r="H405" s="179"/>
      <c r="I405" s="182"/>
      <c r="J405" s="193">
        <f>BK405</f>
        <v>0</v>
      </c>
      <c r="K405" s="179"/>
      <c r="L405" s="184"/>
      <c r="M405" s="185"/>
      <c r="N405" s="186"/>
      <c r="O405" s="186"/>
      <c r="P405" s="187">
        <f>SUM(P406:P467)</f>
        <v>0</v>
      </c>
      <c r="Q405" s="186"/>
      <c r="R405" s="187">
        <f>SUM(R406:R467)</f>
        <v>30.17615</v>
      </c>
      <c r="S405" s="186"/>
      <c r="T405" s="188">
        <f>SUM(T406:T467)</f>
        <v>0</v>
      </c>
      <c r="AR405" s="189" t="s">
        <v>23</v>
      </c>
      <c r="AT405" s="190" t="s">
        <v>87</v>
      </c>
      <c r="AU405" s="190" t="s">
        <v>23</v>
      </c>
      <c r="AY405" s="189" t="s">
        <v>143</v>
      </c>
      <c r="BK405" s="191">
        <f>SUM(BK406:BK467)</f>
        <v>0</v>
      </c>
    </row>
    <row r="406" spans="2:65" s="1" customFormat="1" ht="16.5" customHeight="1">
      <c r="B406" s="35"/>
      <c r="C406" s="194" t="s">
        <v>525</v>
      </c>
      <c r="D406" s="194" t="s">
        <v>145</v>
      </c>
      <c r="E406" s="195" t="s">
        <v>526</v>
      </c>
      <c r="F406" s="196" t="s">
        <v>527</v>
      </c>
      <c r="G406" s="197" t="s">
        <v>255</v>
      </c>
      <c r="H406" s="198">
        <v>90.7</v>
      </c>
      <c r="I406" s="199"/>
      <c r="J406" s="200">
        <f>ROUND(I406*H406,2)</f>
        <v>0</v>
      </c>
      <c r="K406" s="196" t="s">
        <v>1</v>
      </c>
      <c r="L406" s="39"/>
      <c r="M406" s="201" t="s">
        <v>1</v>
      </c>
      <c r="N406" s="202" t="s">
        <v>53</v>
      </c>
      <c r="O406" s="67"/>
      <c r="P406" s="203">
        <f>O406*H406</f>
        <v>0</v>
      </c>
      <c r="Q406" s="203">
        <v>0</v>
      </c>
      <c r="R406" s="203">
        <f>Q406*H406</f>
        <v>0</v>
      </c>
      <c r="S406" s="203">
        <v>0</v>
      </c>
      <c r="T406" s="204">
        <f>S406*H406</f>
        <v>0</v>
      </c>
      <c r="AR406" s="205" t="s">
        <v>150</v>
      </c>
      <c r="AT406" s="205" t="s">
        <v>145</v>
      </c>
      <c r="AU406" s="205" t="s">
        <v>22</v>
      </c>
      <c r="AY406" s="17" t="s">
        <v>143</v>
      </c>
      <c r="BE406" s="206">
        <f>IF(N406="základní",J406,0)</f>
        <v>0</v>
      </c>
      <c r="BF406" s="206">
        <f>IF(N406="snížená",J406,0)</f>
        <v>0</v>
      </c>
      <c r="BG406" s="206">
        <f>IF(N406="zákl. přenesená",J406,0)</f>
        <v>0</v>
      </c>
      <c r="BH406" s="206">
        <f>IF(N406="sníž. přenesená",J406,0)</f>
        <v>0</v>
      </c>
      <c r="BI406" s="206">
        <f>IF(N406="nulová",J406,0)</f>
        <v>0</v>
      </c>
      <c r="BJ406" s="17" t="s">
        <v>23</v>
      </c>
      <c r="BK406" s="206">
        <f>ROUND(I406*H406,2)</f>
        <v>0</v>
      </c>
      <c r="BL406" s="17" t="s">
        <v>150</v>
      </c>
      <c r="BM406" s="205" t="s">
        <v>528</v>
      </c>
    </row>
    <row r="407" spans="2:51" s="13" customFormat="1" ht="11.25">
      <c r="B407" s="219"/>
      <c r="C407" s="220"/>
      <c r="D407" s="209" t="s">
        <v>152</v>
      </c>
      <c r="E407" s="221" t="s">
        <v>1</v>
      </c>
      <c r="F407" s="222" t="s">
        <v>529</v>
      </c>
      <c r="G407" s="220"/>
      <c r="H407" s="221" t="s">
        <v>1</v>
      </c>
      <c r="I407" s="223"/>
      <c r="J407" s="220"/>
      <c r="K407" s="220"/>
      <c r="L407" s="224"/>
      <c r="M407" s="225"/>
      <c r="N407" s="226"/>
      <c r="O407" s="226"/>
      <c r="P407" s="226"/>
      <c r="Q407" s="226"/>
      <c r="R407" s="226"/>
      <c r="S407" s="226"/>
      <c r="T407" s="227"/>
      <c r="AT407" s="228" t="s">
        <v>152</v>
      </c>
      <c r="AU407" s="228" t="s">
        <v>22</v>
      </c>
      <c r="AV407" s="13" t="s">
        <v>23</v>
      </c>
      <c r="AW407" s="13" t="s">
        <v>46</v>
      </c>
      <c r="AX407" s="13" t="s">
        <v>88</v>
      </c>
      <c r="AY407" s="228" t="s">
        <v>143</v>
      </c>
    </row>
    <row r="408" spans="2:51" s="12" customFormat="1" ht="11.25">
      <c r="B408" s="207"/>
      <c r="C408" s="208"/>
      <c r="D408" s="209" t="s">
        <v>152</v>
      </c>
      <c r="E408" s="210" t="s">
        <v>1</v>
      </c>
      <c r="F408" s="211" t="s">
        <v>530</v>
      </c>
      <c r="G408" s="208"/>
      <c r="H408" s="212">
        <v>26.2</v>
      </c>
      <c r="I408" s="213"/>
      <c r="J408" s="208"/>
      <c r="K408" s="208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152</v>
      </c>
      <c r="AU408" s="218" t="s">
        <v>22</v>
      </c>
      <c r="AV408" s="12" t="s">
        <v>22</v>
      </c>
      <c r="AW408" s="12" t="s">
        <v>46</v>
      </c>
      <c r="AX408" s="12" t="s">
        <v>88</v>
      </c>
      <c r="AY408" s="218" t="s">
        <v>143</v>
      </c>
    </row>
    <row r="409" spans="2:51" s="13" customFormat="1" ht="11.25">
      <c r="B409" s="219"/>
      <c r="C409" s="220"/>
      <c r="D409" s="209" t="s">
        <v>152</v>
      </c>
      <c r="E409" s="221" t="s">
        <v>1</v>
      </c>
      <c r="F409" s="222" t="s">
        <v>531</v>
      </c>
      <c r="G409" s="220"/>
      <c r="H409" s="221" t="s">
        <v>1</v>
      </c>
      <c r="I409" s="223"/>
      <c r="J409" s="220"/>
      <c r="K409" s="220"/>
      <c r="L409" s="224"/>
      <c r="M409" s="225"/>
      <c r="N409" s="226"/>
      <c r="O409" s="226"/>
      <c r="P409" s="226"/>
      <c r="Q409" s="226"/>
      <c r="R409" s="226"/>
      <c r="S409" s="226"/>
      <c r="T409" s="227"/>
      <c r="AT409" s="228" t="s">
        <v>152</v>
      </c>
      <c r="AU409" s="228" t="s">
        <v>22</v>
      </c>
      <c r="AV409" s="13" t="s">
        <v>23</v>
      </c>
      <c r="AW409" s="13" t="s">
        <v>46</v>
      </c>
      <c r="AX409" s="13" t="s">
        <v>88</v>
      </c>
      <c r="AY409" s="228" t="s">
        <v>143</v>
      </c>
    </row>
    <row r="410" spans="2:51" s="12" customFormat="1" ht="11.25">
      <c r="B410" s="207"/>
      <c r="C410" s="208"/>
      <c r="D410" s="209" t="s">
        <v>152</v>
      </c>
      <c r="E410" s="210" t="s">
        <v>1</v>
      </c>
      <c r="F410" s="211" t="s">
        <v>532</v>
      </c>
      <c r="G410" s="208"/>
      <c r="H410" s="212">
        <v>64.5</v>
      </c>
      <c r="I410" s="213"/>
      <c r="J410" s="208"/>
      <c r="K410" s="208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152</v>
      </c>
      <c r="AU410" s="218" t="s">
        <v>22</v>
      </c>
      <c r="AV410" s="12" t="s">
        <v>22</v>
      </c>
      <c r="AW410" s="12" t="s">
        <v>46</v>
      </c>
      <c r="AX410" s="12" t="s">
        <v>88</v>
      </c>
      <c r="AY410" s="218" t="s">
        <v>143</v>
      </c>
    </row>
    <row r="411" spans="2:51" s="14" customFormat="1" ht="11.25">
      <c r="B411" s="229"/>
      <c r="C411" s="230"/>
      <c r="D411" s="209" t="s">
        <v>152</v>
      </c>
      <c r="E411" s="231" t="s">
        <v>1</v>
      </c>
      <c r="F411" s="232" t="s">
        <v>161</v>
      </c>
      <c r="G411" s="230"/>
      <c r="H411" s="233">
        <v>90.7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152</v>
      </c>
      <c r="AU411" s="239" t="s">
        <v>22</v>
      </c>
      <c r="AV411" s="14" t="s">
        <v>150</v>
      </c>
      <c r="AW411" s="14" t="s">
        <v>46</v>
      </c>
      <c r="AX411" s="14" t="s">
        <v>23</v>
      </c>
      <c r="AY411" s="239" t="s">
        <v>143</v>
      </c>
    </row>
    <row r="412" spans="2:65" s="1" customFormat="1" ht="16.5" customHeight="1">
      <c r="B412" s="35"/>
      <c r="C412" s="251" t="s">
        <v>533</v>
      </c>
      <c r="D412" s="251" t="s">
        <v>352</v>
      </c>
      <c r="E412" s="252" t="s">
        <v>534</v>
      </c>
      <c r="F412" s="253" t="s">
        <v>535</v>
      </c>
      <c r="G412" s="254" t="s">
        <v>383</v>
      </c>
      <c r="H412" s="255">
        <v>5</v>
      </c>
      <c r="I412" s="256"/>
      <c r="J412" s="257">
        <f>ROUND(I412*H412,2)</f>
        <v>0</v>
      </c>
      <c r="K412" s="253" t="s">
        <v>149</v>
      </c>
      <c r="L412" s="258"/>
      <c r="M412" s="259" t="s">
        <v>1</v>
      </c>
      <c r="N412" s="260" t="s">
        <v>53</v>
      </c>
      <c r="O412" s="67"/>
      <c r="P412" s="203">
        <f>O412*H412</f>
        <v>0</v>
      </c>
      <c r="Q412" s="203">
        <v>0.0032</v>
      </c>
      <c r="R412" s="203">
        <f>Q412*H412</f>
        <v>0.016</v>
      </c>
      <c r="S412" s="203">
        <v>0</v>
      </c>
      <c r="T412" s="204">
        <f>S412*H412</f>
        <v>0</v>
      </c>
      <c r="AR412" s="205" t="s">
        <v>197</v>
      </c>
      <c r="AT412" s="205" t="s">
        <v>352</v>
      </c>
      <c r="AU412" s="205" t="s">
        <v>22</v>
      </c>
      <c r="AY412" s="17" t="s">
        <v>143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17" t="s">
        <v>23</v>
      </c>
      <c r="BK412" s="206">
        <f>ROUND(I412*H412,2)</f>
        <v>0</v>
      </c>
      <c r="BL412" s="17" t="s">
        <v>150</v>
      </c>
      <c r="BM412" s="205" t="s">
        <v>536</v>
      </c>
    </row>
    <row r="413" spans="2:51" s="12" customFormat="1" ht="11.25">
      <c r="B413" s="207"/>
      <c r="C413" s="208"/>
      <c r="D413" s="209" t="s">
        <v>152</v>
      </c>
      <c r="E413" s="210" t="s">
        <v>1</v>
      </c>
      <c r="F413" s="211" t="s">
        <v>173</v>
      </c>
      <c r="G413" s="208"/>
      <c r="H413" s="212">
        <v>5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152</v>
      </c>
      <c r="AU413" s="218" t="s">
        <v>22</v>
      </c>
      <c r="AV413" s="12" t="s">
        <v>22</v>
      </c>
      <c r="AW413" s="12" t="s">
        <v>46</v>
      </c>
      <c r="AX413" s="12" t="s">
        <v>23</v>
      </c>
      <c r="AY413" s="218" t="s">
        <v>143</v>
      </c>
    </row>
    <row r="414" spans="2:65" s="1" customFormat="1" ht="16.5" customHeight="1">
      <c r="B414" s="35"/>
      <c r="C414" s="251" t="s">
        <v>537</v>
      </c>
      <c r="D414" s="251" t="s">
        <v>352</v>
      </c>
      <c r="E414" s="252" t="s">
        <v>538</v>
      </c>
      <c r="F414" s="253" t="s">
        <v>539</v>
      </c>
      <c r="G414" s="254" t="s">
        <v>383</v>
      </c>
      <c r="H414" s="255">
        <v>8</v>
      </c>
      <c r="I414" s="256"/>
      <c r="J414" s="257">
        <f>ROUND(I414*H414,2)</f>
        <v>0</v>
      </c>
      <c r="K414" s="253" t="s">
        <v>1</v>
      </c>
      <c r="L414" s="258"/>
      <c r="M414" s="259" t="s">
        <v>1</v>
      </c>
      <c r="N414" s="260" t="s">
        <v>53</v>
      </c>
      <c r="O414" s="67"/>
      <c r="P414" s="203">
        <f>O414*H414</f>
        <v>0</v>
      </c>
      <c r="Q414" s="203">
        <v>0.0063</v>
      </c>
      <c r="R414" s="203">
        <f>Q414*H414</f>
        <v>0.0504</v>
      </c>
      <c r="S414" s="203">
        <v>0</v>
      </c>
      <c r="T414" s="204">
        <f>S414*H414</f>
        <v>0</v>
      </c>
      <c r="AR414" s="205" t="s">
        <v>197</v>
      </c>
      <c r="AT414" s="205" t="s">
        <v>352</v>
      </c>
      <c r="AU414" s="205" t="s">
        <v>22</v>
      </c>
      <c r="AY414" s="17" t="s">
        <v>143</v>
      </c>
      <c r="BE414" s="206">
        <f>IF(N414="základní",J414,0)</f>
        <v>0</v>
      </c>
      <c r="BF414" s="206">
        <f>IF(N414="snížená",J414,0)</f>
        <v>0</v>
      </c>
      <c r="BG414" s="206">
        <f>IF(N414="zákl. přenesená",J414,0)</f>
        <v>0</v>
      </c>
      <c r="BH414" s="206">
        <f>IF(N414="sníž. přenesená",J414,0)</f>
        <v>0</v>
      </c>
      <c r="BI414" s="206">
        <f>IF(N414="nulová",J414,0)</f>
        <v>0</v>
      </c>
      <c r="BJ414" s="17" t="s">
        <v>23</v>
      </c>
      <c r="BK414" s="206">
        <f>ROUND(I414*H414,2)</f>
        <v>0</v>
      </c>
      <c r="BL414" s="17" t="s">
        <v>150</v>
      </c>
      <c r="BM414" s="205" t="s">
        <v>540</v>
      </c>
    </row>
    <row r="415" spans="2:51" s="12" customFormat="1" ht="11.25">
      <c r="B415" s="207"/>
      <c r="C415" s="208"/>
      <c r="D415" s="209" t="s">
        <v>152</v>
      </c>
      <c r="E415" s="210" t="s">
        <v>1</v>
      </c>
      <c r="F415" s="211" t="s">
        <v>197</v>
      </c>
      <c r="G415" s="208"/>
      <c r="H415" s="212">
        <v>8</v>
      </c>
      <c r="I415" s="213"/>
      <c r="J415" s="208"/>
      <c r="K415" s="208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152</v>
      </c>
      <c r="AU415" s="218" t="s">
        <v>22</v>
      </c>
      <c r="AV415" s="12" t="s">
        <v>22</v>
      </c>
      <c r="AW415" s="12" t="s">
        <v>46</v>
      </c>
      <c r="AX415" s="12" t="s">
        <v>23</v>
      </c>
      <c r="AY415" s="218" t="s">
        <v>143</v>
      </c>
    </row>
    <row r="416" spans="2:65" s="1" customFormat="1" ht="16.5" customHeight="1">
      <c r="B416" s="35"/>
      <c r="C416" s="251" t="s">
        <v>541</v>
      </c>
      <c r="D416" s="251" t="s">
        <v>352</v>
      </c>
      <c r="E416" s="252" t="s">
        <v>542</v>
      </c>
      <c r="F416" s="253" t="s">
        <v>543</v>
      </c>
      <c r="G416" s="254" t="s">
        <v>383</v>
      </c>
      <c r="H416" s="255">
        <v>18</v>
      </c>
      <c r="I416" s="256"/>
      <c r="J416" s="257">
        <f>ROUND(I416*H416,2)</f>
        <v>0</v>
      </c>
      <c r="K416" s="253" t="s">
        <v>1</v>
      </c>
      <c r="L416" s="258"/>
      <c r="M416" s="259" t="s">
        <v>1</v>
      </c>
      <c r="N416" s="260" t="s">
        <v>53</v>
      </c>
      <c r="O416" s="67"/>
      <c r="P416" s="203">
        <f>O416*H416</f>
        <v>0</v>
      </c>
      <c r="Q416" s="203">
        <v>0.019</v>
      </c>
      <c r="R416" s="203">
        <f>Q416*H416</f>
        <v>0.34199999999999997</v>
      </c>
      <c r="S416" s="203">
        <v>0</v>
      </c>
      <c r="T416" s="204">
        <f>S416*H416</f>
        <v>0</v>
      </c>
      <c r="AR416" s="205" t="s">
        <v>197</v>
      </c>
      <c r="AT416" s="205" t="s">
        <v>352</v>
      </c>
      <c r="AU416" s="205" t="s">
        <v>22</v>
      </c>
      <c r="AY416" s="17" t="s">
        <v>143</v>
      </c>
      <c r="BE416" s="206">
        <f>IF(N416="základní",J416,0)</f>
        <v>0</v>
      </c>
      <c r="BF416" s="206">
        <f>IF(N416="snížená",J416,0)</f>
        <v>0</v>
      </c>
      <c r="BG416" s="206">
        <f>IF(N416="zákl. přenesená",J416,0)</f>
        <v>0</v>
      </c>
      <c r="BH416" s="206">
        <f>IF(N416="sníž. přenesená",J416,0)</f>
        <v>0</v>
      </c>
      <c r="BI416" s="206">
        <f>IF(N416="nulová",J416,0)</f>
        <v>0</v>
      </c>
      <c r="BJ416" s="17" t="s">
        <v>23</v>
      </c>
      <c r="BK416" s="206">
        <f>ROUND(I416*H416,2)</f>
        <v>0</v>
      </c>
      <c r="BL416" s="17" t="s">
        <v>150</v>
      </c>
      <c r="BM416" s="205" t="s">
        <v>544</v>
      </c>
    </row>
    <row r="417" spans="2:51" s="12" customFormat="1" ht="11.25">
      <c r="B417" s="207"/>
      <c r="C417" s="208"/>
      <c r="D417" s="209" t="s">
        <v>152</v>
      </c>
      <c r="E417" s="210" t="s">
        <v>1</v>
      </c>
      <c r="F417" s="211" t="s">
        <v>270</v>
      </c>
      <c r="G417" s="208"/>
      <c r="H417" s="212">
        <v>18</v>
      </c>
      <c r="I417" s="213"/>
      <c r="J417" s="208"/>
      <c r="K417" s="208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152</v>
      </c>
      <c r="AU417" s="218" t="s">
        <v>22</v>
      </c>
      <c r="AV417" s="12" t="s">
        <v>22</v>
      </c>
      <c r="AW417" s="12" t="s">
        <v>46</v>
      </c>
      <c r="AX417" s="12" t="s">
        <v>23</v>
      </c>
      <c r="AY417" s="218" t="s">
        <v>143</v>
      </c>
    </row>
    <row r="418" spans="2:65" s="1" customFormat="1" ht="16.5" customHeight="1">
      <c r="B418" s="35"/>
      <c r="C418" s="251" t="s">
        <v>545</v>
      </c>
      <c r="D418" s="251" t="s">
        <v>352</v>
      </c>
      <c r="E418" s="252" t="s">
        <v>546</v>
      </c>
      <c r="F418" s="253" t="s">
        <v>547</v>
      </c>
      <c r="G418" s="254" t="s">
        <v>383</v>
      </c>
      <c r="H418" s="255">
        <v>3</v>
      </c>
      <c r="I418" s="256"/>
      <c r="J418" s="257">
        <f>ROUND(I418*H418,2)</f>
        <v>0</v>
      </c>
      <c r="K418" s="253" t="s">
        <v>1</v>
      </c>
      <c r="L418" s="258"/>
      <c r="M418" s="259" t="s">
        <v>1</v>
      </c>
      <c r="N418" s="260" t="s">
        <v>53</v>
      </c>
      <c r="O418" s="67"/>
      <c r="P418" s="203">
        <f>O418*H418</f>
        <v>0</v>
      </c>
      <c r="Q418" s="203">
        <v>0.00065</v>
      </c>
      <c r="R418" s="203">
        <f>Q418*H418</f>
        <v>0.00195</v>
      </c>
      <c r="S418" s="203">
        <v>0</v>
      </c>
      <c r="T418" s="204">
        <f>S418*H418</f>
        <v>0</v>
      </c>
      <c r="AR418" s="205" t="s">
        <v>197</v>
      </c>
      <c r="AT418" s="205" t="s">
        <v>352</v>
      </c>
      <c r="AU418" s="205" t="s">
        <v>22</v>
      </c>
      <c r="AY418" s="17" t="s">
        <v>143</v>
      </c>
      <c r="BE418" s="206">
        <f>IF(N418="základní",J418,0)</f>
        <v>0</v>
      </c>
      <c r="BF418" s="206">
        <f>IF(N418="snížená",J418,0)</f>
        <v>0</v>
      </c>
      <c r="BG418" s="206">
        <f>IF(N418="zákl. přenesená",J418,0)</f>
        <v>0</v>
      </c>
      <c r="BH418" s="206">
        <f>IF(N418="sníž. přenesená",J418,0)</f>
        <v>0</v>
      </c>
      <c r="BI418" s="206">
        <f>IF(N418="nulová",J418,0)</f>
        <v>0</v>
      </c>
      <c r="BJ418" s="17" t="s">
        <v>23</v>
      </c>
      <c r="BK418" s="206">
        <f>ROUND(I418*H418,2)</f>
        <v>0</v>
      </c>
      <c r="BL418" s="17" t="s">
        <v>150</v>
      </c>
      <c r="BM418" s="205" t="s">
        <v>548</v>
      </c>
    </row>
    <row r="419" spans="2:51" s="12" customFormat="1" ht="11.25">
      <c r="B419" s="207"/>
      <c r="C419" s="208"/>
      <c r="D419" s="209" t="s">
        <v>152</v>
      </c>
      <c r="E419" s="210" t="s">
        <v>1</v>
      </c>
      <c r="F419" s="211" t="s">
        <v>162</v>
      </c>
      <c r="G419" s="208"/>
      <c r="H419" s="212">
        <v>3</v>
      </c>
      <c r="I419" s="213"/>
      <c r="J419" s="208"/>
      <c r="K419" s="208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152</v>
      </c>
      <c r="AU419" s="218" t="s">
        <v>22</v>
      </c>
      <c r="AV419" s="12" t="s">
        <v>22</v>
      </c>
      <c r="AW419" s="12" t="s">
        <v>46</v>
      </c>
      <c r="AX419" s="12" t="s">
        <v>23</v>
      </c>
      <c r="AY419" s="218" t="s">
        <v>143</v>
      </c>
    </row>
    <row r="420" spans="2:65" s="1" customFormat="1" ht="16.5" customHeight="1">
      <c r="B420" s="35"/>
      <c r="C420" s="251" t="s">
        <v>549</v>
      </c>
      <c r="D420" s="251" t="s">
        <v>352</v>
      </c>
      <c r="E420" s="252" t="s">
        <v>550</v>
      </c>
      <c r="F420" s="253" t="s">
        <v>551</v>
      </c>
      <c r="G420" s="254" t="s">
        <v>383</v>
      </c>
      <c r="H420" s="255">
        <v>4</v>
      </c>
      <c r="I420" s="256"/>
      <c r="J420" s="257">
        <f>ROUND(I420*H420,2)</f>
        <v>0</v>
      </c>
      <c r="K420" s="253" t="s">
        <v>149</v>
      </c>
      <c r="L420" s="258"/>
      <c r="M420" s="259" t="s">
        <v>1</v>
      </c>
      <c r="N420" s="260" t="s">
        <v>53</v>
      </c>
      <c r="O420" s="67"/>
      <c r="P420" s="203">
        <f>O420*H420</f>
        <v>0</v>
      </c>
      <c r="Q420" s="203">
        <v>0.00088</v>
      </c>
      <c r="R420" s="203">
        <f>Q420*H420</f>
        <v>0.00352</v>
      </c>
      <c r="S420" s="203">
        <v>0</v>
      </c>
      <c r="T420" s="204">
        <f>S420*H420</f>
        <v>0</v>
      </c>
      <c r="AR420" s="205" t="s">
        <v>197</v>
      </c>
      <c r="AT420" s="205" t="s">
        <v>352</v>
      </c>
      <c r="AU420" s="205" t="s">
        <v>22</v>
      </c>
      <c r="AY420" s="17" t="s">
        <v>143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17" t="s">
        <v>23</v>
      </c>
      <c r="BK420" s="206">
        <f>ROUND(I420*H420,2)</f>
        <v>0</v>
      </c>
      <c r="BL420" s="17" t="s">
        <v>150</v>
      </c>
      <c r="BM420" s="205" t="s">
        <v>552</v>
      </c>
    </row>
    <row r="421" spans="2:51" s="12" customFormat="1" ht="11.25">
      <c r="B421" s="207"/>
      <c r="C421" s="208"/>
      <c r="D421" s="209" t="s">
        <v>152</v>
      </c>
      <c r="E421" s="210" t="s">
        <v>1</v>
      </c>
      <c r="F421" s="211" t="s">
        <v>150</v>
      </c>
      <c r="G421" s="208"/>
      <c r="H421" s="212">
        <v>4</v>
      </c>
      <c r="I421" s="213"/>
      <c r="J421" s="208"/>
      <c r="K421" s="208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152</v>
      </c>
      <c r="AU421" s="218" t="s">
        <v>22</v>
      </c>
      <c r="AV421" s="12" t="s">
        <v>22</v>
      </c>
      <c r="AW421" s="12" t="s">
        <v>46</v>
      </c>
      <c r="AX421" s="12" t="s">
        <v>23</v>
      </c>
      <c r="AY421" s="218" t="s">
        <v>143</v>
      </c>
    </row>
    <row r="422" spans="2:65" s="1" customFormat="1" ht="24" customHeight="1">
      <c r="B422" s="35"/>
      <c r="C422" s="251" t="s">
        <v>553</v>
      </c>
      <c r="D422" s="251" t="s">
        <v>352</v>
      </c>
      <c r="E422" s="252" t="s">
        <v>554</v>
      </c>
      <c r="F422" s="253" t="s">
        <v>555</v>
      </c>
      <c r="G422" s="254" t="s">
        <v>383</v>
      </c>
      <c r="H422" s="255">
        <v>1</v>
      </c>
      <c r="I422" s="256"/>
      <c r="J422" s="257">
        <f>ROUND(I422*H422,2)</f>
        <v>0</v>
      </c>
      <c r="K422" s="253" t="s">
        <v>1</v>
      </c>
      <c r="L422" s="258"/>
      <c r="M422" s="259" t="s">
        <v>1</v>
      </c>
      <c r="N422" s="260" t="s">
        <v>53</v>
      </c>
      <c r="O422" s="67"/>
      <c r="P422" s="203">
        <f>O422*H422</f>
        <v>0</v>
      </c>
      <c r="Q422" s="203">
        <v>0</v>
      </c>
      <c r="R422" s="203">
        <f>Q422*H422</f>
        <v>0</v>
      </c>
      <c r="S422" s="203">
        <v>0</v>
      </c>
      <c r="T422" s="204">
        <f>S422*H422</f>
        <v>0</v>
      </c>
      <c r="AR422" s="205" t="s">
        <v>197</v>
      </c>
      <c r="AT422" s="205" t="s">
        <v>352</v>
      </c>
      <c r="AU422" s="205" t="s">
        <v>22</v>
      </c>
      <c r="AY422" s="17" t="s">
        <v>143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7" t="s">
        <v>23</v>
      </c>
      <c r="BK422" s="206">
        <f>ROUND(I422*H422,2)</f>
        <v>0</v>
      </c>
      <c r="BL422" s="17" t="s">
        <v>150</v>
      </c>
      <c r="BM422" s="205" t="s">
        <v>556</v>
      </c>
    </row>
    <row r="423" spans="2:51" s="12" customFormat="1" ht="11.25">
      <c r="B423" s="207"/>
      <c r="C423" s="208"/>
      <c r="D423" s="209" t="s">
        <v>152</v>
      </c>
      <c r="E423" s="210" t="s">
        <v>1</v>
      </c>
      <c r="F423" s="211" t="s">
        <v>23</v>
      </c>
      <c r="G423" s="208"/>
      <c r="H423" s="212">
        <v>1</v>
      </c>
      <c r="I423" s="213"/>
      <c r="J423" s="208"/>
      <c r="K423" s="208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152</v>
      </c>
      <c r="AU423" s="218" t="s">
        <v>22</v>
      </c>
      <c r="AV423" s="12" t="s">
        <v>22</v>
      </c>
      <c r="AW423" s="12" t="s">
        <v>46</v>
      </c>
      <c r="AX423" s="12" t="s">
        <v>23</v>
      </c>
      <c r="AY423" s="218" t="s">
        <v>143</v>
      </c>
    </row>
    <row r="424" spans="2:65" s="1" customFormat="1" ht="24" customHeight="1">
      <c r="B424" s="35"/>
      <c r="C424" s="194" t="s">
        <v>557</v>
      </c>
      <c r="D424" s="194" t="s">
        <v>145</v>
      </c>
      <c r="E424" s="195" t="s">
        <v>558</v>
      </c>
      <c r="F424" s="196" t="s">
        <v>559</v>
      </c>
      <c r="G424" s="197" t="s">
        <v>383</v>
      </c>
      <c r="H424" s="198">
        <v>1</v>
      </c>
      <c r="I424" s="199"/>
      <c r="J424" s="200">
        <f>ROUND(I424*H424,2)</f>
        <v>0</v>
      </c>
      <c r="K424" s="196" t="s">
        <v>149</v>
      </c>
      <c r="L424" s="39"/>
      <c r="M424" s="201" t="s">
        <v>1</v>
      </c>
      <c r="N424" s="202" t="s">
        <v>53</v>
      </c>
      <c r="O424" s="67"/>
      <c r="P424" s="203">
        <f>O424*H424</f>
        <v>0</v>
      </c>
      <c r="Q424" s="203">
        <v>2.11676</v>
      </c>
      <c r="R424" s="203">
        <f>Q424*H424</f>
        <v>2.11676</v>
      </c>
      <c r="S424" s="203">
        <v>0</v>
      </c>
      <c r="T424" s="204">
        <f>S424*H424</f>
        <v>0</v>
      </c>
      <c r="AR424" s="205" t="s">
        <v>150</v>
      </c>
      <c r="AT424" s="205" t="s">
        <v>145</v>
      </c>
      <c r="AU424" s="205" t="s">
        <v>22</v>
      </c>
      <c r="AY424" s="17" t="s">
        <v>143</v>
      </c>
      <c r="BE424" s="206">
        <f>IF(N424="základní",J424,0)</f>
        <v>0</v>
      </c>
      <c r="BF424" s="206">
        <f>IF(N424="snížená",J424,0)</f>
        <v>0</v>
      </c>
      <c r="BG424" s="206">
        <f>IF(N424="zákl. přenesená",J424,0)</f>
        <v>0</v>
      </c>
      <c r="BH424" s="206">
        <f>IF(N424="sníž. přenesená",J424,0)</f>
        <v>0</v>
      </c>
      <c r="BI424" s="206">
        <f>IF(N424="nulová",J424,0)</f>
        <v>0</v>
      </c>
      <c r="BJ424" s="17" t="s">
        <v>23</v>
      </c>
      <c r="BK424" s="206">
        <f>ROUND(I424*H424,2)</f>
        <v>0</v>
      </c>
      <c r="BL424" s="17" t="s">
        <v>150</v>
      </c>
      <c r="BM424" s="205" t="s">
        <v>560</v>
      </c>
    </row>
    <row r="425" spans="2:51" s="12" customFormat="1" ht="11.25">
      <c r="B425" s="207"/>
      <c r="C425" s="208"/>
      <c r="D425" s="209" t="s">
        <v>152</v>
      </c>
      <c r="E425" s="210" t="s">
        <v>1</v>
      </c>
      <c r="F425" s="211" t="s">
        <v>23</v>
      </c>
      <c r="G425" s="208"/>
      <c r="H425" s="212">
        <v>1</v>
      </c>
      <c r="I425" s="213"/>
      <c r="J425" s="208"/>
      <c r="K425" s="208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152</v>
      </c>
      <c r="AU425" s="218" t="s">
        <v>22</v>
      </c>
      <c r="AV425" s="12" t="s">
        <v>22</v>
      </c>
      <c r="AW425" s="12" t="s">
        <v>46</v>
      </c>
      <c r="AX425" s="12" t="s">
        <v>23</v>
      </c>
      <c r="AY425" s="218" t="s">
        <v>143</v>
      </c>
    </row>
    <row r="426" spans="2:65" s="1" customFormat="1" ht="16.5" customHeight="1">
      <c r="B426" s="35"/>
      <c r="C426" s="251" t="s">
        <v>561</v>
      </c>
      <c r="D426" s="251" t="s">
        <v>352</v>
      </c>
      <c r="E426" s="252" t="s">
        <v>562</v>
      </c>
      <c r="F426" s="253" t="s">
        <v>563</v>
      </c>
      <c r="G426" s="254" t="s">
        <v>383</v>
      </c>
      <c r="H426" s="255">
        <v>1</v>
      </c>
      <c r="I426" s="256"/>
      <c r="J426" s="257">
        <f>ROUND(I426*H426,2)</f>
        <v>0</v>
      </c>
      <c r="K426" s="253" t="s">
        <v>1</v>
      </c>
      <c r="L426" s="258"/>
      <c r="M426" s="259" t="s">
        <v>1</v>
      </c>
      <c r="N426" s="260" t="s">
        <v>53</v>
      </c>
      <c r="O426" s="67"/>
      <c r="P426" s="203">
        <f>O426*H426</f>
        <v>0</v>
      </c>
      <c r="Q426" s="203">
        <v>0</v>
      </c>
      <c r="R426" s="203">
        <f>Q426*H426</f>
        <v>0</v>
      </c>
      <c r="S426" s="203">
        <v>0</v>
      </c>
      <c r="T426" s="204">
        <f>S426*H426</f>
        <v>0</v>
      </c>
      <c r="AR426" s="205" t="s">
        <v>197</v>
      </c>
      <c r="AT426" s="205" t="s">
        <v>352</v>
      </c>
      <c r="AU426" s="205" t="s">
        <v>22</v>
      </c>
      <c r="AY426" s="17" t="s">
        <v>143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17" t="s">
        <v>23</v>
      </c>
      <c r="BK426" s="206">
        <f>ROUND(I426*H426,2)</f>
        <v>0</v>
      </c>
      <c r="BL426" s="17" t="s">
        <v>150</v>
      </c>
      <c r="BM426" s="205" t="s">
        <v>564</v>
      </c>
    </row>
    <row r="427" spans="2:51" s="12" customFormat="1" ht="11.25">
      <c r="B427" s="207"/>
      <c r="C427" s="208"/>
      <c r="D427" s="209" t="s">
        <v>152</v>
      </c>
      <c r="E427" s="210" t="s">
        <v>1</v>
      </c>
      <c r="F427" s="211" t="s">
        <v>23</v>
      </c>
      <c r="G427" s="208"/>
      <c r="H427" s="212">
        <v>1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152</v>
      </c>
      <c r="AU427" s="218" t="s">
        <v>22</v>
      </c>
      <c r="AV427" s="12" t="s">
        <v>22</v>
      </c>
      <c r="AW427" s="12" t="s">
        <v>46</v>
      </c>
      <c r="AX427" s="12" t="s">
        <v>23</v>
      </c>
      <c r="AY427" s="218" t="s">
        <v>143</v>
      </c>
    </row>
    <row r="428" spans="2:65" s="1" customFormat="1" ht="24" customHeight="1">
      <c r="B428" s="35"/>
      <c r="C428" s="251" t="s">
        <v>565</v>
      </c>
      <c r="D428" s="251" t="s">
        <v>352</v>
      </c>
      <c r="E428" s="252" t="s">
        <v>566</v>
      </c>
      <c r="F428" s="253" t="s">
        <v>567</v>
      </c>
      <c r="G428" s="254" t="s">
        <v>383</v>
      </c>
      <c r="H428" s="255">
        <v>1</v>
      </c>
      <c r="I428" s="256"/>
      <c r="J428" s="257">
        <f>ROUND(I428*H428,2)</f>
        <v>0</v>
      </c>
      <c r="K428" s="253" t="s">
        <v>149</v>
      </c>
      <c r="L428" s="258"/>
      <c r="M428" s="259" t="s">
        <v>1</v>
      </c>
      <c r="N428" s="260" t="s">
        <v>53</v>
      </c>
      <c r="O428" s="67"/>
      <c r="P428" s="203">
        <f>O428*H428</f>
        <v>0</v>
      </c>
      <c r="Q428" s="203">
        <v>0.165</v>
      </c>
      <c r="R428" s="203">
        <f>Q428*H428</f>
        <v>0.165</v>
      </c>
      <c r="S428" s="203">
        <v>0</v>
      </c>
      <c r="T428" s="204">
        <f>S428*H428</f>
        <v>0</v>
      </c>
      <c r="AR428" s="205" t="s">
        <v>197</v>
      </c>
      <c r="AT428" s="205" t="s">
        <v>352</v>
      </c>
      <c r="AU428" s="205" t="s">
        <v>22</v>
      </c>
      <c r="AY428" s="17" t="s">
        <v>143</v>
      </c>
      <c r="BE428" s="206">
        <f>IF(N428="základní",J428,0)</f>
        <v>0</v>
      </c>
      <c r="BF428" s="206">
        <f>IF(N428="snížená",J428,0)</f>
        <v>0</v>
      </c>
      <c r="BG428" s="206">
        <f>IF(N428="zákl. přenesená",J428,0)</f>
        <v>0</v>
      </c>
      <c r="BH428" s="206">
        <f>IF(N428="sníž. přenesená",J428,0)</f>
        <v>0</v>
      </c>
      <c r="BI428" s="206">
        <f>IF(N428="nulová",J428,0)</f>
        <v>0</v>
      </c>
      <c r="BJ428" s="17" t="s">
        <v>23</v>
      </c>
      <c r="BK428" s="206">
        <f>ROUND(I428*H428,2)</f>
        <v>0</v>
      </c>
      <c r="BL428" s="17" t="s">
        <v>150</v>
      </c>
      <c r="BM428" s="205" t="s">
        <v>568</v>
      </c>
    </row>
    <row r="429" spans="2:51" s="12" customFormat="1" ht="11.25">
      <c r="B429" s="207"/>
      <c r="C429" s="208"/>
      <c r="D429" s="209" t="s">
        <v>152</v>
      </c>
      <c r="E429" s="210" t="s">
        <v>1</v>
      </c>
      <c r="F429" s="211" t="s">
        <v>23</v>
      </c>
      <c r="G429" s="208"/>
      <c r="H429" s="212">
        <v>1</v>
      </c>
      <c r="I429" s="213"/>
      <c r="J429" s="208"/>
      <c r="K429" s="208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152</v>
      </c>
      <c r="AU429" s="218" t="s">
        <v>22</v>
      </c>
      <c r="AV429" s="12" t="s">
        <v>22</v>
      </c>
      <c r="AW429" s="12" t="s">
        <v>46</v>
      </c>
      <c r="AX429" s="12" t="s">
        <v>23</v>
      </c>
      <c r="AY429" s="218" t="s">
        <v>143</v>
      </c>
    </row>
    <row r="430" spans="2:65" s="1" customFormat="1" ht="16.5" customHeight="1">
      <c r="B430" s="35"/>
      <c r="C430" s="194" t="s">
        <v>569</v>
      </c>
      <c r="D430" s="194" t="s">
        <v>145</v>
      </c>
      <c r="E430" s="195" t="s">
        <v>570</v>
      </c>
      <c r="F430" s="196" t="s">
        <v>571</v>
      </c>
      <c r="G430" s="197" t="s">
        <v>383</v>
      </c>
      <c r="H430" s="198">
        <v>10</v>
      </c>
      <c r="I430" s="199"/>
      <c r="J430" s="200">
        <f>ROUND(I430*H430,2)</f>
        <v>0</v>
      </c>
      <c r="K430" s="196" t="s">
        <v>1</v>
      </c>
      <c r="L430" s="39"/>
      <c r="M430" s="201" t="s">
        <v>1</v>
      </c>
      <c r="N430" s="202" t="s">
        <v>53</v>
      </c>
      <c r="O430" s="67"/>
      <c r="P430" s="203">
        <f>O430*H430</f>
        <v>0</v>
      </c>
      <c r="Q430" s="203">
        <v>0.00207</v>
      </c>
      <c r="R430" s="203">
        <f>Q430*H430</f>
        <v>0.020699999999999996</v>
      </c>
      <c r="S430" s="203">
        <v>0</v>
      </c>
      <c r="T430" s="204">
        <f>S430*H430</f>
        <v>0</v>
      </c>
      <c r="AR430" s="205" t="s">
        <v>150</v>
      </c>
      <c r="AT430" s="205" t="s">
        <v>145</v>
      </c>
      <c r="AU430" s="205" t="s">
        <v>22</v>
      </c>
      <c r="AY430" s="17" t="s">
        <v>143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7" t="s">
        <v>23</v>
      </c>
      <c r="BK430" s="206">
        <f>ROUND(I430*H430,2)</f>
        <v>0</v>
      </c>
      <c r="BL430" s="17" t="s">
        <v>150</v>
      </c>
      <c r="BM430" s="205" t="s">
        <v>572</v>
      </c>
    </row>
    <row r="431" spans="2:51" s="12" customFormat="1" ht="11.25">
      <c r="B431" s="207"/>
      <c r="C431" s="208"/>
      <c r="D431" s="209" t="s">
        <v>152</v>
      </c>
      <c r="E431" s="210" t="s">
        <v>1</v>
      </c>
      <c r="F431" s="211" t="s">
        <v>28</v>
      </c>
      <c r="G431" s="208"/>
      <c r="H431" s="212">
        <v>10</v>
      </c>
      <c r="I431" s="213"/>
      <c r="J431" s="208"/>
      <c r="K431" s="208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152</v>
      </c>
      <c r="AU431" s="218" t="s">
        <v>22</v>
      </c>
      <c r="AV431" s="12" t="s">
        <v>22</v>
      </c>
      <c r="AW431" s="12" t="s">
        <v>46</v>
      </c>
      <c r="AX431" s="12" t="s">
        <v>23</v>
      </c>
      <c r="AY431" s="218" t="s">
        <v>143</v>
      </c>
    </row>
    <row r="432" spans="2:65" s="1" customFormat="1" ht="16.5" customHeight="1">
      <c r="B432" s="35"/>
      <c r="C432" s="194" t="s">
        <v>573</v>
      </c>
      <c r="D432" s="194" t="s">
        <v>145</v>
      </c>
      <c r="E432" s="195" t="s">
        <v>574</v>
      </c>
      <c r="F432" s="196" t="s">
        <v>575</v>
      </c>
      <c r="G432" s="197" t="s">
        <v>383</v>
      </c>
      <c r="H432" s="198">
        <v>4</v>
      </c>
      <c r="I432" s="199"/>
      <c r="J432" s="200">
        <f>ROUND(I432*H432,2)</f>
        <v>0</v>
      </c>
      <c r="K432" s="196" t="s">
        <v>1</v>
      </c>
      <c r="L432" s="39"/>
      <c r="M432" s="201" t="s">
        <v>1</v>
      </c>
      <c r="N432" s="202" t="s">
        <v>53</v>
      </c>
      <c r="O432" s="67"/>
      <c r="P432" s="203">
        <f>O432*H432</f>
        <v>0</v>
      </c>
      <c r="Q432" s="203">
        <v>0.00325</v>
      </c>
      <c r="R432" s="203">
        <f>Q432*H432</f>
        <v>0.013</v>
      </c>
      <c r="S432" s="203">
        <v>0</v>
      </c>
      <c r="T432" s="204">
        <f>S432*H432</f>
        <v>0</v>
      </c>
      <c r="AR432" s="205" t="s">
        <v>150</v>
      </c>
      <c r="AT432" s="205" t="s">
        <v>145</v>
      </c>
      <c r="AU432" s="205" t="s">
        <v>22</v>
      </c>
      <c r="AY432" s="17" t="s">
        <v>143</v>
      </c>
      <c r="BE432" s="206">
        <f>IF(N432="základní",J432,0)</f>
        <v>0</v>
      </c>
      <c r="BF432" s="206">
        <f>IF(N432="snížená",J432,0)</f>
        <v>0</v>
      </c>
      <c r="BG432" s="206">
        <f>IF(N432="zákl. přenesená",J432,0)</f>
        <v>0</v>
      </c>
      <c r="BH432" s="206">
        <f>IF(N432="sníž. přenesená",J432,0)</f>
        <v>0</v>
      </c>
      <c r="BI432" s="206">
        <f>IF(N432="nulová",J432,0)</f>
        <v>0</v>
      </c>
      <c r="BJ432" s="17" t="s">
        <v>23</v>
      </c>
      <c r="BK432" s="206">
        <f>ROUND(I432*H432,2)</f>
        <v>0</v>
      </c>
      <c r="BL432" s="17" t="s">
        <v>150</v>
      </c>
      <c r="BM432" s="205" t="s">
        <v>576</v>
      </c>
    </row>
    <row r="433" spans="2:51" s="12" customFormat="1" ht="11.25">
      <c r="B433" s="207"/>
      <c r="C433" s="208"/>
      <c r="D433" s="209" t="s">
        <v>152</v>
      </c>
      <c r="E433" s="210" t="s">
        <v>1</v>
      </c>
      <c r="F433" s="211" t="s">
        <v>150</v>
      </c>
      <c r="G433" s="208"/>
      <c r="H433" s="212">
        <v>4</v>
      </c>
      <c r="I433" s="213"/>
      <c r="J433" s="208"/>
      <c r="K433" s="208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152</v>
      </c>
      <c r="AU433" s="218" t="s">
        <v>22</v>
      </c>
      <c r="AV433" s="12" t="s">
        <v>22</v>
      </c>
      <c r="AW433" s="12" t="s">
        <v>46</v>
      </c>
      <c r="AX433" s="12" t="s">
        <v>23</v>
      </c>
      <c r="AY433" s="218" t="s">
        <v>143</v>
      </c>
    </row>
    <row r="434" spans="2:65" s="1" customFormat="1" ht="24" customHeight="1">
      <c r="B434" s="35"/>
      <c r="C434" s="194" t="s">
        <v>577</v>
      </c>
      <c r="D434" s="194" t="s">
        <v>145</v>
      </c>
      <c r="E434" s="195" t="s">
        <v>578</v>
      </c>
      <c r="F434" s="196" t="s">
        <v>579</v>
      </c>
      <c r="G434" s="197" t="s">
        <v>383</v>
      </c>
      <c r="H434" s="198">
        <v>19</v>
      </c>
      <c r="I434" s="199"/>
      <c r="J434" s="200">
        <f>ROUND(I434*H434,2)</f>
        <v>0</v>
      </c>
      <c r="K434" s="196" t="s">
        <v>1</v>
      </c>
      <c r="L434" s="39"/>
      <c r="M434" s="201" t="s">
        <v>1</v>
      </c>
      <c r="N434" s="202" t="s">
        <v>53</v>
      </c>
      <c r="O434" s="67"/>
      <c r="P434" s="203">
        <f>O434*H434</f>
        <v>0</v>
      </c>
      <c r="Q434" s="203">
        <v>0.3409</v>
      </c>
      <c r="R434" s="203">
        <f>Q434*H434</f>
        <v>6.4771</v>
      </c>
      <c r="S434" s="203">
        <v>0</v>
      </c>
      <c r="T434" s="204">
        <f>S434*H434</f>
        <v>0</v>
      </c>
      <c r="AR434" s="205" t="s">
        <v>150</v>
      </c>
      <c r="AT434" s="205" t="s">
        <v>145</v>
      </c>
      <c r="AU434" s="205" t="s">
        <v>22</v>
      </c>
      <c r="AY434" s="17" t="s">
        <v>143</v>
      </c>
      <c r="BE434" s="206">
        <f>IF(N434="základní",J434,0)</f>
        <v>0</v>
      </c>
      <c r="BF434" s="206">
        <f>IF(N434="snížená",J434,0)</f>
        <v>0</v>
      </c>
      <c r="BG434" s="206">
        <f>IF(N434="zákl. přenesená",J434,0)</f>
        <v>0</v>
      </c>
      <c r="BH434" s="206">
        <f>IF(N434="sníž. přenesená",J434,0)</f>
        <v>0</v>
      </c>
      <c r="BI434" s="206">
        <f>IF(N434="nulová",J434,0)</f>
        <v>0</v>
      </c>
      <c r="BJ434" s="17" t="s">
        <v>23</v>
      </c>
      <c r="BK434" s="206">
        <f>ROUND(I434*H434,2)</f>
        <v>0</v>
      </c>
      <c r="BL434" s="17" t="s">
        <v>150</v>
      </c>
      <c r="BM434" s="205" t="s">
        <v>580</v>
      </c>
    </row>
    <row r="435" spans="2:51" s="13" customFormat="1" ht="11.25">
      <c r="B435" s="219"/>
      <c r="C435" s="220"/>
      <c r="D435" s="209" t="s">
        <v>152</v>
      </c>
      <c r="E435" s="221" t="s">
        <v>1</v>
      </c>
      <c r="F435" s="222" t="s">
        <v>581</v>
      </c>
      <c r="G435" s="220"/>
      <c r="H435" s="221" t="s">
        <v>1</v>
      </c>
      <c r="I435" s="223"/>
      <c r="J435" s="220"/>
      <c r="K435" s="220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152</v>
      </c>
      <c r="AU435" s="228" t="s">
        <v>22</v>
      </c>
      <c r="AV435" s="13" t="s">
        <v>23</v>
      </c>
      <c r="AW435" s="13" t="s">
        <v>46</v>
      </c>
      <c r="AX435" s="13" t="s">
        <v>88</v>
      </c>
      <c r="AY435" s="228" t="s">
        <v>143</v>
      </c>
    </row>
    <row r="436" spans="2:51" s="12" customFormat="1" ht="11.25">
      <c r="B436" s="207"/>
      <c r="C436" s="208"/>
      <c r="D436" s="209" t="s">
        <v>152</v>
      </c>
      <c r="E436" s="210" t="s">
        <v>1</v>
      </c>
      <c r="F436" s="211" t="s">
        <v>182</v>
      </c>
      <c r="G436" s="208"/>
      <c r="H436" s="212">
        <v>7</v>
      </c>
      <c r="I436" s="213"/>
      <c r="J436" s="208"/>
      <c r="K436" s="208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152</v>
      </c>
      <c r="AU436" s="218" t="s">
        <v>22</v>
      </c>
      <c r="AV436" s="12" t="s">
        <v>22</v>
      </c>
      <c r="AW436" s="12" t="s">
        <v>46</v>
      </c>
      <c r="AX436" s="12" t="s">
        <v>88</v>
      </c>
      <c r="AY436" s="218" t="s">
        <v>143</v>
      </c>
    </row>
    <row r="437" spans="2:51" s="13" customFormat="1" ht="11.25">
      <c r="B437" s="219"/>
      <c r="C437" s="220"/>
      <c r="D437" s="209" t="s">
        <v>152</v>
      </c>
      <c r="E437" s="221" t="s">
        <v>1</v>
      </c>
      <c r="F437" s="222" t="s">
        <v>582</v>
      </c>
      <c r="G437" s="220"/>
      <c r="H437" s="221" t="s">
        <v>1</v>
      </c>
      <c r="I437" s="223"/>
      <c r="J437" s="220"/>
      <c r="K437" s="220"/>
      <c r="L437" s="224"/>
      <c r="M437" s="225"/>
      <c r="N437" s="226"/>
      <c r="O437" s="226"/>
      <c r="P437" s="226"/>
      <c r="Q437" s="226"/>
      <c r="R437" s="226"/>
      <c r="S437" s="226"/>
      <c r="T437" s="227"/>
      <c r="AT437" s="228" t="s">
        <v>152</v>
      </c>
      <c r="AU437" s="228" t="s">
        <v>22</v>
      </c>
      <c r="AV437" s="13" t="s">
        <v>23</v>
      </c>
      <c r="AW437" s="13" t="s">
        <v>46</v>
      </c>
      <c r="AX437" s="13" t="s">
        <v>88</v>
      </c>
      <c r="AY437" s="228" t="s">
        <v>143</v>
      </c>
    </row>
    <row r="438" spans="2:51" s="12" customFormat="1" ht="11.25">
      <c r="B438" s="207"/>
      <c r="C438" s="208"/>
      <c r="D438" s="209" t="s">
        <v>152</v>
      </c>
      <c r="E438" s="210" t="s">
        <v>1</v>
      </c>
      <c r="F438" s="211" t="s">
        <v>220</v>
      </c>
      <c r="G438" s="208"/>
      <c r="H438" s="212">
        <v>12</v>
      </c>
      <c r="I438" s="213"/>
      <c r="J438" s="208"/>
      <c r="K438" s="208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152</v>
      </c>
      <c r="AU438" s="218" t="s">
        <v>22</v>
      </c>
      <c r="AV438" s="12" t="s">
        <v>22</v>
      </c>
      <c r="AW438" s="12" t="s">
        <v>46</v>
      </c>
      <c r="AX438" s="12" t="s">
        <v>88</v>
      </c>
      <c r="AY438" s="218" t="s">
        <v>143</v>
      </c>
    </row>
    <row r="439" spans="2:51" s="14" customFormat="1" ht="11.25">
      <c r="B439" s="229"/>
      <c r="C439" s="230"/>
      <c r="D439" s="209" t="s">
        <v>152</v>
      </c>
      <c r="E439" s="231" t="s">
        <v>1</v>
      </c>
      <c r="F439" s="232" t="s">
        <v>161</v>
      </c>
      <c r="G439" s="230"/>
      <c r="H439" s="233">
        <v>19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AT439" s="239" t="s">
        <v>152</v>
      </c>
      <c r="AU439" s="239" t="s">
        <v>22</v>
      </c>
      <c r="AV439" s="14" t="s">
        <v>150</v>
      </c>
      <c r="AW439" s="14" t="s">
        <v>46</v>
      </c>
      <c r="AX439" s="14" t="s">
        <v>23</v>
      </c>
      <c r="AY439" s="239" t="s">
        <v>143</v>
      </c>
    </row>
    <row r="440" spans="2:65" s="1" customFormat="1" ht="16.5" customHeight="1">
      <c r="B440" s="35"/>
      <c r="C440" s="251" t="s">
        <v>583</v>
      </c>
      <c r="D440" s="251" t="s">
        <v>352</v>
      </c>
      <c r="E440" s="252" t="s">
        <v>584</v>
      </c>
      <c r="F440" s="253" t="s">
        <v>585</v>
      </c>
      <c r="G440" s="254" t="s">
        <v>383</v>
      </c>
      <c r="H440" s="255">
        <v>19</v>
      </c>
      <c r="I440" s="256"/>
      <c r="J440" s="257">
        <f>ROUND(I440*H440,2)</f>
        <v>0</v>
      </c>
      <c r="K440" s="253" t="s">
        <v>1</v>
      </c>
      <c r="L440" s="258"/>
      <c r="M440" s="259" t="s">
        <v>1</v>
      </c>
      <c r="N440" s="260" t="s">
        <v>53</v>
      </c>
      <c r="O440" s="67"/>
      <c r="P440" s="203">
        <f>O440*H440</f>
        <v>0</v>
      </c>
      <c r="Q440" s="203">
        <v>0.07</v>
      </c>
      <c r="R440" s="203">
        <f>Q440*H440</f>
        <v>1.33</v>
      </c>
      <c r="S440" s="203">
        <v>0</v>
      </c>
      <c r="T440" s="204">
        <f>S440*H440</f>
        <v>0</v>
      </c>
      <c r="AR440" s="205" t="s">
        <v>197</v>
      </c>
      <c r="AT440" s="205" t="s">
        <v>352</v>
      </c>
      <c r="AU440" s="205" t="s">
        <v>22</v>
      </c>
      <c r="AY440" s="17" t="s">
        <v>143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17" t="s">
        <v>23</v>
      </c>
      <c r="BK440" s="206">
        <f>ROUND(I440*H440,2)</f>
        <v>0</v>
      </c>
      <c r="BL440" s="17" t="s">
        <v>150</v>
      </c>
      <c r="BM440" s="205" t="s">
        <v>586</v>
      </c>
    </row>
    <row r="441" spans="2:65" s="1" customFormat="1" ht="16.5" customHeight="1">
      <c r="B441" s="35"/>
      <c r="C441" s="251" t="s">
        <v>587</v>
      </c>
      <c r="D441" s="251" t="s">
        <v>352</v>
      </c>
      <c r="E441" s="252" t="s">
        <v>588</v>
      </c>
      <c r="F441" s="253" t="s">
        <v>589</v>
      </c>
      <c r="G441" s="254" t="s">
        <v>383</v>
      </c>
      <c r="H441" s="255">
        <v>19</v>
      </c>
      <c r="I441" s="256"/>
      <c r="J441" s="257">
        <f>ROUND(I441*H441,2)</f>
        <v>0</v>
      </c>
      <c r="K441" s="253" t="s">
        <v>1</v>
      </c>
      <c r="L441" s="258"/>
      <c r="M441" s="259" t="s">
        <v>1</v>
      </c>
      <c r="N441" s="260" t="s">
        <v>53</v>
      </c>
      <c r="O441" s="67"/>
      <c r="P441" s="203">
        <f>O441*H441</f>
        <v>0</v>
      </c>
      <c r="Q441" s="203">
        <v>0.006</v>
      </c>
      <c r="R441" s="203">
        <f>Q441*H441</f>
        <v>0.114</v>
      </c>
      <c r="S441" s="203">
        <v>0</v>
      </c>
      <c r="T441" s="204">
        <f>S441*H441</f>
        <v>0</v>
      </c>
      <c r="AR441" s="205" t="s">
        <v>197</v>
      </c>
      <c r="AT441" s="205" t="s">
        <v>352</v>
      </c>
      <c r="AU441" s="205" t="s">
        <v>22</v>
      </c>
      <c r="AY441" s="17" t="s">
        <v>143</v>
      </c>
      <c r="BE441" s="206">
        <f>IF(N441="základní",J441,0)</f>
        <v>0</v>
      </c>
      <c r="BF441" s="206">
        <f>IF(N441="snížená",J441,0)</f>
        <v>0</v>
      </c>
      <c r="BG441" s="206">
        <f>IF(N441="zákl. přenesená",J441,0)</f>
        <v>0</v>
      </c>
      <c r="BH441" s="206">
        <f>IF(N441="sníž. přenesená",J441,0)</f>
        <v>0</v>
      </c>
      <c r="BI441" s="206">
        <f>IF(N441="nulová",J441,0)</f>
        <v>0</v>
      </c>
      <c r="BJ441" s="17" t="s">
        <v>23</v>
      </c>
      <c r="BK441" s="206">
        <f>ROUND(I441*H441,2)</f>
        <v>0</v>
      </c>
      <c r="BL441" s="17" t="s">
        <v>150</v>
      </c>
      <c r="BM441" s="205" t="s">
        <v>590</v>
      </c>
    </row>
    <row r="442" spans="2:65" s="1" customFormat="1" ht="16.5" customHeight="1">
      <c r="B442" s="35"/>
      <c r="C442" s="251" t="s">
        <v>591</v>
      </c>
      <c r="D442" s="251" t="s">
        <v>352</v>
      </c>
      <c r="E442" s="252" t="s">
        <v>592</v>
      </c>
      <c r="F442" s="253" t="s">
        <v>593</v>
      </c>
      <c r="G442" s="254" t="s">
        <v>383</v>
      </c>
      <c r="H442" s="255">
        <v>19</v>
      </c>
      <c r="I442" s="256"/>
      <c r="J442" s="257">
        <f>ROUND(I442*H442,2)</f>
        <v>0</v>
      </c>
      <c r="K442" s="253" t="s">
        <v>1</v>
      </c>
      <c r="L442" s="258"/>
      <c r="M442" s="259" t="s">
        <v>1</v>
      </c>
      <c r="N442" s="260" t="s">
        <v>53</v>
      </c>
      <c r="O442" s="67"/>
      <c r="P442" s="203">
        <f>O442*H442</f>
        <v>0</v>
      </c>
      <c r="Q442" s="203">
        <v>0.08</v>
      </c>
      <c r="R442" s="203">
        <f>Q442*H442</f>
        <v>1.52</v>
      </c>
      <c r="S442" s="203">
        <v>0</v>
      </c>
      <c r="T442" s="204">
        <f>S442*H442</f>
        <v>0</v>
      </c>
      <c r="AR442" s="205" t="s">
        <v>197</v>
      </c>
      <c r="AT442" s="205" t="s">
        <v>352</v>
      </c>
      <c r="AU442" s="205" t="s">
        <v>22</v>
      </c>
      <c r="AY442" s="17" t="s">
        <v>143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17" t="s">
        <v>23</v>
      </c>
      <c r="BK442" s="206">
        <f>ROUND(I442*H442,2)</f>
        <v>0</v>
      </c>
      <c r="BL442" s="17" t="s">
        <v>150</v>
      </c>
      <c r="BM442" s="205" t="s">
        <v>594</v>
      </c>
    </row>
    <row r="443" spans="2:65" s="1" customFormat="1" ht="16.5" customHeight="1">
      <c r="B443" s="35"/>
      <c r="C443" s="251" t="s">
        <v>595</v>
      </c>
      <c r="D443" s="251" t="s">
        <v>352</v>
      </c>
      <c r="E443" s="252" t="s">
        <v>596</v>
      </c>
      <c r="F443" s="253" t="s">
        <v>597</v>
      </c>
      <c r="G443" s="254" t="s">
        <v>383</v>
      </c>
      <c r="H443" s="255">
        <v>19</v>
      </c>
      <c r="I443" s="256"/>
      <c r="J443" s="257">
        <f>ROUND(I443*H443,2)</f>
        <v>0</v>
      </c>
      <c r="K443" s="253" t="s">
        <v>1</v>
      </c>
      <c r="L443" s="258"/>
      <c r="M443" s="259" t="s">
        <v>1</v>
      </c>
      <c r="N443" s="260" t="s">
        <v>53</v>
      </c>
      <c r="O443" s="67"/>
      <c r="P443" s="203">
        <f>O443*H443</f>
        <v>0</v>
      </c>
      <c r="Q443" s="203">
        <v>0.11</v>
      </c>
      <c r="R443" s="203">
        <f>Q443*H443</f>
        <v>2.09</v>
      </c>
      <c r="S443" s="203">
        <v>0</v>
      </c>
      <c r="T443" s="204">
        <f>S443*H443</f>
        <v>0</v>
      </c>
      <c r="AR443" s="205" t="s">
        <v>197</v>
      </c>
      <c r="AT443" s="205" t="s">
        <v>352</v>
      </c>
      <c r="AU443" s="205" t="s">
        <v>22</v>
      </c>
      <c r="AY443" s="17" t="s">
        <v>143</v>
      </c>
      <c r="BE443" s="206">
        <f>IF(N443="základní",J443,0)</f>
        <v>0</v>
      </c>
      <c r="BF443" s="206">
        <f>IF(N443="snížená",J443,0)</f>
        <v>0</v>
      </c>
      <c r="BG443" s="206">
        <f>IF(N443="zákl. přenesená",J443,0)</f>
        <v>0</v>
      </c>
      <c r="BH443" s="206">
        <f>IF(N443="sníž. přenesená",J443,0)</f>
        <v>0</v>
      </c>
      <c r="BI443" s="206">
        <f>IF(N443="nulová",J443,0)</f>
        <v>0</v>
      </c>
      <c r="BJ443" s="17" t="s">
        <v>23</v>
      </c>
      <c r="BK443" s="206">
        <f>ROUND(I443*H443,2)</f>
        <v>0</v>
      </c>
      <c r="BL443" s="17" t="s">
        <v>150</v>
      </c>
      <c r="BM443" s="205" t="s">
        <v>598</v>
      </c>
    </row>
    <row r="444" spans="2:65" s="1" customFormat="1" ht="16.5" customHeight="1">
      <c r="B444" s="35"/>
      <c r="C444" s="251" t="s">
        <v>599</v>
      </c>
      <c r="D444" s="251" t="s">
        <v>352</v>
      </c>
      <c r="E444" s="252" t="s">
        <v>600</v>
      </c>
      <c r="F444" s="253" t="s">
        <v>601</v>
      </c>
      <c r="G444" s="254" t="s">
        <v>383</v>
      </c>
      <c r="H444" s="255">
        <v>15</v>
      </c>
      <c r="I444" s="256"/>
      <c r="J444" s="257">
        <f>ROUND(I444*H444,2)</f>
        <v>0</v>
      </c>
      <c r="K444" s="253" t="s">
        <v>1</v>
      </c>
      <c r="L444" s="258"/>
      <c r="M444" s="259" t="s">
        <v>1</v>
      </c>
      <c r="N444" s="260" t="s">
        <v>53</v>
      </c>
      <c r="O444" s="67"/>
      <c r="P444" s="203">
        <f>O444*H444</f>
        <v>0</v>
      </c>
      <c r="Q444" s="203">
        <v>0.06</v>
      </c>
      <c r="R444" s="203">
        <f>Q444*H444</f>
        <v>0.8999999999999999</v>
      </c>
      <c r="S444" s="203">
        <v>0</v>
      </c>
      <c r="T444" s="204">
        <f>S444*H444</f>
        <v>0</v>
      </c>
      <c r="AR444" s="205" t="s">
        <v>197</v>
      </c>
      <c r="AT444" s="205" t="s">
        <v>352</v>
      </c>
      <c r="AU444" s="205" t="s">
        <v>22</v>
      </c>
      <c r="AY444" s="17" t="s">
        <v>143</v>
      </c>
      <c r="BE444" s="206">
        <f>IF(N444="základní",J444,0)</f>
        <v>0</v>
      </c>
      <c r="BF444" s="206">
        <f>IF(N444="snížená",J444,0)</f>
        <v>0</v>
      </c>
      <c r="BG444" s="206">
        <f>IF(N444="zákl. přenesená",J444,0)</f>
        <v>0</v>
      </c>
      <c r="BH444" s="206">
        <f>IF(N444="sníž. přenesená",J444,0)</f>
        <v>0</v>
      </c>
      <c r="BI444" s="206">
        <f>IF(N444="nulová",J444,0)</f>
        <v>0</v>
      </c>
      <c r="BJ444" s="17" t="s">
        <v>23</v>
      </c>
      <c r="BK444" s="206">
        <f>ROUND(I444*H444,2)</f>
        <v>0</v>
      </c>
      <c r="BL444" s="17" t="s">
        <v>150</v>
      </c>
      <c r="BM444" s="205" t="s">
        <v>602</v>
      </c>
    </row>
    <row r="445" spans="2:51" s="13" customFormat="1" ht="11.25">
      <c r="B445" s="219"/>
      <c r="C445" s="220"/>
      <c r="D445" s="209" t="s">
        <v>152</v>
      </c>
      <c r="E445" s="221" t="s">
        <v>1</v>
      </c>
      <c r="F445" s="222" t="s">
        <v>603</v>
      </c>
      <c r="G445" s="220"/>
      <c r="H445" s="221" t="s">
        <v>1</v>
      </c>
      <c r="I445" s="223"/>
      <c r="J445" s="220"/>
      <c r="K445" s="220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152</v>
      </c>
      <c r="AU445" s="228" t="s">
        <v>22</v>
      </c>
      <c r="AV445" s="13" t="s">
        <v>23</v>
      </c>
      <c r="AW445" s="13" t="s">
        <v>46</v>
      </c>
      <c r="AX445" s="13" t="s">
        <v>88</v>
      </c>
      <c r="AY445" s="228" t="s">
        <v>143</v>
      </c>
    </row>
    <row r="446" spans="2:51" s="12" customFormat="1" ht="11.25">
      <c r="B446" s="207"/>
      <c r="C446" s="208"/>
      <c r="D446" s="209" t="s">
        <v>152</v>
      </c>
      <c r="E446" s="210" t="s">
        <v>1</v>
      </c>
      <c r="F446" s="211" t="s">
        <v>150</v>
      </c>
      <c r="G446" s="208"/>
      <c r="H446" s="212">
        <v>4</v>
      </c>
      <c r="I446" s="213"/>
      <c r="J446" s="208"/>
      <c r="K446" s="208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152</v>
      </c>
      <c r="AU446" s="218" t="s">
        <v>22</v>
      </c>
      <c r="AV446" s="12" t="s">
        <v>22</v>
      </c>
      <c r="AW446" s="12" t="s">
        <v>46</v>
      </c>
      <c r="AX446" s="12" t="s">
        <v>88</v>
      </c>
      <c r="AY446" s="218" t="s">
        <v>143</v>
      </c>
    </row>
    <row r="447" spans="2:51" s="13" customFormat="1" ht="11.25">
      <c r="B447" s="219"/>
      <c r="C447" s="220"/>
      <c r="D447" s="209" t="s">
        <v>152</v>
      </c>
      <c r="E447" s="221" t="s">
        <v>1</v>
      </c>
      <c r="F447" s="222" t="s">
        <v>604</v>
      </c>
      <c r="G447" s="220"/>
      <c r="H447" s="221" t="s">
        <v>1</v>
      </c>
      <c r="I447" s="223"/>
      <c r="J447" s="220"/>
      <c r="K447" s="220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152</v>
      </c>
      <c r="AU447" s="228" t="s">
        <v>22</v>
      </c>
      <c r="AV447" s="13" t="s">
        <v>23</v>
      </c>
      <c r="AW447" s="13" t="s">
        <v>46</v>
      </c>
      <c r="AX447" s="13" t="s">
        <v>88</v>
      </c>
      <c r="AY447" s="228" t="s">
        <v>143</v>
      </c>
    </row>
    <row r="448" spans="2:51" s="12" customFormat="1" ht="11.25">
      <c r="B448" s="207"/>
      <c r="C448" s="208"/>
      <c r="D448" s="209" t="s">
        <v>152</v>
      </c>
      <c r="E448" s="210" t="s">
        <v>1</v>
      </c>
      <c r="F448" s="211" t="s">
        <v>213</v>
      </c>
      <c r="G448" s="208"/>
      <c r="H448" s="212">
        <v>11</v>
      </c>
      <c r="I448" s="213"/>
      <c r="J448" s="208"/>
      <c r="K448" s="208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152</v>
      </c>
      <c r="AU448" s="218" t="s">
        <v>22</v>
      </c>
      <c r="AV448" s="12" t="s">
        <v>22</v>
      </c>
      <c r="AW448" s="12" t="s">
        <v>46</v>
      </c>
      <c r="AX448" s="12" t="s">
        <v>88</v>
      </c>
      <c r="AY448" s="218" t="s">
        <v>143</v>
      </c>
    </row>
    <row r="449" spans="2:51" s="14" customFormat="1" ht="11.25">
      <c r="B449" s="229"/>
      <c r="C449" s="230"/>
      <c r="D449" s="209" t="s">
        <v>152</v>
      </c>
      <c r="E449" s="231" t="s">
        <v>1</v>
      </c>
      <c r="F449" s="232" t="s">
        <v>161</v>
      </c>
      <c r="G449" s="230"/>
      <c r="H449" s="233">
        <v>15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152</v>
      </c>
      <c r="AU449" s="239" t="s">
        <v>22</v>
      </c>
      <c r="AV449" s="14" t="s">
        <v>150</v>
      </c>
      <c r="AW449" s="14" t="s">
        <v>46</v>
      </c>
      <c r="AX449" s="14" t="s">
        <v>23</v>
      </c>
      <c r="AY449" s="239" t="s">
        <v>143</v>
      </c>
    </row>
    <row r="450" spans="2:65" s="1" customFormat="1" ht="16.5" customHeight="1">
      <c r="B450" s="35"/>
      <c r="C450" s="251" t="s">
        <v>605</v>
      </c>
      <c r="D450" s="251" t="s">
        <v>352</v>
      </c>
      <c r="E450" s="252" t="s">
        <v>606</v>
      </c>
      <c r="F450" s="253" t="s">
        <v>607</v>
      </c>
      <c r="G450" s="254" t="s">
        <v>383</v>
      </c>
      <c r="H450" s="255">
        <v>15</v>
      </c>
      <c r="I450" s="256"/>
      <c r="J450" s="257">
        <f>ROUND(I450*H450,2)</f>
        <v>0</v>
      </c>
      <c r="K450" s="253" t="s">
        <v>1</v>
      </c>
      <c r="L450" s="258"/>
      <c r="M450" s="259" t="s">
        <v>1</v>
      </c>
      <c r="N450" s="260" t="s">
        <v>53</v>
      </c>
      <c r="O450" s="67"/>
      <c r="P450" s="203">
        <f>O450*H450</f>
        <v>0</v>
      </c>
      <c r="Q450" s="203">
        <v>0.043</v>
      </c>
      <c r="R450" s="203">
        <f>Q450*H450</f>
        <v>0.6449999999999999</v>
      </c>
      <c r="S450" s="203">
        <v>0</v>
      </c>
      <c r="T450" s="204">
        <f>S450*H450</f>
        <v>0</v>
      </c>
      <c r="AR450" s="205" t="s">
        <v>197</v>
      </c>
      <c r="AT450" s="205" t="s">
        <v>352</v>
      </c>
      <c r="AU450" s="205" t="s">
        <v>22</v>
      </c>
      <c r="AY450" s="17" t="s">
        <v>143</v>
      </c>
      <c r="BE450" s="206">
        <f>IF(N450="základní",J450,0)</f>
        <v>0</v>
      </c>
      <c r="BF450" s="206">
        <f>IF(N450="snížená",J450,0)</f>
        <v>0</v>
      </c>
      <c r="BG450" s="206">
        <f>IF(N450="zákl. přenesená",J450,0)</f>
        <v>0</v>
      </c>
      <c r="BH450" s="206">
        <f>IF(N450="sníž. přenesená",J450,0)</f>
        <v>0</v>
      </c>
      <c r="BI450" s="206">
        <f>IF(N450="nulová",J450,0)</f>
        <v>0</v>
      </c>
      <c r="BJ450" s="17" t="s">
        <v>23</v>
      </c>
      <c r="BK450" s="206">
        <f>ROUND(I450*H450,2)</f>
        <v>0</v>
      </c>
      <c r="BL450" s="17" t="s">
        <v>150</v>
      </c>
      <c r="BM450" s="205" t="s">
        <v>608</v>
      </c>
    </row>
    <row r="451" spans="2:51" s="12" customFormat="1" ht="11.25">
      <c r="B451" s="207"/>
      <c r="C451" s="208"/>
      <c r="D451" s="209" t="s">
        <v>152</v>
      </c>
      <c r="E451" s="210" t="s">
        <v>1</v>
      </c>
      <c r="F451" s="211" t="s">
        <v>8</v>
      </c>
      <c r="G451" s="208"/>
      <c r="H451" s="212">
        <v>15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152</v>
      </c>
      <c r="AU451" s="218" t="s">
        <v>22</v>
      </c>
      <c r="AV451" s="12" t="s">
        <v>22</v>
      </c>
      <c r="AW451" s="12" t="s">
        <v>46</v>
      </c>
      <c r="AX451" s="12" t="s">
        <v>23</v>
      </c>
      <c r="AY451" s="218" t="s">
        <v>143</v>
      </c>
    </row>
    <row r="452" spans="2:65" s="1" customFormat="1" ht="16.5" customHeight="1">
      <c r="B452" s="35"/>
      <c r="C452" s="251" t="s">
        <v>609</v>
      </c>
      <c r="D452" s="251" t="s">
        <v>352</v>
      </c>
      <c r="E452" s="252" t="s">
        <v>610</v>
      </c>
      <c r="F452" s="253" t="s">
        <v>611</v>
      </c>
      <c r="G452" s="254" t="s">
        <v>383</v>
      </c>
      <c r="H452" s="255">
        <v>24</v>
      </c>
      <c r="I452" s="256"/>
      <c r="J452" s="257">
        <f>ROUND(I452*H452,2)</f>
        <v>0</v>
      </c>
      <c r="K452" s="253" t="s">
        <v>1</v>
      </c>
      <c r="L452" s="258"/>
      <c r="M452" s="259" t="s">
        <v>1</v>
      </c>
      <c r="N452" s="260" t="s">
        <v>53</v>
      </c>
      <c r="O452" s="67"/>
      <c r="P452" s="203">
        <f>O452*H452</f>
        <v>0</v>
      </c>
      <c r="Q452" s="203">
        <v>0.029</v>
      </c>
      <c r="R452" s="203">
        <f>Q452*H452</f>
        <v>0.6960000000000001</v>
      </c>
      <c r="S452" s="203">
        <v>0</v>
      </c>
      <c r="T452" s="204">
        <f>S452*H452</f>
        <v>0</v>
      </c>
      <c r="AR452" s="205" t="s">
        <v>197</v>
      </c>
      <c r="AT452" s="205" t="s">
        <v>352</v>
      </c>
      <c r="AU452" s="205" t="s">
        <v>22</v>
      </c>
      <c r="AY452" s="17" t="s">
        <v>143</v>
      </c>
      <c r="BE452" s="206">
        <f>IF(N452="základní",J452,0)</f>
        <v>0</v>
      </c>
      <c r="BF452" s="206">
        <f>IF(N452="snížená",J452,0)</f>
        <v>0</v>
      </c>
      <c r="BG452" s="206">
        <f>IF(N452="zákl. přenesená",J452,0)</f>
        <v>0</v>
      </c>
      <c r="BH452" s="206">
        <f>IF(N452="sníž. přenesená",J452,0)</f>
        <v>0</v>
      </c>
      <c r="BI452" s="206">
        <f>IF(N452="nulová",J452,0)</f>
        <v>0</v>
      </c>
      <c r="BJ452" s="17" t="s">
        <v>23</v>
      </c>
      <c r="BK452" s="206">
        <f>ROUND(I452*H452,2)</f>
        <v>0</v>
      </c>
      <c r="BL452" s="17" t="s">
        <v>150</v>
      </c>
      <c r="BM452" s="205" t="s">
        <v>612</v>
      </c>
    </row>
    <row r="453" spans="2:51" s="12" customFormat="1" ht="11.25">
      <c r="B453" s="207"/>
      <c r="C453" s="208"/>
      <c r="D453" s="209" t="s">
        <v>152</v>
      </c>
      <c r="E453" s="210" t="s">
        <v>1</v>
      </c>
      <c r="F453" s="211" t="s">
        <v>613</v>
      </c>
      <c r="G453" s="208"/>
      <c r="H453" s="212">
        <v>24</v>
      </c>
      <c r="I453" s="213"/>
      <c r="J453" s="208"/>
      <c r="K453" s="208"/>
      <c r="L453" s="214"/>
      <c r="M453" s="215"/>
      <c r="N453" s="216"/>
      <c r="O453" s="216"/>
      <c r="P453" s="216"/>
      <c r="Q453" s="216"/>
      <c r="R453" s="216"/>
      <c r="S453" s="216"/>
      <c r="T453" s="217"/>
      <c r="AT453" s="218" t="s">
        <v>152</v>
      </c>
      <c r="AU453" s="218" t="s">
        <v>22</v>
      </c>
      <c r="AV453" s="12" t="s">
        <v>22</v>
      </c>
      <c r="AW453" s="12" t="s">
        <v>46</v>
      </c>
      <c r="AX453" s="12" t="s">
        <v>23</v>
      </c>
      <c r="AY453" s="218" t="s">
        <v>143</v>
      </c>
    </row>
    <row r="454" spans="2:65" s="1" customFormat="1" ht="24" customHeight="1">
      <c r="B454" s="35"/>
      <c r="C454" s="251" t="s">
        <v>614</v>
      </c>
      <c r="D454" s="251" t="s">
        <v>352</v>
      </c>
      <c r="E454" s="252" t="s">
        <v>615</v>
      </c>
      <c r="F454" s="253" t="s">
        <v>616</v>
      </c>
      <c r="G454" s="254" t="s">
        <v>383</v>
      </c>
      <c r="H454" s="255">
        <v>12</v>
      </c>
      <c r="I454" s="256"/>
      <c r="J454" s="257">
        <f>ROUND(I454*H454,2)</f>
        <v>0</v>
      </c>
      <c r="K454" s="253" t="s">
        <v>1</v>
      </c>
      <c r="L454" s="258"/>
      <c r="M454" s="259" t="s">
        <v>1</v>
      </c>
      <c r="N454" s="260" t="s">
        <v>53</v>
      </c>
      <c r="O454" s="67"/>
      <c r="P454" s="203">
        <f>O454*H454</f>
        <v>0</v>
      </c>
      <c r="Q454" s="203">
        <v>0</v>
      </c>
      <c r="R454" s="203">
        <f>Q454*H454</f>
        <v>0</v>
      </c>
      <c r="S454" s="203">
        <v>0</v>
      </c>
      <c r="T454" s="204">
        <f>S454*H454</f>
        <v>0</v>
      </c>
      <c r="AR454" s="205" t="s">
        <v>197</v>
      </c>
      <c r="AT454" s="205" t="s">
        <v>352</v>
      </c>
      <c r="AU454" s="205" t="s">
        <v>22</v>
      </c>
      <c r="AY454" s="17" t="s">
        <v>143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17" t="s">
        <v>23</v>
      </c>
      <c r="BK454" s="206">
        <f>ROUND(I454*H454,2)</f>
        <v>0</v>
      </c>
      <c r="BL454" s="17" t="s">
        <v>150</v>
      </c>
      <c r="BM454" s="205" t="s">
        <v>617</v>
      </c>
    </row>
    <row r="455" spans="2:51" s="12" customFormat="1" ht="11.25">
      <c r="B455" s="207"/>
      <c r="C455" s="208"/>
      <c r="D455" s="209" t="s">
        <v>152</v>
      </c>
      <c r="E455" s="210" t="s">
        <v>1</v>
      </c>
      <c r="F455" s="211" t="s">
        <v>220</v>
      </c>
      <c r="G455" s="208"/>
      <c r="H455" s="212">
        <v>12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152</v>
      </c>
      <c r="AU455" s="218" t="s">
        <v>22</v>
      </c>
      <c r="AV455" s="12" t="s">
        <v>22</v>
      </c>
      <c r="AW455" s="12" t="s">
        <v>46</v>
      </c>
      <c r="AX455" s="12" t="s">
        <v>23</v>
      </c>
      <c r="AY455" s="218" t="s">
        <v>143</v>
      </c>
    </row>
    <row r="456" spans="2:65" s="1" customFormat="1" ht="24" customHeight="1">
      <c r="B456" s="35"/>
      <c r="C456" s="194" t="s">
        <v>618</v>
      </c>
      <c r="D456" s="194" t="s">
        <v>145</v>
      </c>
      <c r="E456" s="195" t="s">
        <v>619</v>
      </c>
      <c r="F456" s="196" t="s">
        <v>620</v>
      </c>
      <c r="G456" s="197" t="s">
        <v>383</v>
      </c>
      <c r="H456" s="198">
        <v>1</v>
      </c>
      <c r="I456" s="199"/>
      <c r="J456" s="200">
        <f>ROUND(I456*H456,2)</f>
        <v>0</v>
      </c>
      <c r="K456" s="196" t="s">
        <v>1</v>
      </c>
      <c r="L456" s="39"/>
      <c r="M456" s="201" t="s">
        <v>1</v>
      </c>
      <c r="N456" s="202" t="s">
        <v>53</v>
      </c>
      <c r="O456" s="67"/>
      <c r="P456" s="203">
        <f>O456*H456</f>
        <v>0</v>
      </c>
      <c r="Q456" s="203">
        <v>0</v>
      </c>
      <c r="R456" s="203">
        <f>Q456*H456</f>
        <v>0</v>
      </c>
      <c r="S456" s="203">
        <v>0</v>
      </c>
      <c r="T456" s="204">
        <f>S456*H456</f>
        <v>0</v>
      </c>
      <c r="AR456" s="205" t="s">
        <v>150</v>
      </c>
      <c r="AT456" s="205" t="s">
        <v>145</v>
      </c>
      <c r="AU456" s="205" t="s">
        <v>22</v>
      </c>
      <c r="AY456" s="17" t="s">
        <v>143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17" t="s">
        <v>23</v>
      </c>
      <c r="BK456" s="206">
        <f>ROUND(I456*H456,2)</f>
        <v>0</v>
      </c>
      <c r="BL456" s="17" t="s">
        <v>150</v>
      </c>
      <c r="BM456" s="205" t="s">
        <v>621</v>
      </c>
    </row>
    <row r="457" spans="2:51" s="12" customFormat="1" ht="11.25">
      <c r="B457" s="207"/>
      <c r="C457" s="208"/>
      <c r="D457" s="209" t="s">
        <v>152</v>
      </c>
      <c r="E457" s="210" t="s">
        <v>1</v>
      </c>
      <c r="F457" s="211" t="s">
        <v>23</v>
      </c>
      <c r="G457" s="208"/>
      <c r="H457" s="212">
        <v>1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152</v>
      </c>
      <c r="AU457" s="218" t="s">
        <v>22</v>
      </c>
      <c r="AV457" s="12" t="s">
        <v>22</v>
      </c>
      <c r="AW457" s="12" t="s">
        <v>46</v>
      </c>
      <c r="AX457" s="12" t="s">
        <v>23</v>
      </c>
      <c r="AY457" s="218" t="s">
        <v>143</v>
      </c>
    </row>
    <row r="458" spans="2:65" s="1" customFormat="1" ht="16.5" customHeight="1">
      <c r="B458" s="35"/>
      <c r="C458" s="251" t="s">
        <v>622</v>
      </c>
      <c r="D458" s="251" t="s">
        <v>352</v>
      </c>
      <c r="E458" s="252" t="s">
        <v>623</v>
      </c>
      <c r="F458" s="253" t="s">
        <v>624</v>
      </c>
      <c r="G458" s="254" t="s">
        <v>383</v>
      </c>
      <c r="H458" s="255">
        <v>1</v>
      </c>
      <c r="I458" s="256"/>
      <c r="J458" s="257">
        <f>ROUND(I458*H458,2)</f>
        <v>0</v>
      </c>
      <c r="K458" s="253" t="s">
        <v>1</v>
      </c>
      <c r="L458" s="258"/>
      <c r="M458" s="259" t="s">
        <v>1</v>
      </c>
      <c r="N458" s="260" t="s">
        <v>53</v>
      </c>
      <c r="O458" s="67"/>
      <c r="P458" s="203">
        <f>O458*H458</f>
        <v>0</v>
      </c>
      <c r="Q458" s="203">
        <v>0</v>
      </c>
      <c r="R458" s="203">
        <f>Q458*H458</f>
        <v>0</v>
      </c>
      <c r="S458" s="203">
        <v>0</v>
      </c>
      <c r="T458" s="204">
        <f>S458*H458</f>
        <v>0</v>
      </c>
      <c r="AR458" s="205" t="s">
        <v>197</v>
      </c>
      <c r="AT458" s="205" t="s">
        <v>352</v>
      </c>
      <c r="AU458" s="205" t="s">
        <v>22</v>
      </c>
      <c r="AY458" s="17" t="s">
        <v>143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17" t="s">
        <v>23</v>
      </c>
      <c r="BK458" s="206">
        <f>ROUND(I458*H458,2)</f>
        <v>0</v>
      </c>
      <c r="BL458" s="17" t="s">
        <v>150</v>
      </c>
      <c r="BM458" s="205" t="s">
        <v>625</v>
      </c>
    </row>
    <row r="459" spans="2:51" s="12" customFormat="1" ht="11.25">
      <c r="B459" s="207"/>
      <c r="C459" s="208"/>
      <c r="D459" s="209" t="s">
        <v>152</v>
      </c>
      <c r="E459" s="210" t="s">
        <v>1</v>
      </c>
      <c r="F459" s="211" t="s">
        <v>23</v>
      </c>
      <c r="G459" s="208"/>
      <c r="H459" s="212">
        <v>1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152</v>
      </c>
      <c r="AU459" s="218" t="s">
        <v>22</v>
      </c>
      <c r="AV459" s="12" t="s">
        <v>22</v>
      </c>
      <c r="AW459" s="12" t="s">
        <v>46</v>
      </c>
      <c r="AX459" s="12" t="s">
        <v>23</v>
      </c>
      <c r="AY459" s="218" t="s">
        <v>143</v>
      </c>
    </row>
    <row r="460" spans="2:65" s="1" customFormat="1" ht="16.5" customHeight="1">
      <c r="B460" s="35"/>
      <c r="C460" s="194" t="s">
        <v>626</v>
      </c>
      <c r="D460" s="194" t="s">
        <v>145</v>
      </c>
      <c r="E460" s="195" t="s">
        <v>627</v>
      </c>
      <c r="F460" s="196" t="s">
        <v>628</v>
      </c>
      <c r="G460" s="197" t="s">
        <v>383</v>
      </c>
      <c r="H460" s="198">
        <v>30</v>
      </c>
      <c r="I460" s="199"/>
      <c r="J460" s="200">
        <f>ROUND(I460*H460,2)</f>
        <v>0</v>
      </c>
      <c r="K460" s="196" t="s">
        <v>1</v>
      </c>
      <c r="L460" s="39"/>
      <c r="M460" s="201" t="s">
        <v>1</v>
      </c>
      <c r="N460" s="202" t="s">
        <v>53</v>
      </c>
      <c r="O460" s="67"/>
      <c r="P460" s="203">
        <f>O460*H460</f>
        <v>0</v>
      </c>
      <c r="Q460" s="203">
        <v>0</v>
      </c>
      <c r="R460" s="203">
        <f>Q460*H460</f>
        <v>0</v>
      </c>
      <c r="S460" s="203">
        <v>0</v>
      </c>
      <c r="T460" s="204">
        <f>S460*H460</f>
        <v>0</v>
      </c>
      <c r="AR460" s="205" t="s">
        <v>150</v>
      </c>
      <c r="AT460" s="205" t="s">
        <v>145</v>
      </c>
      <c r="AU460" s="205" t="s">
        <v>22</v>
      </c>
      <c r="AY460" s="17" t="s">
        <v>143</v>
      </c>
      <c r="BE460" s="206">
        <f>IF(N460="základní",J460,0)</f>
        <v>0</v>
      </c>
      <c r="BF460" s="206">
        <f>IF(N460="snížená",J460,0)</f>
        <v>0</v>
      </c>
      <c r="BG460" s="206">
        <f>IF(N460="zákl. přenesená",J460,0)</f>
        <v>0</v>
      </c>
      <c r="BH460" s="206">
        <f>IF(N460="sníž. přenesená",J460,0)</f>
        <v>0</v>
      </c>
      <c r="BI460" s="206">
        <f>IF(N460="nulová",J460,0)</f>
        <v>0</v>
      </c>
      <c r="BJ460" s="17" t="s">
        <v>23</v>
      </c>
      <c r="BK460" s="206">
        <f>ROUND(I460*H460,2)</f>
        <v>0</v>
      </c>
      <c r="BL460" s="17" t="s">
        <v>150</v>
      </c>
      <c r="BM460" s="205" t="s">
        <v>629</v>
      </c>
    </row>
    <row r="461" spans="2:51" s="12" customFormat="1" ht="11.25">
      <c r="B461" s="207"/>
      <c r="C461" s="208"/>
      <c r="D461" s="209" t="s">
        <v>152</v>
      </c>
      <c r="E461" s="210" t="s">
        <v>1</v>
      </c>
      <c r="F461" s="211" t="s">
        <v>344</v>
      </c>
      <c r="G461" s="208"/>
      <c r="H461" s="212">
        <v>30</v>
      </c>
      <c r="I461" s="213"/>
      <c r="J461" s="208"/>
      <c r="K461" s="208"/>
      <c r="L461" s="214"/>
      <c r="M461" s="215"/>
      <c r="N461" s="216"/>
      <c r="O461" s="216"/>
      <c r="P461" s="216"/>
      <c r="Q461" s="216"/>
      <c r="R461" s="216"/>
      <c r="S461" s="216"/>
      <c r="T461" s="217"/>
      <c r="AT461" s="218" t="s">
        <v>152</v>
      </c>
      <c r="AU461" s="218" t="s">
        <v>22</v>
      </c>
      <c r="AV461" s="12" t="s">
        <v>22</v>
      </c>
      <c r="AW461" s="12" t="s">
        <v>46</v>
      </c>
      <c r="AX461" s="12" t="s">
        <v>23</v>
      </c>
      <c r="AY461" s="218" t="s">
        <v>143</v>
      </c>
    </row>
    <row r="462" spans="2:65" s="1" customFormat="1" ht="24" customHeight="1">
      <c r="B462" s="35"/>
      <c r="C462" s="194" t="s">
        <v>630</v>
      </c>
      <c r="D462" s="194" t="s">
        <v>145</v>
      </c>
      <c r="E462" s="195" t="s">
        <v>631</v>
      </c>
      <c r="F462" s="196" t="s">
        <v>632</v>
      </c>
      <c r="G462" s="197" t="s">
        <v>383</v>
      </c>
      <c r="H462" s="198">
        <v>4</v>
      </c>
      <c r="I462" s="199"/>
      <c r="J462" s="200">
        <f>ROUND(I462*H462,2)</f>
        <v>0</v>
      </c>
      <c r="K462" s="196" t="s">
        <v>1</v>
      </c>
      <c r="L462" s="39"/>
      <c r="M462" s="201" t="s">
        <v>1</v>
      </c>
      <c r="N462" s="202" t="s">
        <v>53</v>
      </c>
      <c r="O462" s="67"/>
      <c r="P462" s="203">
        <f>O462*H462</f>
        <v>0</v>
      </c>
      <c r="Q462" s="203">
        <v>0.42476</v>
      </c>
      <c r="R462" s="203">
        <f>Q462*H462</f>
        <v>1.69904</v>
      </c>
      <c r="S462" s="203">
        <v>0</v>
      </c>
      <c r="T462" s="204">
        <f>S462*H462</f>
        <v>0</v>
      </c>
      <c r="AR462" s="205" t="s">
        <v>150</v>
      </c>
      <c r="AT462" s="205" t="s">
        <v>145</v>
      </c>
      <c r="AU462" s="205" t="s">
        <v>22</v>
      </c>
      <c r="AY462" s="17" t="s">
        <v>143</v>
      </c>
      <c r="BE462" s="206">
        <f>IF(N462="základní",J462,0)</f>
        <v>0</v>
      </c>
      <c r="BF462" s="206">
        <f>IF(N462="snížená",J462,0)</f>
        <v>0</v>
      </c>
      <c r="BG462" s="206">
        <f>IF(N462="zákl. přenesená",J462,0)</f>
        <v>0</v>
      </c>
      <c r="BH462" s="206">
        <f>IF(N462="sníž. přenesená",J462,0)</f>
        <v>0</v>
      </c>
      <c r="BI462" s="206">
        <f>IF(N462="nulová",J462,0)</f>
        <v>0</v>
      </c>
      <c r="BJ462" s="17" t="s">
        <v>23</v>
      </c>
      <c r="BK462" s="206">
        <f>ROUND(I462*H462,2)</f>
        <v>0</v>
      </c>
      <c r="BL462" s="17" t="s">
        <v>150</v>
      </c>
      <c r="BM462" s="205" t="s">
        <v>633</v>
      </c>
    </row>
    <row r="463" spans="2:51" s="12" customFormat="1" ht="11.25">
      <c r="B463" s="207"/>
      <c r="C463" s="208"/>
      <c r="D463" s="209" t="s">
        <v>152</v>
      </c>
      <c r="E463" s="210" t="s">
        <v>1</v>
      </c>
      <c r="F463" s="211" t="s">
        <v>150</v>
      </c>
      <c r="G463" s="208"/>
      <c r="H463" s="212">
        <v>4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152</v>
      </c>
      <c r="AU463" s="218" t="s">
        <v>22</v>
      </c>
      <c r="AV463" s="12" t="s">
        <v>22</v>
      </c>
      <c r="AW463" s="12" t="s">
        <v>46</v>
      </c>
      <c r="AX463" s="12" t="s">
        <v>23</v>
      </c>
      <c r="AY463" s="218" t="s">
        <v>143</v>
      </c>
    </row>
    <row r="464" spans="2:65" s="1" customFormat="1" ht="24" customHeight="1">
      <c r="B464" s="35"/>
      <c r="C464" s="194" t="s">
        <v>634</v>
      </c>
      <c r="D464" s="194" t="s">
        <v>145</v>
      </c>
      <c r="E464" s="195" t="s">
        <v>635</v>
      </c>
      <c r="F464" s="196" t="s">
        <v>636</v>
      </c>
      <c r="G464" s="197" t="s">
        <v>383</v>
      </c>
      <c r="H464" s="198">
        <v>21</v>
      </c>
      <c r="I464" s="199"/>
      <c r="J464" s="200">
        <f>ROUND(I464*H464,2)</f>
        <v>0</v>
      </c>
      <c r="K464" s="196" t="s">
        <v>1</v>
      </c>
      <c r="L464" s="39"/>
      <c r="M464" s="201" t="s">
        <v>1</v>
      </c>
      <c r="N464" s="202" t="s">
        <v>53</v>
      </c>
      <c r="O464" s="67"/>
      <c r="P464" s="203">
        <f>O464*H464</f>
        <v>0</v>
      </c>
      <c r="Q464" s="203">
        <v>0.42188</v>
      </c>
      <c r="R464" s="203">
        <f>Q464*H464</f>
        <v>8.85948</v>
      </c>
      <c r="S464" s="203">
        <v>0</v>
      </c>
      <c r="T464" s="204">
        <f>S464*H464</f>
        <v>0</v>
      </c>
      <c r="AR464" s="205" t="s">
        <v>150</v>
      </c>
      <c r="AT464" s="205" t="s">
        <v>145</v>
      </c>
      <c r="AU464" s="205" t="s">
        <v>22</v>
      </c>
      <c r="AY464" s="17" t="s">
        <v>143</v>
      </c>
      <c r="BE464" s="206">
        <f>IF(N464="základní",J464,0)</f>
        <v>0</v>
      </c>
      <c r="BF464" s="206">
        <f>IF(N464="snížená",J464,0)</f>
        <v>0</v>
      </c>
      <c r="BG464" s="206">
        <f>IF(N464="zákl. přenesená",J464,0)</f>
        <v>0</v>
      </c>
      <c r="BH464" s="206">
        <f>IF(N464="sníž. přenesená",J464,0)</f>
        <v>0</v>
      </c>
      <c r="BI464" s="206">
        <f>IF(N464="nulová",J464,0)</f>
        <v>0</v>
      </c>
      <c r="BJ464" s="17" t="s">
        <v>23</v>
      </c>
      <c r="BK464" s="206">
        <f>ROUND(I464*H464,2)</f>
        <v>0</v>
      </c>
      <c r="BL464" s="17" t="s">
        <v>150</v>
      </c>
      <c r="BM464" s="205" t="s">
        <v>637</v>
      </c>
    </row>
    <row r="465" spans="2:51" s="12" customFormat="1" ht="11.25">
      <c r="B465" s="207"/>
      <c r="C465" s="208"/>
      <c r="D465" s="209" t="s">
        <v>152</v>
      </c>
      <c r="E465" s="210" t="s">
        <v>1</v>
      </c>
      <c r="F465" s="211" t="s">
        <v>7</v>
      </c>
      <c r="G465" s="208"/>
      <c r="H465" s="212">
        <v>21</v>
      </c>
      <c r="I465" s="213"/>
      <c r="J465" s="208"/>
      <c r="K465" s="208"/>
      <c r="L465" s="214"/>
      <c r="M465" s="215"/>
      <c r="N465" s="216"/>
      <c r="O465" s="216"/>
      <c r="P465" s="216"/>
      <c r="Q465" s="216"/>
      <c r="R465" s="216"/>
      <c r="S465" s="216"/>
      <c r="T465" s="217"/>
      <c r="AT465" s="218" t="s">
        <v>152</v>
      </c>
      <c r="AU465" s="218" t="s">
        <v>22</v>
      </c>
      <c r="AV465" s="12" t="s">
        <v>22</v>
      </c>
      <c r="AW465" s="12" t="s">
        <v>46</v>
      </c>
      <c r="AX465" s="12" t="s">
        <v>23</v>
      </c>
      <c r="AY465" s="218" t="s">
        <v>143</v>
      </c>
    </row>
    <row r="466" spans="2:65" s="1" customFormat="1" ht="24" customHeight="1">
      <c r="B466" s="35"/>
      <c r="C466" s="194" t="s">
        <v>638</v>
      </c>
      <c r="D466" s="194" t="s">
        <v>145</v>
      </c>
      <c r="E466" s="195" t="s">
        <v>639</v>
      </c>
      <c r="F466" s="196" t="s">
        <v>640</v>
      </c>
      <c r="G466" s="197" t="s">
        <v>383</v>
      </c>
      <c r="H466" s="198">
        <v>10</v>
      </c>
      <c r="I466" s="199"/>
      <c r="J466" s="200">
        <f>ROUND(I466*H466,2)</f>
        <v>0</v>
      </c>
      <c r="K466" s="196" t="s">
        <v>1</v>
      </c>
      <c r="L466" s="39"/>
      <c r="M466" s="201" t="s">
        <v>1</v>
      </c>
      <c r="N466" s="202" t="s">
        <v>53</v>
      </c>
      <c r="O466" s="67"/>
      <c r="P466" s="203">
        <f>O466*H466</f>
        <v>0</v>
      </c>
      <c r="Q466" s="203">
        <v>0.31162</v>
      </c>
      <c r="R466" s="203">
        <f>Q466*H466</f>
        <v>3.1162</v>
      </c>
      <c r="S466" s="203">
        <v>0</v>
      </c>
      <c r="T466" s="204">
        <f>S466*H466</f>
        <v>0</v>
      </c>
      <c r="AR466" s="205" t="s">
        <v>150</v>
      </c>
      <c r="AT466" s="205" t="s">
        <v>145</v>
      </c>
      <c r="AU466" s="205" t="s">
        <v>22</v>
      </c>
      <c r="AY466" s="17" t="s">
        <v>143</v>
      </c>
      <c r="BE466" s="206">
        <f>IF(N466="základní",J466,0)</f>
        <v>0</v>
      </c>
      <c r="BF466" s="206">
        <f>IF(N466="snížená",J466,0)</f>
        <v>0</v>
      </c>
      <c r="BG466" s="206">
        <f>IF(N466="zákl. přenesená",J466,0)</f>
        <v>0</v>
      </c>
      <c r="BH466" s="206">
        <f>IF(N466="sníž. přenesená",J466,0)</f>
        <v>0</v>
      </c>
      <c r="BI466" s="206">
        <f>IF(N466="nulová",J466,0)</f>
        <v>0</v>
      </c>
      <c r="BJ466" s="17" t="s">
        <v>23</v>
      </c>
      <c r="BK466" s="206">
        <f>ROUND(I466*H466,2)</f>
        <v>0</v>
      </c>
      <c r="BL466" s="17" t="s">
        <v>150</v>
      </c>
      <c r="BM466" s="205" t="s">
        <v>641</v>
      </c>
    </row>
    <row r="467" spans="2:51" s="12" customFormat="1" ht="11.25">
      <c r="B467" s="207"/>
      <c r="C467" s="208"/>
      <c r="D467" s="209" t="s">
        <v>152</v>
      </c>
      <c r="E467" s="210" t="s">
        <v>1</v>
      </c>
      <c r="F467" s="211" t="s">
        <v>28</v>
      </c>
      <c r="G467" s="208"/>
      <c r="H467" s="212">
        <v>10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152</v>
      </c>
      <c r="AU467" s="218" t="s">
        <v>22</v>
      </c>
      <c r="AV467" s="12" t="s">
        <v>22</v>
      </c>
      <c r="AW467" s="12" t="s">
        <v>46</v>
      </c>
      <c r="AX467" s="12" t="s">
        <v>23</v>
      </c>
      <c r="AY467" s="218" t="s">
        <v>143</v>
      </c>
    </row>
    <row r="468" spans="2:63" s="11" customFormat="1" ht="22.9" customHeight="1">
      <c r="B468" s="178"/>
      <c r="C468" s="179"/>
      <c r="D468" s="180" t="s">
        <v>87</v>
      </c>
      <c r="E468" s="192" t="s">
        <v>205</v>
      </c>
      <c r="F468" s="192" t="s">
        <v>642</v>
      </c>
      <c r="G468" s="179"/>
      <c r="H468" s="179"/>
      <c r="I468" s="182"/>
      <c r="J468" s="193">
        <f>BK468</f>
        <v>0</v>
      </c>
      <c r="K468" s="179"/>
      <c r="L468" s="184"/>
      <c r="M468" s="185"/>
      <c r="N468" s="186"/>
      <c r="O468" s="186"/>
      <c r="P468" s="187">
        <f>SUM(P469:P668)</f>
        <v>0</v>
      </c>
      <c r="Q468" s="186"/>
      <c r="R468" s="187">
        <f>SUM(R469:R668)</f>
        <v>622.26315882</v>
      </c>
      <c r="S468" s="186"/>
      <c r="T468" s="188">
        <f>SUM(T469:T668)</f>
        <v>257.12199999999996</v>
      </c>
      <c r="AR468" s="189" t="s">
        <v>23</v>
      </c>
      <c r="AT468" s="190" t="s">
        <v>87</v>
      </c>
      <c r="AU468" s="190" t="s">
        <v>23</v>
      </c>
      <c r="AY468" s="189" t="s">
        <v>143</v>
      </c>
      <c r="BK468" s="191">
        <f>SUM(BK469:BK668)</f>
        <v>0</v>
      </c>
    </row>
    <row r="469" spans="2:65" s="1" customFormat="1" ht="24" customHeight="1">
      <c r="B469" s="35"/>
      <c r="C469" s="251" t="s">
        <v>643</v>
      </c>
      <c r="D469" s="251" t="s">
        <v>352</v>
      </c>
      <c r="E469" s="252" t="s">
        <v>644</v>
      </c>
      <c r="F469" s="253" t="s">
        <v>645</v>
      </c>
      <c r="G469" s="254" t="s">
        <v>383</v>
      </c>
      <c r="H469" s="255">
        <v>13</v>
      </c>
      <c r="I469" s="256"/>
      <c r="J469" s="257">
        <f>ROUND(I469*H469,2)</f>
        <v>0</v>
      </c>
      <c r="K469" s="253" t="s">
        <v>1</v>
      </c>
      <c r="L469" s="258"/>
      <c r="M469" s="259" t="s">
        <v>1</v>
      </c>
      <c r="N469" s="260" t="s">
        <v>53</v>
      </c>
      <c r="O469" s="67"/>
      <c r="P469" s="203">
        <f>O469*H469</f>
        <v>0</v>
      </c>
      <c r="Q469" s="203">
        <v>0.003</v>
      </c>
      <c r="R469" s="203">
        <f>Q469*H469</f>
        <v>0.039</v>
      </c>
      <c r="S469" s="203">
        <v>0</v>
      </c>
      <c r="T469" s="204">
        <f>S469*H469</f>
        <v>0</v>
      </c>
      <c r="AR469" s="205" t="s">
        <v>197</v>
      </c>
      <c r="AT469" s="205" t="s">
        <v>352</v>
      </c>
      <c r="AU469" s="205" t="s">
        <v>22</v>
      </c>
      <c r="AY469" s="17" t="s">
        <v>143</v>
      </c>
      <c r="BE469" s="206">
        <f>IF(N469="základní",J469,0)</f>
        <v>0</v>
      </c>
      <c r="BF469" s="206">
        <f>IF(N469="snížená",J469,0)</f>
        <v>0</v>
      </c>
      <c r="BG469" s="206">
        <f>IF(N469="zákl. přenesená",J469,0)</f>
        <v>0</v>
      </c>
      <c r="BH469" s="206">
        <f>IF(N469="sníž. přenesená",J469,0)</f>
        <v>0</v>
      </c>
      <c r="BI469" s="206">
        <f>IF(N469="nulová",J469,0)</f>
        <v>0</v>
      </c>
      <c r="BJ469" s="17" t="s">
        <v>23</v>
      </c>
      <c r="BK469" s="206">
        <f>ROUND(I469*H469,2)</f>
        <v>0</v>
      </c>
      <c r="BL469" s="17" t="s">
        <v>150</v>
      </c>
      <c r="BM469" s="205" t="s">
        <v>646</v>
      </c>
    </row>
    <row r="470" spans="2:51" s="12" customFormat="1" ht="11.25">
      <c r="B470" s="207"/>
      <c r="C470" s="208"/>
      <c r="D470" s="209" t="s">
        <v>152</v>
      </c>
      <c r="E470" s="210" t="s">
        <v>647</v>
      </c>
      <c r="F470" s="211" t="s">
        <v>182</v>
      </c>
      <c r="G470" s="208"/>
      <c r="H470" s="212">
        <v>7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152</v>
      </c>
      <c r="AU470" s="218" t="s">
        <v>22</v>
      </c>
      <c r="AV470" s="12" t="s">
        <v>22</v>
      </c>
      <c r="AW470" s="12" t="s">
        <v>46</v>
      </c>
      <c r="AX470" s="12" t="s">
        <v>88</v>
      </c>
      <c r="AY470" s="218" t="s">
        <v>143</v>
      </c>
    </row>
    <row r="471" spans="2:51" s="12" customFormat="1" ht="11.25">
      <c r="B471" s="207"/>
      <c r="C471" s="208"/>
      <c r="D471" s="209" t="s">
        <v>152</v>
      </c>
      <c r="E471" s="210" t="s">
        <v>648</v>
      </c>
      <c r="F471" s="211" t="s">
        <v>150</v>
      </c>
      <c r="G471" s="208"/>
      <c r="H471" s="212">
        <v>4</v>
      </c>
      <c r="I471" s="213"/>
      <c r="J471" s="208"/>
      <c r="K471" s="208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152</v>
      </c>
      <c r="AU471" s="218" t="s">
        <v>22</v>
      </c>
      <c r="AV471" s="12" t="s">
        <v>22</v>
      </c>
      <c r="AW471" s="12" t="s">
        <v>46</v>
      </c>
      <c r="AX471" s="12" t="s">
        <v>88</v>
      </c>
      <c r="AY471" s="218" t="s">
        <v>143</v>
      </c>
    </row>
    <row r="472" spans="2:51" s="12" customFormat="1" ht="11.25">
      <c r="B472" s="207"/>
      <c r="C472" s="208"/>
      <c r="D472" s="209" t="s">
        <v>152</v>
      </c>
      <c r="E472" s="210" t="s">
        <v>649</v>
      </c>
      <c r="F472" s="211" t="s">
        <v>22</v>
      </c>
      <c r="G472" s="208"/>
      <c r="H472" s="212">
        <v>2</v>
      </c>
      <c r="I472" s="213"/>
      <c r="J472" s="208"/>
      <c r="K472" s="208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152</v>
      </c>
      <c r="AU472" s="218" t="s">
        <v>22</v>
      </c>
      <c r="AV472" s="12" t="s">
        <v>22</v>
      </c>
      <c r="AW472" s="12" t="s">
        <v>46</v>
      </c>
      <c r="AX472" s="12" t="s">
        <v>88</v>
      </c>
      <c r="AY472" s="218" t="s">
        <v>143</v>
      </c>
    </row>
    <row r="473" spans="2:51" s="14" customFormat="1" ht="11.25">
      <c r="B473" s="229"/>
      <c r="C473" s="230"/>
      <c r="D473" s="209" t="s">
        <v>152</v>
      </c>
      <c r="E473" s="231" t="s">
        <v>1</v>
      </c>
      <c r="F473" s="232" t="s">
        <v>161</v>
      </c>
      <c r="G473" s="230"/>
      <c r="H473" s="233">
        <v>13</v>
      </c>
      <c r="I473" s="234"/>
      <c r="J473" s="230"/>
      <c r="K473" s="230"/>
      <c r="L473" s="235"/>
      <c r="M473" s="236"/>
      <c r="N473" s="237"/>
      <c r="O473" s="237"/>
      <c r="P473" s="237"/>
      <c r="Q473" s="237"/>
      <c r="R473" s="237"/>
      <c r="S473" s="237"/>
      <c r="T473" s="238"/>
      <c r="AT473" s="239" t="s">
        <v>152</v>
      </c>
      <c r="AU473" s="239" t="s">
        <v>22</v>
      </c>
      <c r="AV473" s="14" t="s">
        <v>150</v>
      </c>
      <c r="AW473" s="14" t="s">
        <v>46</v>
      </c>
      <c r="AX473" s="14" t="s">
        <v>23</v>
      </c>
      <c r="AY473" s="239" t="s">
        <v>143</v>
      </c>
    </row>
    <row r="474" spans="2:65" s="1" customFormat="1" ht="16.5" customHeight="1">
      <c r="B474" s="35"/>
      <c r="C474" s="251" t="s">
        <v>650</v>
      </c>
      <c r="D474" s="251" t="s">
        <v>352</v>
      </c>
      <c r="E474" s="252" t="s">
        <v>651</v>
      </c>
      <c r="F474" s="253" t="s">
        <v>652</v>
      </c>
      <c r="G474" s="254" t="s">
        <v>383</v>
      </c>
      <c r="H474" s="255">
        <v>2</v>
      </c>
      <c r="I474" s="256"/>
      <c r="J474" s="257">
        <f>ROUND(I474*H474,2)</f>
        <v>0</v>
      </c>
      <c r="K474" s="253" t="s">
        <v>149</v>
      </c>
      <c r="L474" s="258"/>
      <c r="M474" s="259" t="s">
        <v>1</v>
      </c>
      <c r="N474" s="260" t="s">
        <v>53</v>
      </c>
      <c r="O474" s="67"/>
      <c r="P474" s="203">
        <f>O474*H474</f>
        <v>0</v>
      </c>
      <c r="Q474" s="203">
        <v>0.002</v>
      </c>
      <c r="R474" s="203">
        <f>Q474*H474</f>
        <v>0.004</v>
      </c>
      <c r="S474" s="203">
        <v>0</v>
      </c>
      <c r="T474" s="204">
        <f>S474*H474</f>
        <v>0</v>
      </c>
      <c r="AR474" s="205" t="s">
        <v>197</v>
      </c>
      <c r="AT474" s="205" t="s">
        <v>352</v>
      </c>
      <c r="AU474" s="205" t="s">
        <v>22</v>
      </c>
      <c r="AY474" s="17" t="s">
        <v>143</v>
      </c>
      <c r="BE474" s="206">
        <f>IF(N474="základní",J474,0)</f>
        <v>0</v>
      </c>
      <c r="BF474" s="206">
        <f>IF(N474="snížená",J474,0)</f>
        <v>0</v>
      </c>
      <c r="BG474" s="206">
        <f>IF(N474="zákl. přenesená",J474,0)</f>
        <v>0</v>
      </c>
      <c r="BH474" s="206">
        <f>IF(N474="sníž. přenesená",J474,0)</f>
        <v>0</v>
      </c>
      <c r="BI474" s="206">
        <f>IF(N474="nulová",J474,0)</f>
        <v>0</v>
      </c>
      <c r="BJ474" s="17" t="s">
        <v>23</v>
      </c>
      <c r="BK474" s="206">
        <f>ROUND(I474*H474,2)</f>
        <v>0</v>
      </c>
      <c r="BL474" s="17" t="s">
        <v>150</v>
      </c>
      <c r="BM474" s="205" t="s">
        <v>653</v>
      </c>
    </row>
    <row r="475" spans="2:51" s="13" customFormat="1" ht="11.25">
      <c r="B475" s="219"/>
      <c r="C475" s="220"/>
      <c r="D475" s="209" t="s">
        <v>152</v>
      </c>
      <c r="E475" s="221" t="s">
        <v>1</v>
      </c>
      <c r="F475" s="222" t="s">
        <v>654</v>
      </c>
      <c r="G475" s="220"/>
      <c r="H475" s="221" t="s">
        <v>1</v>
      </c>
      <c r="I475" s="223"/>
      <c r="J475" s="220"/>
      <c r="K475" s="220"/>
      <c r="L475" s="224"/>
      <c r="M475" s="225"/>
      <c r="N475" s="226"/>
      <c r="O475" s="226"/>
      <c r="P475" s="226"/>
      <c r="Q475" s="226"/>
      <c r="R475" s="226"/>
      <c r="S475" s="226"/>
      <c r="T475" s="227"/>
      <c r="AT475" s="228" t="s">
        <v>152</v>
      </c>
      <c r="AU475" s="228" t="s">
        <v>22</v>
      </c>
      <c r="AV475" s="13" t="s">
        <v>23</v>
      </c>
      <c r="AW475" s="13" t="s">
        <v>46</v>
      </c>
      <c r="AX475" s="13" t="s">
        <v>88</v>
      </c>
      <c r="AY475" s="228" t="s">
        <v>143</v>
      </c>
    </row>
    <row r="476" spans="2:51" s="12" customFormat="1" ht="11.25">
      <c r="B476" s="207"/>
      <c r="C476" s="208"/>
      <c r="D476" s="209" t="s">
        <v>152</v>
      </c>
      <c r="E476" s="210" t="s">
        <v>1</v>
      </c>
      <c r="F476" s="211" t="s">
        <v>22</v>
      </c>
      <c r="G476" s="208"/>
      <c r="H476" s="212">
        <v>2</v>
      </c>
      <c r="I476" s="213"/>
      <c r="J476" s="208"/>
      <c r="K476" s="208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152</v>
      </c>
      <c r="AU476" s="218" t="s">
        <v>22</v>
      </c>
      <c r="AV476" s="12" t="s">
        <v>22</v>
      </c>
      <c r="AW476" s="12" t="s">
        <v>46</v>
      </c>
      <c r="AX476" s="12" t="s">
        <v>23</v>
      </c>
      <c r="AY476" s="218" t="s">
        <v>143</v>
      </c>
    </row>
    <row r="477" spans="2:65" s="1" customFormat="1" ht="16.5" customHeight="1">
      <c r="B477" s="35"/>
      <c r="C477" s="251" t="s">
        <v>655</v>
      </c>
      <c r="D477" s="251" t="s">
        <v>352</v>
      </c>
      <c r="E477" s="252" t="s">
        <v>656</v>
      </c>
      <c r="F477" s="253" t="s">
        <v>657</v>
      </c>
      <c r="G477" s="254" t="s">
        <v>383</v>
      </c>
      <c r="H477" s="255">
        <v>1</v>
      </c>
      <c r="I477" s="256"/>
      <c r="J477" s="257">
        <f>ROUND(I477*H477,2)</f>
        <v>0</v>
      </c>
      <c r="K477" s="253" t="s">
        <v>149</v>
      </c>
      <c r="L477" s="258"/>
      <c r="M477" s="259" t="s">
        <v>1</v>
      </c>
      <c r="N477" s="260" t="s">
        <v>53</v>
      </c>
      <c r="O477" s="67"/>
      <c r="P477" s="203">
        <f>O477*H477</f>
        <v>0</v>
      </c>
      <c r="Q477" s="203">
        <v>0.0014</v>
      </c>
      <c r="R477" s="203">
        <f>Q477*H477</f>
        <v>0.0014</v>
      </c>
      <c r="S477" s="203">
        <v>0</v>
      </c>
      <c r="T477" s="204">
        <f>S477*H477</f>
        <v>0</v>
      </c>
      <c r="AR477" s="205" t="s">
        <v>197</v>
      </c>
      <c r="AT477" s="205" t="s">
        <v>352</v>
      </c>
      <c r="AU477" s="205" t="s">
        <v>22</v>
      </c>
      <c r="AY477" s="17" t="s">
        <v>143</v>
      </c>
      <c r="BE477" s="206">
        <f>IF(N477="základní",J477,0)</f>
        <v>0</v>
      </c>
      <c r="BF477" s="206">
        <f>IF(N477="snížená",J477,0)</f>
        <v>0</v>
      </c>
      <c r="BG477" s="206">
        <f>IF(N477="zákl. přenesená",J477,0)</f>
        <v>0</v>
      </c>
      <c r="BH477" s="206">
        <f>IF(N477="sníž. přenesená",J477,0)</f>
        <v>0</v>
      </c>
      <c r="BI477" s="206">
        <f>IF(N477="nulová",J477,0)</f>
        <v>0</v>
      </c>
      <c r="BJ477" s="17" t="s">
        <v>23</v>
      </c>
      <c r="BK477" s="206">
        <f>ROUND(I477*H477,2)</f>
        <v>0</v>
      </c>
      <c r="BL477" s="17" t="s">
        <v>150</v>
      </c>
      <c r="BM477" s="205" t="s">
        <v>658</v>
      </c>
    </row>
    <row r="478" spans="2:51" s="13" customFormat="1" ht="11.25">
      <c r="B478" s="219"/>
      <c r="C478" s="220"/>
      <c r="D478" s="209" t="s">
        <v>152</v>
      </c>
      <c r="E478" s="221" t="s">
        <v>1</v>
      </c>
      <c r="F478" s="222" t="s">
        <v>659</v>
      </c>
      <c r="G478" s="220"/>
      <c r="H478" s="221" t="s">
        <v>1</v>
      </c>
      <c r="I478" s="223"/>
      <c r="J478" s="220"/>
      <c r="K478" s="220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152</v>
      </c>
      <c r="AU478" s="228" t="s">
        <v>22</v>
      </c>
      <c r="AV478" s="13" t="s">
        <v>23</v>
      </c>
      <c r="AW478" s="13" t="s">
        <v>46</v>
      </c>
      <c r="AX478" s="13" t="s">
        <v>88</v>
      </c>
      <c r="AY478" s="228" t="s">
        <v>143</v>
      </c>
    </row>
    <row r="479" spans="2:51" s="12" customFormat="1" ht="11.25">
      <c r="B479" s="207"/>
      <c r="C479" s="208"/>
      <c r="D479" s="209" t="s">
        <v>152</v>
      </c>
      <c r="E479" s="210" t="s">
        <v>1</v>
      </c>
      <c r="F479" s="211" t="s">
        <v>23</v>
      </c>
      <c r="G479" s="208"/>
      <c r="H479" s="212">
        <v>1</v>
      </c>
      <c r="I479" s="213"/>
      <c r="J479" s="208"/>
      <c r="K479" s="208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152</v>
      </c>
      <c r="AU479" s="218" t="s">
        <v>22</v>
      </c>
      <c r="AV479" s="12" t="s">
        <v>22</v>
      </c>
      <c r="AW479" s="12" t="s">
        <v>46</v>
      </c>
      <c r="AX479" s="12" t="s">
        <v>23</v>
      </c>
      <c r="AY479" s="218" t="s">
        <v>143</v>
      </c>
    </row>
    <row r="480" spans="2:65" s="1" customFormat="1" ht="24" customHeight="1">
      <c r="B480" s="35"/>
      <c r="C480" s="251" t="s">
        <v>660</v>
      </c>
      <c r="D480" s="251" t="s">
        <v>352</v>
      </c>
      <c r="E480" s="252" t="s">
        <v>661</v>
      </c>
      <c r="F480" s="253" t="s">
        <v>662</v>
      </c>
      <c r="G480" s="254" t="s">
        <v>383</v>
      </c>
      <c r="H480" s="255">
        <v>2</v>
      </c>
      <c r="I480" s="256"/>
      <c r="J480" s="257">
        <f>ROUND(I480*H480,2)</f>
        <v>0</v>
      </c>
      <c r="K480" s="253" t="s">
        <v>1</v>
      </c>
      <c r="L480" s="258"/>
      <c r="M480" s="259" t="s">
        <v>1</v>
      </c>
      <c r="N480" s="260" t="s">
        <v>53</v>
      </c>
      <c r="O480" s="67"/>
      <c r="P480" s="203">
        <f>O480*H480</f>
        <v>0</v>
      </c>
      <c r="Q480" s="203">
        <v>0.004</v>
      </c>
      <c r="R480" s="203">
        <f>Q480*H480</f>
        <v>0.008</v>
      </c>
      <c r="S480" s="203">
        <v>0</v>
      </c>
      <c r="T480" s="204">
        <f>S480*H480</f>
        <v>0</v>
      </c>
      <c r="AR480" s="205" t="s">
        <v>197</v>
      </c>
      <c r="AT480" s="205" t="s">
        <v>352</v>
      </c>
      <c r="AU480" s="205" t="s">
        <v>22</v>
      </c>
      <c r="AY480" s="17" t="s">
        <v>143</v>
      </c>
      <c r="BE480" s="206">
        <f>IF(N480="základní",J480,0)</f>
        <v>0</v>
      </c>
      <c r="BF480" s="206">
        <f>IF(N480="snížená",J480,0)</f>
        <v>0</v>
      </c>
      <c r="BG480" s="206">
        <f>IF(N480="zákl. přenesená",J480,0)</f>
        <v>0</v>
      </c>
      <c r="BH480" s="206">
        <f>IF(N480="sníž. přenesená",J480,0)</f>
        <v>0</v>
      </c>
      <c r="BI480" s="206">
        <f>IF(N480="nulová",J480,0)</f>
        <v>0</v>
      </c>
      <c r="BJ480" s="17" t="s">
        <v>23</v>
      </c>
      <c r="BK480" s="206">
        <f>ROUND(I480*H480,2)</f>
        <v>0</v>
      </c>
      <c r="BL480" s="17" t="s">
        <v>150</v>
      </c>
      <c r="BM480" s="205" t="s">
        <v>663</v>
      </c>
    </row>
    <row r="481" spans="2:51" s="13" customFormat="1" ht="11.25">
      <c r="B481" s="219"/>
      <c r="C481" s="220"/>
      <c r="D481" s="209" t="s">
        <v>152</v>
      </c>
      <c r="E481" s="221" t="s">
        <v>1</v>
      </c>
      <c r="F481" s="222" t="s">
        <v>664</v>
      </c>
      <c r="G481" s="220"/>
      <c r="H481" s="221" t="s">
        <v>1</v>
      </c>
      <c r="I481" s="223"/>
      <c r="J481" s="220"/>
      <c r="K481" s="220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152</v>
      </c>
      <c r="AU481" s="228" t="s">
        <v>22</v>
      </c>
      <c r="AV481" s="13" t="s">
        <v>23</v>
      </c>
      <c r="AW481" s="13" t="s">
        <v>46</v>
      </c>
      <c r="AX481" s="13" t="s">
        <v>88</v>
      </c>
      <c r="AY481" s="228" t="s">
        <v>143</v>
      </c>
    </row>
    <row r="482" spans="2:51" s="12" customFormat="1" ht="11.25">
      <c r="B482" s="207"/>
      <c r="C482" s="208"/>
      <c r="D482" s="209" t="s">
        <v>152</v>
      </c>
      <c r="E482" s="210" t="s">
        <v>1</v>
      </c>
      <c r="F482" s="211" t="s">
        <v>22</v>
      </c>
      <c r="G482" s="208"/>
      <c r="H482" s="212">
        <v>2</v>
      </c>
      <c r="I482" s="213"/>
      <c r="J482" s="208"/>
      <c r="K482" s="208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152</v>
      </c>
      <c r="AU482" s="218" t="s">
        <v>22</v>
      </c>
      <c r="AV482" s="12" t="s">
        <v>22</v>
      </c>
      <c r="AW482" s="12" t="s">
        <v>46</v>
      </c>
      <c r="AX482" s="12" t="s">
        <v>23</v>
      </c>
      <c r="AY482" s="218" t="s">
        <v>143</v>
      </c>
    </row>
    <row r="483" spans="2:65" s="1" customFormat="1" ht="16.5" customHeight="1">
      <c r="B483" s="35"/>
      <c r="C483" s="251" t="s">
        <v>665</v>
      </c>
      <c r="D483" s="251" t="s">
        <v>352</v>
      </c>
      <c r="E483" s="252" t="s">
        <v>666</v>
      </c>
      <c r="F483" s="253" t="s">
        <v>667</v>
      </c>
      <c r="G483" s="254" t="s">
        <v>383</v>
      </c>
      <c r="H483" s="255">
        <v>6</v>
      </c>
      <c r="I483" s="256"/>
      <c r="J483" s="257">
        <f>ROUND(I483*H483,2)</f>
        <v>0</v>
      </c>
      <c r="K483" s="253" t="s">
        <v>149</v>
      </c>
      <c r="L483" s="258"/>
      <c r="M483" s="259" t="s">
        <v>1</v>
      </c>
      <c r="N483" s="260" t="s">
        <v>53</v>
      </c>
      <c r="O483" s="67"/>
      <c r="P483" s="203">
        <f>O483*H483</f>
        <v>0</v>
      </c>
      <c r="Q483" s="203">
        <v>0.004</v>
      </c>
      <c r="R483" s="203">
        <f>Q483*H483</f>
        <v>0.024</v>
      </c>
      <c r="S483" s="203">
        <v>0</v>
      </c>
      <c r="T483" s="204">
        <f>S483*H483</f>
        <v>0</v>
      </c>
      <c r="AR483" s="205" t="s">
        <v>197</v>
      </c>
      <c r="AT483" s="205" t="s">
        <v>352</v>
      </c>
      <c r="AU483" s="205" t="s">
        <v>22</v>
      </c>
      <c r="AY483" s="17" t="s">
        <v>143</v>
      </c>
      <c r="BE483" s="206">
        <f>IF(N483="základní",J483,0)</f>
        <v>0</v>
      </c>
      <c r="BF483" s="206">
        <f>IF(N483="snížená",J483,0)</f>
        <v>0</v>
      </c>
      <c r="BG483" s="206">
        <f>IF(N483="zákl. přenesená",J483,0)</f>
        <v>0</v>
      </c>
      <c r="BH483" s="206">
        <f>IF(N483="sníž. přenesená",J483,0)</f>
        <v>0</v>
      </c>
      <c r="BI483" s="206">
        <f>IF(N483="nulová",J483,0)</f>
        <v>0</v>
      </c>
      <c r="BJ483" s="17" t="s">
        <v>23</v>
      </c>
      <c r="BK483" s="206">
        <f>ROUND(I483*H483,2)</f>
        <v>0</v>
      </c>
      <c r="BL483" s="17" t="s">
        <v>150</v>
      </c>
      <c r="BM483" s="205" t="s">
        <v>668</v>
      </c>
    </row>
    <row r="484" spans="2:51" s="12" customFormat="1" ht="11.25">
      <c r="B484" s="207"/>
      <c r="C484" s="208"/>
      <c r="D484" s="209" t="s">
        <v>152</v>
      </c>
      <c r="E484" s="210" t="s">
        <v>1</v>
      </c>
      <c r="F484" s="211" t="s">
        <v>104</v>
      </c>
      <c r="G484" s="208"/>
      <c r="H484" s="212">
        <v>1</v>
      </c>
      <c r="I484" s="213"/>
      <c r="J484" s="208"/>
      <c r="K484" s="208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152</v>
      </c>
      <c r="AU484" s="218" t="s">
        <v>22</v>
      </c>
      <c r="AV484" s="12" t="s">
        <v>22</v>
      </c>
      <c r="AW484" s="12" t="s">
        <v>46</v>
      </c>
      <c r="AX484" s="12" t="s">
        <v>88</v>
      </c>
      <c r="AY484" s="218" t="s">
        <v>143</v>
      </c>
    </row>
    <row r="485" spans="2:51" s="12" customFormat="1" ht="11.25">
      <c r="B485" s="207"/>
      <c r="C485" s="208"/>
      <c r="D485" s="209" t="s">
        <v>152</v>
      </c>
      <c r="E485" s="210" t="s">
        <v>1</v>
      </c>
      <c r="F485" s="211" t="s">
        <v>150</v>
      </c>
      <c r="G485" s="208"/>
      <c r="H485" s="212">
        <v>4</v>
      </c>
      <c r="I485" s="213"/>
      <c r="J485" s="208"/>
      <c r="K485" s="208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152</v>
      </c>
      <c r="AU485" s="218" t="s">
        <v>22</v>
      </c>
      <c r="AV485" s="12" t="s">
        <v>22</v>
      </c>
      <c r="AW485" s="12" t="s">
        <v>46</v>
      </c>
      <c r="AX485" s="12" t="s">
        <v>88</v>
      </c>
      <c r="AY485" s="218" t="s">
        <v>143</v>
      </c>
    </row>
    <row r="486" spans="2:51" s="13" customFormat="1" ht="11.25">
      <c r="B486" s="219"/>
      <c r="C486" s="220"/>
      <c r="D486" s="209" t="s">
        <v>152</v>
      </c>
      <c r="E486" s="221" t="s">
        <v>1</v>
      </c>
      <c r="F486" s="222" t="s">
        <v>669</v>
      </c>
      <c r="G486" s="220"/>
      <c r="H486" s="221" t="s">
        <v>1</v>
      </c>
      <c r="I486" s="223"/>
      <c r="J486" s="220"/>
      <c r="K486" s="220"/>
      <c r="L486" s="224"/>
      <c r="M486" s="225"/>
      <c r="N486" s="226"/>
      <c r="O486" s="226"/>
      <c r="P486" s="226"/>
      <c r="Q486" s="226"/>
      <c r="R486" s="226"/>
      <c r="S486" s="226"/>
      <c r="T486" s="227"/>
      <c r="AT486" s="228" t="s">
        <v>152</v>
      </c>
      <c r="AU486" s="228" t="s">
        <v>22</v>
      </c>
      <c r="AV486" s="13" t="s">
        <v>23</v>
      </c>
      <c r="AW486" s="13" t="s">
        <v>46</v>
      </c>
      <c r="AX486" s="13" t="s">
        <v>88</v>
      </c>
      <c r="AY486" s="228" t="s">
        <v>143</v>
      </c>
    </row>
    <row r="487" spans="2:51" s="12" customFormat="1" ht="11.25">
      <c r="B487" s="207"/>
      <c r="C487" s="208"/>
      <c r="D487" s="209" t="s">
        <v>152</v>
      </c>
      <c r="E487" s="210" t="s">
        <v>1</v>
      </c>
      <c r="F487" s="211" t="s">
        <v>23</v>
      </c>
      <c r="G487" s="208"/>
      <c r="H487" s="212">
        <v>1</v>
      </c>
      <c r="I487" s="213"/>
      <c r="J487" s="208"/>
      <c r="K487" s="208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152</v>
      </c>
      <c r="AU487" s="218" t="s">
        <v>22</v>
      </c>
      <c r="AV487" s="12" t="s">
        <v>22</v>
      </c>
      <c r="AW487" s="12" t="s">
        <v>46</v>
      </c>
      <c r="AX487" s="12" t="s">
        <v>88</v>
      </c>
      <c r="AY487" s="218" t="s">
        <v>143</v>
      </c>
    </row>
    <row r="488" spans="2:51" s="14" customFormat="1" ht="11.25">
      <c r="B488" s="229"/>
      <c r="C488" s="230"/>
      <c r="D488" s="209" t="s">
        <v>152</v>
      </c>
      <c r="E488" s="231" t="s">
        <v>1</v>
      </c>
      <c r="F488" s="232" t="s">
        <v>161</v>
      </c>
      <c r="G488" s="230"/>
      <c r="H488" s="233">
        <v>6</v>
      </c>
      <c r="I488" s="234"/>
      <c r="J488" s="230"/>
      <c r="K488" s="230"/>
      <c r="L488" s="235"/>
      <c r="M488" s="236"/>
      <c r="N488" s="237"/>
      <c r="O488" s="237"/>
      <c r="P488" s="237"/>
      <c r="Q488" s="237"/>
      <c r="R488" s="237"/>
      <c r="S488" s="237"/>
      <c r="T488" s="238"/>
      <c r="AT488" s="239" t="s">
        <v>152</v>
      </c>
      <c r="AU488" s="239" t="s">
        <v>22</v>
      </c>
      <c r="AV488" s="14" t="s">
        <v>150</v>
      </c>
      <c r="AW488" s="14" t="s">
        <v>46</v>
      </c>
      <c r="AX488" s="14" t="s">
        <v>23</v>
      </c>
      <c r="AY488" s="239" t="s">
        <v>143</v>
      </c>
    </row>
    <row r="489" spans="2:65" s="1" customFormat="1" ht="16.5" customHeight="1">
      <c r="B489" s="35"/>
      <c r="C489" s="251" t="s">
        <v>670</v>
      </c>
      <c r="D489" s="251" t="s">
        <v>352</v>
      </c>
      <c r="E489" s="252" t="s">
        <v>671</v>
      </c>
      <c r="F489" s="253" t="s">
        <v>672</v>
      </c>
      <c r="G489" s="254" t="s">
        <v>383</v>
      </c>
      <c r="H489" s="255">
        <v>1</v>
      </c>
      <c r="I489" s="256"/>
      <c r="J489" s="257">
        <f>ROUND(I489*H489,2)</f>
        <v>0</v>
      </c>
      <c r="K489" s="253" t="s">
        <v>1</v>
      </c>
      <c r="L489" s="258"/>
      <c r="M489" s="259" t="s">
        <v>1</v>
      </c>
      <c r="N489" s="260" t="s">
        <v>53</v>
      </c>
      <c r="O489" s="67"/>
      <c r="P489" s="203">
        <f>O489*H489</f>
        <v>0</v>
      </c>
      <c r="Q489" s="203">
        <v>0.004</v>
      </c>
      <c r="R489" s="203">
        <f>Q489*H489</f>
        <v>0.004</v>
      </c>
      <c r="S489" s="203">
        <v>0</v>
      </c>
      <c r="T489" s="204">
        <f>S489*H489</f>
        <v>0</v>
      </c>
      <c r="AR489" s="205" t="s">
        <v>197</v>
      </c>
      <c r="AT489" s="205" t="s">
        <v>352</v>
      </c>
      <c r="AU489" s="205" t="s">
        <v>22</v>
      </c>
      <c r="AY489" s="17" t="s">
        <v>143</v>
      </c>
      <c r="BE489" s="206">
        <f>IF(N489="základní",J489,0)</f>
        <v>0</v>
      </c>
      <c r="BF489" s="206">
        <f>IF(N489="snížená",J489,0)</f>
        <v>0</v>
      </c>
      <c r="BG489" s="206">
        <f>IF(N489="zákl. přenesená",J489,0)</f>
        <v>0</v>
      </c>
      <c r="BH489" s="206">
        <f>IF(N489="sníž. přenesená",J489,0)</f>
        <v>0</v>
      </c>
      <c r="BI489" s="206">
        <f>IF(N489="nulová",J489,0)</f>
        <v>0</v>
      </c>
      <c r="BJ489" s="17" t="s">
        <v>23</v>
      </c>
      <c r="BK489" s="206">
        <f>ROUND(I489*H489,2)</f>
        <v>0</v>
      </c>
      <c r="BL489" s="17" t="s">
        <v>150</v>
      </c>
      <c r="BM489" s="205" t="s">
        <v>673</v>
      </c>
    </row>
    <row r="490" spans="2:51" s="13" customFormat="1" ht="11.25">
      <c r="B490" s="219"/>
      <c r="C490" s="220"/>
      <c r="D490" s="209" t="s">
        <v>152</v>
      </c>
      <c r="E490" s="221" t="s">
        <v>1</v>
      </c>
      <c r="F490" s="222" t="s">
        <v>674</v>
      </c>
      <c r="G490" s="220"/>
      <c r="H490" s="221" t="s">
        <v>1</v>
      </c>
      <c r="I490" s="223"/>
      <c r="J490" s="220"/>
      <c r="K490" s="220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152</v>
      </c>
      <c r="AU490" s="228" t="s">
        <v>22</v>
      </c>
      <c r="AV490" s="13" t="s">
        <v>23</v>
      </c>
      <c r="AW490" s="13" t="s">
        <v>46</v>
      </c>
      <c r="AX490" s="13" t="s">
        <v>88</v>
      </c>
      <c r="AY490" s="228" t="s">
        <v>143</v>
      </c>
    </row>
    <row r="491" spans="2:51" s="12" customFormat="1" ht="11.25">
      <c r="B491" s="207"/>
      <c r="C491" s="208"/>
      <c r="D491" s="209" t="s">
        <v>152</v>
      </c>
      <c r="E491" s="210" t="s">
        <v>1</v>
      </c>
      <c r="F491" s="211" t="s">
        <v>23</v>
      </c>
      <c r="G491" s="208"/>
      <c r="H491" s="212">
        <v>1</v>
      </c>
      <c r="I491" s="213"/>
      <c r="J491" s="208"/>
      <c r="K491" s="208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152</v>
      </c>
      <c r="AU491" s="218" t="s">
        <v>22</v>
      </c>
      <c r="AV491" s="12" t="s">
        <v>22</v>
      </c>
      <c r="AW491" s="12" t="s">
        <v>46</v>
      </c>
      <c r="AX491" s="12" t="s">
        <v>23</v>
      </c>
      <c r="AY491" s="218" t="s">
        <v>143</v>
      </c>
    </row>
    <row r="492" spans="2:65" s="1" customFormat="1" ht="24" customHeight="1">
      <c r="B492" s="35"/>
      <c r="C492" s="251" t="s">
        <v>675</v>
      </c>
      <c r="D492" s="251" t="s">
        <v>352</v>
      </c>
      <c r="E492" s="252" t="s">
        <v>676</v>
      </c>
      <c r="F492" s="253" t="s">
        <v>677</v>
      </c>
      <c r="G492" s="254" t="s">
        <v>383</v>
      </c>
      <c r="H492" s="255">
        <v>1</v>
      </c>
      <c r="I492" s="256"/>
      <c r="J492" s="257">
        <f>ROUND(I492*H492,2)</f>
        <v>0</v>
      </c>
      <c r="K492" s="253" t="s">
        <v>149</v>
      </c>
      <c r="L492" s="258"/>
      <c r="M492" s="259" t="s">
        <v>1</v>
      </c>
      <c r="N492" s="260" t="s">
        <v>53</v>
      </c>
      <c r="O492" s="67"/>
      <c r="P492" s="203">
        <f>O492*H492</f>
        <v>0</v>
      </c>
      <c r="Q492" s="203">
        <v>0.0021</v>
      </c>
      <c r="R492" s="203">
        <f>Q492*H492</f>
        <v>0.0021</v>
      </c>
      <c r="S492" s="203">
        <v>0</v>
      </c>
      <c r="T492" s="204">
        <f>S492*H492</f>
        <v>0</v>
      </c>
      <c r="AR492" s="205" t="s">
        <v>197</v>
      </c>
      <c r="AT492" s="205" t="s">
        <v>352</v>
      </c>
      <c r="AU492" s="205" t="s">
        <v>22</v>
      </c>
      <c r="AY492" s="17" t="s">
        <v>143</v>
      </c>
      <c r="BE492" s="206">
        <f>IF(N492="základní",J492,0)</f>
        <v>0</v>
      </c>
      <c r="BF492" s="206">
        <f>IF(N492="snížená",J492,0)</f>
        <v>0</v>
      </c>
      <c r="BG492" s="206">
        <f>IF(N492="zákl. přenesená",J492,0)</f>
        <v>0</v>
      </c>
      <c r="BH492" s="206">
        <f>IF(N492="sníž. přenesená",J492,0)</f>
        <v>0</v>
      </c>
      <c r="BI492" s="206">
        <f>IF(N492="nulová",J492,0)</f>
        <v>0</v>
      </c>
      <c r="BJ492" s="17" t="s">
        <v>23</v>
      </c>
      <c r="BK492" s="206">
        <f>ROUND(I492*H492,2)</f>
        <v>0</v>
      </c>
      <c r="BL492" s="17" t="s">
        <v>150</v>
      </c>
      <c r="BM492" s="205" t="s">
        <v>678</v>
      </c>
    </row>
    <row r="493" spans="2:51" s="12" customFormat="1" ht="11.25">
      <c r="B493" s="207"/>
      <c r="C493" s="208"/>
      <c r="D493" s="209" t="s">
        <v>152</v>
      </c>
      <c r="E493" s="210" t="s">
        <v>1</v>
      </c>
      <c r="F493" s="211" t="s">
        <v>23</v>
      </c>
      <c r="G493" s="208"/>
      <c r="H493" s="212">
        <v>1</v>
      </c>
      <c r="I493" s="213"/>
      <c r="J493" s="208"/>
      <c r="K493" s="208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152</v>
      </c>
      <c r="AU493" s="218" t="s">
        <v>22</v>
      </c>
      <c r="AV493" s="12" t="s">
        <v>22</v>
      </c>
      <c r="AW493" s="12" t="s">
        <v>46</v>
      </c>
      <c r="AX493" s="12" t="s">
        <v>23</v>
      </c>
      <c r="AY493" s="218" t="s">
        <v>143</v>
      </c>
    </row>
    <row r="494" spans="2:65" s="1" customFormat="1" ht="24" customHeight="1">
      <c r="B494" s="35"/>
      <c r="C494" s="194" t="s">
        <v>679</v>
      </c>
      <c r="D494" s="194" t="s">
        <v>145</v>
      </c>
      <c r="E494" s="195" t="s">
        <v>680</v>
      </c>
      <c r="F494" s="196" t="s">
        <v>681</v>
      </c>
      <c r="G494" s="197" t="s">
        <v>383</v>
      </c>
      <c r="H494" s="198">
        <v>22</v>
      </c>
      <c r="I494" s="199"/>
      <c r="J494" s="200">
        <f>ROUND(I494*H494,2)</f>
        <v>0</v>
      </c>
      <c r="K494" s="196" t="s">
        <v>1</v>
      </c>
      <c r="L494" s="39"/>
      <c r="M494" s="201" t="s">
        <v>1</v>
      </c>
      <c r="N494" s="202" t="s">
        <v>53</v>
      </c>
      <c r="O494" s="67"/>
      <c r="P494" s="203">
        <f>O494*H494</f>
        <v>0</v>
      </c>
      <c r="Q494" s="203">
        <v>0.0007</v>
      </c>
      <c r="R494" s="203">
        <f>Q494*H494</f>
        <v>0.0154</v>
      </c>
      <c r="S494" s="203">
        <v>0</v>
      </c>
      <c r="T494" s="204">
        <f>S494*H494</f>
        <v>0</v>
      </c>
      <c r="AR494" s="205" t="s">
        <v>150</v>
      </c>
      <c r="AT494" s="205" t="s">
        <v>145</v>
      </c>
      <c r="AU494" s="205" t="s">
        <v>22</v>
      </c>
      <c r="AY494" s="17" t="s">
        <v>143</v>
      </c>
      <c r="BE494" s="206">
        <f>IF(N494="základní",J494,0)</f>
        <v>0</v>
      </c>
      <c r="BF494" s="206">
        <f>IF(N494="snížená",J494,0)</f>
        <v>0</v>
      </c>
      <c r="BG494" s="206">
        <f>IF(N494="zákl. přenesená",J494,0)</f>
        <v>0</v>
      </c>
      <c r="BH494" s="206">
        <f>IF(N494="sníž. přenesená",J494,0)</f>
        <v>0</v>
      </c>
      <c r="BI494" s="206">
        <f>IF(N494="nulová",J494,0)</f>
        <v>0</v>
      </c>
      <c r="BJ494" s="17" t="s">
        <v>23</v>
      </c>
      <c r="BK494" s="206">
        <f>ROUND(I494*H494,2)</f>
        <v>0</v>
      </c>
      <c r="BL494" s="17" t="s">
        <v>150</v>
      </c>
      <c r="BM494" s="205" t="s">
        <v>682</v>
      </c>
    </row>
    <row r="495" spans="2:51" s="12" customFormat="1" ht="11.25">
      <c r="B495" s="207"/>
      <c r="C495" s="208"/>
      <c r="D495" s="209" t="s">
        <v>152</v>
      </c>
      <c r="E495" s="210" t="s">
        <v>1</v>
      </c>
      <c r="F495" s="211" t="s">
        <v>296</v>
      </c>
      <c r="G495" s="208"/>
      <c r="H495" s="212">
        <v>22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152</v>
      </c>
      <c r="AU495" s="218" t="s">
        <v>22</v>
      </c>
      <c r="AV495" s="12" t="s">
        <v>22</v>
      </c>
      <c r="AW495" s="12" t="s">
        <v>46</v>
      </c>
      <c r="AX495" s="12" t="s">
        <v>23</v>
      </c>
      <c r="AY495" s="218" t="s">
        <v>143</v>
      </c>
    </row>
    <row r="496" spans="2:65" s="1" customFormat="1" ht="24" customHeight="1">
      <c r="B496" s="35"/>
      <c r="C496" s="194" t="s">
        <v>683</v>
      </c>
      <c r="D496" s="194" t="s">
        <v>145</v>
      </c>
      <c r="E496" s="195" t="s">
        <v>684</v>
      </c>
      <c r="F496" s="196" t="s">
        <v>685</v>
      </c>
      <c r="G496" s="197" t="s">
        <v>383</v>
      </c>
      <c r="H496" s="198">
        <v>6</v>
      </c>
      <c r="I496" s="199"/>
      <c r="J496" s="200">
        <f>ROUND(I496*H496,2)</f>
        <v>0</v>
      </c>
      <c r="K496" s="196" t="s">
        <v>1</v>
      </c>
      <c r="L496" s="39"/>
      <c r="M496" s="201" t="s">
        <v>1</v>
      </c>
      <c r="N496" s="202" t="s">
        <v>53</v>
      </c>
      <c r="O496" s="67"/>
      <c r="P496" s="203">
        <f>O496*H496</f>
        <v>0</v>
      </c>
      <c r="Q496" s="203">
        <v>1E-05</v>
      </c>
      <c r="R496" s="203">
        <f>Q496*H496</f>
        <v>6.000000000000001E-05</v>
      </c>
      <c r="S496" s="203">
        <v>0</v>
      </c>
      <c r="T496" s="204">
        <f>S496*H496</f>
        <v>0</v>
      </c>
      <c r="AR496" s="205" t="s">
        <v>150</v>
      </c>
      <c r="AT496" s="205" t="s">
        <v>145</v>
      </c>
      <c r="AU496" s="205" t="s">
        <v>22</v>
      </c>
      <c r="AY496" s="17" t="s">
        <v>143</v>
      </c>
      <c r="BE496" s="206">
        <f>IF(N496="základní",J496,0)</f>
        <v>0</v>
      </c>
      <c r="BF496" s="206">
        <f>IF(N496="snížená",J496,0)</f>
        <v>0</v>
      </c>
      <c r="BG496" s="206">
        <f>IF(N496="zákl. přenesená",J496,0)</f>
        <v>0</v>
      </c>
      <c r="BH496" s="206">
        <f>IF(N496="sníž. přenesená",J496,0)</f>
        <v>0</v>
      </c>
      <c r="BI496" s="206">
        <f>IF(N496="nulová",J496,0)</f>
        <v>0</v>
      </c>
      <c r="BJ496" s="17" t="s">
        <v>23</v>
      </c>
      <c r="BK496" s="206">
        <f>ROUND(I496*H496,2)</f>
        <v>0</v>
      </c>
      <c r="BL496" s="17" t="s">
        <v>150</v>
      </c>
      <c r="BM496" s="205" t="s">
        <v>686</v>
      </c>
    </row>
    <row r="497" spans="2:51" s="12" customFormat="1" ht="11.25">
      <c r="B497" s="207"/>
      <c r="C497" s="208"/>
      <c r="D497" s="209" t="s">
        <v>152</v>
      </c>
      <c r="E497" s="210" t="s">
        <v>1</v>
      </c>
      <c r="F497" s="211" t="s">
        <v>153</v>
      </c>
      <c r="G497" s="208"/>
      <c r="H497" s="212">
        <v>6</v>
      </c>
      <c r="I497" s="213"/>
      <c r="J497" s="208"/>
      <c r="K497" s="208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152</v>
      </c>
      <c r="AU497" s="218" t="s">
        <v>22</v>
      </c>
      <c r="AV497" s="12" t="s">
        <v>22</v>
      </c>
      <c r="AW497" s="12" t="s">
        <v>46</v>
      </c>
      <c r="AX497" s="12" t="s">
        <v>23</v>
      </c>
      <c r="AY497" s="218" t="s">
        <v>143</v>
      </c>
    </row>
    <row r="498" spans="2:65" s="1" customFormat="1" ht="24" customHeight="1">
      <c r="B498" s="35"/>
      <c r="C498" s="194" t="s">
        <v>687</v>
      </c>
      <c r="D498" s="194" t="s">
        <v>145</v>
      </c>
      <c r="E498" s="195" t="s">
        <v>688</v>
      </c>
      <c r="F498" s="196" t="s">
        <v>689</v>
      </c>
      <c r="G498" s="197" t="s">
        <v>383</v>
      </c>
      <c r="H498" s="198">
        <v>1</v>
      </c>
      <c r="I498" s="199"/>
      <c r="J498" s="200">
        <f>ROUND(I498*H498,2)</f>
        <v>0</v>
      </c>
      <c r="K498" s="196" t="s">
        <v>149</v>
      </c>
      <c r="L498" s="39"/>
      <c r="M498" s="201" t="s">
        <v>1</v>
      </c>
      <c r="N498" s="202" t="s">
        <v>53</v>
      </c>
      <c r="O498" s="67"/>
      <c r="P498" s="203">
        <f>O498*H498</f>
        <v>0</v>
      </c>
      <c r="Q498" s="203">
        <v>0</v>
      </c>
      <c r="R498" s="203">
        <f>Q498*H498</f>
        <v>0</v>
      </c>
      <c r="S498" s="203">
        <v>0</v>
      </c>
      <c r="T498" s="204">
        <f>S498*H498</f>
        <v>0</v>
      </c>
      <c r="AR498" s="205" t="s">
        <v>150</v>
      </c>
      <c r="AT498" s="205" t="s">
        <v>145</v>
      </c>
      <c r="AU498" s="205" t="s">
        <v>22</v>
      </c>
      <c r="AY498" s="17" t="s">
        <v>143</v>
      </c>
      <c r="BE498" s="206">
        <f>IF(N498="základní",J498,0)</f>
        <v>0</v>
      </c>
      <c r="BF498" s="206">
        <f>IF(N498="snížená",J498,0)</f>
        <v>0</v>
      </c>
      <c r="BG498" s="206">
        <f>IF(N498="zákl. přenesená",J498,0)</f>
        <v>0</v>
      </c>
      <c r="BH498" s="206">
        <f>IF(N498="sníž. přenesená",J498,0)</f>
        <v>0</v>
      </c>
      <c r="BI498" s="206">
        <f>IF(N498="nulová",J498,0)</f>
        <v>0</v>
      </c>
      <c r="BJ498" s="17" t="s">
        <v>23</v>
      </c>
      <c r="BK498" s="206">
        <f>ROUND(I498*H498,2)</f>
        <v>0</v>
      </c>
      <c r="BL498" s="17" t="s">
        <v>150</v>
      </c>
      <c r="BM498" s="205" t="s">
        <v>690</v>
      </c>
    </row>
    <row r="499" spans="2:51" s="12" customFormat="1" ht="11.25">
      <c r="B499" s="207"/>
      <c r="C499" s="208"/>
      <c r="D499" s="209" t="s">
        <v>152</v>
      </c>
      <c r="E499" s="210" t="s">
        <v>1</v>
      </c>
      <c r="F499" s="211" t="s">
        <v>23</v>
      </c>
      <c r="G499" s="208"/>
      <c r="H499" s="212">
        <v>1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152</v>
      </c>
      <c r="AU499" s="218" t="s">
        <v>22</v>
      </c>
      <c r="AV499" s="12" t="s">
        <v>22</v>
      </c>
      <c r="AW499" s="12" t="s">
        <v>46</v>
      </c>
      <c r="AX499" s="12" t="s">
        <v>23</v>
      </c>
      <c r="AY499" s="218" t="s">
        <v>143</v>
      </c>
    </row>
    <row r="500" spans="2:65" s="1" customFormat="1" ht="16.5" customHeight="1">
      <c r="B500" s="35"/>
      <c r="C500" s="251" t="s">
        <v>691</v>
      </c>
      <c r="D500" s="251" t="s">
        <v>352</v>
      </c>
      <c r="E500" s="252" t="s">
        <v>692</v>
      </c>
      <c r="F500" s="253" t="s">
        <v>693</v>
      </c>
      <c r="G500" s="254" t="s">
        <v>383</v>
      </c>
      <c r="H500" s="255">
        <v>1</v>
      </c>
      <c r="I500" s="256"/>
      <c r="J500" s="257">
        <f>ROUND(I500*H500,2)</f>
        <v>0</v>
      </c>
      <c r="K500" s="253" t="s">
        <v>149</v>
      </c>
      <c r="L500" s="258"/>
      <c r="M500" s="259" t="s">
        <v>1</v>
      </c>
      <c r="N500" s="260" t="s">
        <v>53</v>
      </c>
      <c r="O500" s="67"/>
      <c r="P500" s="203">
        <f>O500*H500</f>
        <v>0</v>
      </c>
      <c r="Q500" s="203">
        <v>0.009</v>
      </c>
      <c r="R500" s="203">
        <f>Q500*H500</f>
        <v>0.009</v>
      </c>
      <c r="S500" s="203">
        <v>0</v>
      </c>
      <c r="T500" s="204">
        <f>S500*H500</f>
        <v>0</v>
      </c>
      <c r="AR500" s="205" t="s">
        <v>197</v>
      </c>
      <c r="AT500" s="205" t="s">
        <v>352</v>
      </c>
      <c r="AU500" s="205" t="s">
        <v>22</v>
      </c>
      <c r="AY500" s="17" t="s">
        <v>143</v>
      </c>
      <c r="BE500" s="206">
        <f>IF(N500="základní",J500,0)</f>
        <v>0</v>
      </c>
      <c r="BF500" s="206">
        <f>IF(N500="snížená",J500,0)</f>
        <v>0</v>
      </c>
      <c r="BG500" s="206">
        <f>IF(N500="zákl. přenesená",J500,0)</f>
        <v>0</v>
      </c>
      <c r="BH500" s="206">
        <f>IF(N500="sníž. přenesená",J500,0)</f>
        <v>0</v>
      </c>
      <c r="BI500" s="206">
        <f>IF(N500="nulová",J500,0)</f>
        <v>0</v>
      </c>
      <c r="BJ500" s="17" t="s">
        <v>23</v>
      </c>
      <c r="BK500" s="206">
        <f>ROUND(I500*H500,2)</f>
        <v>0</v>
      </c>
      <c r="BL500" s="17" t="s">
        <v>150</v>
      </c>
      <c r="BM500" s="205" t="s">
        <v>694</v>
      </c>
    </row>
    <row r="501" spans="2:65" s="1" customFormat="1" ht="24" customHeight="1">
      <c r="B501" s="35"/>
      <c r="C501" s="194" t="s">
        <v>695</v>
      </c>
      <c r="D501" s="194" t="s">
        <v>145</v>
      </c>
      <c r="E501" s="195" t="s">
        <v>696</v>
      </c>
      <c r="F501" s="196" t="s">
        <v>697</v>
      </c>
      <c r="G501" s="197" t="s">
        <v>383</v>
      </c>
      <c r="H501" s="198">
        <v>19</v>
      </c>
      <c r="I501" s="199"/>
      <c r="J501" s="200">
        <f>ROUND(I501*H501,2)</f>
        <v>0</v>
      </c>
      <c r="K501" s="196" t="s">
        <v>1</v>
      </c>
      <c r="L501" s="39"/>
      <c r="M501" s="201" t="s">
        <v>1</v>
      </c>
      <c r="N501" s="202" t="s">
        <v>53</v>
      </c>
      <c r="O501" s="67"/>
      <c r="P501" s="203">
        <f>O501*H501</f>
        <v>0</v>
      </c>
      <c r="Q501" s="203">
        <v>0.11241</v>
      </c>
      <c r="R501" s="203">
        <f>Q501*H501</f>
        <v>2.13579</v>
      </c>
      <c r="S501" s="203">
        <v>0</v>
      </c>
      <c r="T501" s="204">
        <f>S501*H501</f>
        <v>0</v>
      </c>
      <c r="AR501" s="205" t="s">
        <v>150</v>
      </c>
      <c r="AT501" s="205" t="s">
        <v>145</v>
      </c>
      <c r="AU501" s="205" t="s">
        <v>22</v>
      </c>
      <c r="AY501" s="17" t="s">
        <v>143</v>
      </c>
      <c r="BE501" s="206">
        <f>IF(N501="základní",J501,0)</f>
        <v>0</v>
      </c>
      <c r="BF501" s="206">
        <f>IF(N501="snížená",J501,0)</f>
        <v>0</v>
      </c>
      <c r="BG501" s="206">
        <f>IF(N501="zákl. přenesená",J501,0)</f>
        <v>0</v>
      </c>
      <c r="BH501" s="206">
        <f>IF(N501="sníž. přenesená",J501,0)</f>
        <v>0</v>
      </c>
      <c r="BI501" s="206">
        <f>IF(N501="nulová",J501,0)</f>
        <v>0</v>
      </c>
      <c r="BJ501" s="17" t="s">
        <v>23</v>
      </c>
      <c r="BK501" s="206">
        <f>ROUND(I501*H501,2)</f>
        <v>0</v>
      </c>
      <c r="BL501" s="17" t="s">
        <v>150</v>
      </c>
      <c r="BM501" s="205" t="s">
        <v>698</v>
      </c>
    </row>
    <row r="502" spans="2:51" s="12" customFormat="1" ht="11.25">
      <c r="B502" s="207"/>
      <c r="C502" s="208"/>
      <c r="D502" s="209" t="s">
        <v>152</v>
      </c>
      <c r="E502" s="210" t="s">
        <v>1</v>
      </c>
      <c r="F502" s="211" t="s">
        <v>277</v>
      </c>
      <c r="G502" s="208"/>
      <c r="H502" s="212">
        <v>19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152</v>
      </c>
      <c r="AU502" s="218" t="s">
        <v>22</v>
      </c>
      <c r="AV502" s="12" t="s">
        <v>22</v>
      </c>
      <c r="AW502" s="12" t="s">
        <v>46</v>
      </c>
      <c r="AX502" s="12" t="s">
        <v>23</v>
      </c>
      <c r="AY502" s="218" t="s">
        <v>143</v>
      </c>
    </row>
    <row r="503" spans="2:65" s="1" customFormat="1" ht="16.5" customHeight="1">
      <c r="B503" s="35"/>
      <c r="C503" s="251" t="s">
        <v>33</v>
      </c>
      <c r="D503" s="251" t="s">
        <v>352</v>
      </c>
      <c r="E503" s="252" t="s">
        <v>699</v>
      </c>
      <c r="F503" s="253" t="s">
        <v>700</v>
      </c>
      <c r="G503" s="254" t="s">
        <v>383</v>
      </c>
      <c r="H503" s="255">
        <v>18</v>
      </c>
      <c r="I503" s="256"/>
      <c r="J503" s="257">
        <f>ROUND(I503*H503,2)</f>
        <v>0</v>
      </c>
      <c r="K503" s="253" t="s">
        <v>1</v>
      </c>
      <c r="L503" s="258"/>
      <c r="M503" s="259" t="s">
        <v>1</v>
      </c>
      <c r="N503" s="260" t="s">
        <v>53</v>
      </c>
      <c r="O503" s="67"/>
      <c r="P503" s="203">
        <f>O503*H503</f>
        <v>0</v>
      </c>
      <c r="Q503" s="203">
        <v>0.0061</v>
      </c>
      <c r="R503" s="203">
        <f>Q503*H503</f>
        <v>0.10980000000000001</v>
      </c>
      <c r="S503" s="203">
        <v>0</v>
      </c>
      <c r="T503" s="204">
        <f>S503*H503</f>
        <v>0</v>
      </c>
      <c r="AR503" s="205" t="s">
        <v>197</v>
      </c>
      <c r="AT503" s="205" t="s">
        <v>352</v>
      </c>
      <c r="AU503" s="205" t="s">
        <v>22</v>
      </c>
      <c r="AY503" s="17" t="s">
        <v>143</v>
      </c>
      <c r="BE503" s="206">
        <f>IF(N503="základní",J503,0)</f>
        <v>0</v>
      </c>
      <c r="BF503" s="206">
        <f>IF(N503="snížená",J503,0)</f>
        <v>0</v>
      </c>
      <c r="BG503" s="206">
        <f>IF(N503="zákl. přenesená",J503,0)</f>
        <v>0</v>
      </c>
      <c r="BH503" s="206">
        <f>IF(N503="sníž. přenesená",J503,0)</f>
        <v>0</v>
      </c>
      <c r="BI503" s="206">
        <f>IF(N503="nulová",J503,0)</f>
        <v>0</v>
      </c>
      <c r="BJ503" s="17" t="s">
        <v>23</v>
      </c>
      <c r="BK503" s="206">
        <f>ROUND(I503*H503,2)</f>
        <v>0</v>
      </c>
      <c r="BL503" s="17" t="s">
        <v>150</v>
      </c>
      <c r="BM503" s="205" t="s">
        <v>701</v>
      </c>
    </row>
    <row r="504" spans="2:51" s="12" customFormat="1" ht="11.25">
      <c r="B504" s="207"/>
      <c r="C504" s="208"/>
      <c r="D504" s="209" t="s">
        <v>152</v>
      </c>
      <c r="E504" s="210" t="s">
        <v>1</v>
      </c>
      <c r="F504" s="211" t="s">
        <v>270</v>
      </c>
      <c r="G504" s="208"/>
      <c r="H504" s="212">
        <v>18</v>
      </c>
      <c r="I504" s="213"/>
      <c r="J504" s="208"/>
      <c r="K504" s="208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152</v>
      </c>
      <c r="AU504" s="218" t="s">
        <v>22</v>
      </c>
      <c r="AV504" s="12" t="s">
        <v>22</v>
      </c>
      <c r="AW504" s="12" t="s">
        <v>46</v>
      </c>
      <c r="AX504" s="12" t="s">
        <v>23</v>
      </c>
      <c r="AY504" s="218" t="s">
        <v>143</v>
      </c>
    </row>
    <row r="505" spans="2:65" s="1" customFormat="1" ht="16.5" customHeight="1">
      <c r="B505" s="35"/>
      <c r="C505" s="251" t="s">
        <v>702</v>
      </c>
      <c r="D505" s="251" t="s">
        <v>352</v>
      </c>
      <c r="E505" s="252" t="s">
        <v>703</v>
      </c>
      <c r="F505" s="253" t="s">
        <v>704</v>
      </c>
      <c r="G505" s="254" t="s">
        <v>383</v>
      </c>
      <c r="H505" s="255">
        <v>1</v>
      </c>
      <c r="I505" s="256"/>
      <c r="J505" s="257">
        <f>ROUND(I505*H505,2)</f>
        <v>0</v>
      </c>
      <c r="K505" s="253" t="s">
        <v>149</v>
      </c>
      <c r="L505" s="258"/>
      <c r="M505" s="259" t="s">
        <v>1</v>
      </c>
      <c r="N505" s="260" t="s">
        <v>53</v>
      </c>
      <c r="O505" s="67"/>
      <c r="P505" s="203">
        <f>O505*H505</f>
        <v>0</v>
      </c>
      <c r="Q505" s="203">
        <v>0.0065</v>
      </c>
      <c r="R505" s="203">
        <f>Q505*H505</f>
        <v>0.0065</v>
      </c>
      <c r="S505" s="203">
        <v>0</v>
      </c>
      <c r="T505" s="204">
        <f>S505*H505</f>
        <v>0</v>
      </c>
      <c r="AR505" s="205" t="s">
        <v>197</v>
      </c>
      <c r="AT505" s="205" t="s">
        <v>352</v>
      </c>
      <c r="AU505" s="205" t="s">
        <v>22</v>
      </c>
      <c r="AY505" s="17" t="s">
        <v>143</v>
      </c>
      <c r="BE505" s="206">
        <f>IF(N505="základní",J505,0)</f>
        <v>0</v>
      </c>
      <c r="BF505" s="206">
        <f>IF(N505="snížená",J505,0)</f>
        <v>0</v>
      </c>
      <c r="BG505" s="206">
        <f>IF(N505="zákl. přenesená",J505,0)</f>
        <v>0</v>
      </c>
      <c r="BH505" s="206">
        <f>IF(N505="sníž. přenesená",J505,0)</f>
        <v>0</v>
      </c>
      <c r="BI505" s="206">
        <f>IF(N505="nulová",J505,0)</f>
        <v>0</v>
      </c>
      <c r="BJ505" s="17" t="s">
        <v>23</v>
      </c>
      <c r="BK505" s="206">
        <f>ROUND(I505*H505,2)</f>
        <v>0</v>
      </c>
      <c r="BL505" s="17" t="s">
        <v>150</v>
      </c>
      <c r="BM505" s="205" t="s">
        <v>705</v>
      </c>
    </row>
    <row r="506" spans="2:51" s="13" customFormat="1" ht="11.25">
      <c r="B506" s="219"/>
      <c r="C506" s="220"/>
      <c r="D506" s="209" t="s">
        <v>152</v>
      </c>
      <c r="E506" s="221" t="s">
        <v>1</v>
      </c>
      <c r="F506" s="222" t="s">
        <v>706</v>
      </c>
      <c r="G506" s="220"/>
      <c r="H506" s="221" t="s">
        <v>1</v>
      </c>
      <c r="I506" s="223"/>
      <c r="J506" s="220"/>
      <c r="K506" s="220"/>
      <c r="L506" s="224"/>
      <c r="M506" s="225"/>
      <c r="N506" s="226"/>
      <c r="O506" s="226"/>
      <c r="P506" s="226"/>
      <c r="Q506" s="226"/>
      <c r="R506" s="226"/>
      <c r="S506" s="226"/>
      <c r="T506" s="227"/>
      <c r="AT506" s="228" t="s">
        <v>152</v>
      </c>
      <c r="AU506" s="228" t="s">
        <v>22</v>
      </c>
      <c r="AV506" s="13" t="s">
        <v>23</v>
      </c>
      <c r="AW506" s="13" t="s">
        <v>46</v>
      </c>
      <c r="AX506" s="13" t="s">
        <v>88</v>
      </c>
      <c r="AY506" s="228" t="s">
        <v>143</v>
      </c>
    </row>
    <row r="507" spans="2:51" s="12" customFormat="1" ht="11.25">
      <c r="B507" s="207"/>
      <c r="C507" s="208"/>
      <c r="D507" s="209" t="s">
        <v>152</v>
      </c>
      <c r="E507" s="210" t="s">
        <v>1</v>
      </c>
      <c r="F507" s="211" t="s">
        <v>23</v>
      </c>
      <c r="G507" s="208"/>
      <c r="H507" s="212">
        <v>1</v>
      </c>
      <c r="I507" s="213"/>
      <c r="J507" s="208"/>
      <c r="K507" s="208"/>
      <c r="L507" s="214"/>
      <c r="M507" s="215"/>
      <c r="N507" s="216"/>
      <c r="O507" s="216"/>
      <c r="P507" s="216"/>
      <c r="Q507" s="216"/>
      <c r="R507" s="216"/>
      <c r="S507" s="216"/>
      <c r="T507" s="217"/>
      <c r="AT507" s="218" t="s">
        <v>152</v>
      </c>
      <c r="AU507" s="218" t="s">
        <v>22</v>
      </c>
      <c r="AV507" s="12" t="s">
        <v>22</v>
      </c>
      <c r="AW507" s="12" t="s">
        <v>46</v>
      </c>
      <c r="AX507" s="12" t="s">
        <v>23</v>
      </c>
      <c r="AY507" s="218" t="s">
        <v>143</v>
      </c>
    </row>
    <row r="508" spans="2:65" s="1" customFormat="1" ht="16.5" customHeight="1">
      <c r="B508" s="35"/>
      <c r="C508" s="251" t="s">
        <v>707</v>
      </c>
      <c r="D508" s="251" t="s">
        <v>352</v>
      </c>
      <c r="E508" s="252" t="s">
        <v>708</v>
      </c>
      <c r="F508" s="253" t="s">
        <v>709</v>
      </c>
      <c r="G508" s="254" t="s">
        <v>383</v>
      </c>
      <c r="H508" s="255">
        <v>18</v>
      </c>
      <c r="I508" s="256"/>
      <c r="J508" s="257">
        <f>ROUND(I508*H508,2)</f>
        <v>0</v>
      </c>
      <c r="K508" s="253" t="s">
        <v>149</v>
      </c>
      <c r="L508" s="258"/>
      <c r="M508" s="259" t="s">
        <v>1</v>
      </c>
      <c r="N508" s="260" t="s">
        <v>53</v>
      </c>
      <c r="O508" s="67"/>
      <c r="P508" s="203">
        <f>O508*H508</f>
        <v>0</v>
      </c>
      <c r="Q508" s="203">
        <v>0.003</v>
      </c>
      <c r="R508" s="203">
        <f>Q508*H508</f>
        <v>0.054</v>
      </c>
      <c r="S508" s="203">
        <v>0</v>
      </c>
      <c r="T508" s="204">
        <f>S508*H508</f>
        <v>0</v>
      </c>
      <c r="AR508" s="205" t="s">
        <v>197</v>
      </c>
      <c r="AT508" s="205" t="s">
        <v>352</v>
      </c>
      <c r="AU508" s="205" t="s">
        <v>22</v>
      </c>
      <c r="AY508" s="17" t="s">
        <v>143</v>
      </c>
      <c r="BE508" s="206">
        <f>IF(N508="základní",J508,0)</f>
        <v>0</v>
      </c>
      <c r="BF508" s="206">
        <f>IF(N508="snížená",J508,0)</f>
        <v>0</v>
      </c>
      <c r="BG508" s="206">
        <f>IF(N508="zákl. přenesená",J508,0)</f>
        <v>0</v>
      </c>
      <c r="BH508" s="206">
        <f>IF(N508="sníž. přenesená",J508,0)</f>
        <v>0</v>
      </c>
      <c r="BI508" s="206">
        <f>IF(N508="nulová",J508,0)</f>
        <v>0</v>
      </c>
      <c r="BJ508" s="17" t="s">
        <v>23</v>
      </c>
      <c r="BK508" s="206">
        <f>ROUND(I508*H508,2)</f>
        <v>0</v>
      </c>
      <c r="BL508" s="17" t="s">
        <v>150</v>
      </c>
      <c r="BM508" s="205" t="s">
        <v>710</v>
      </c>
    </row>
    <row r="509" spans="2:51" s="12" customFormat="1" ht="11.25">
      <c r="B509" s="207"/>
      <c r="C509" s="208"/>
      <c r="D509" s="209" t="s">
        <v>152</v>
      </c>
      <c r="E509" s="210" t="s">
        <v>1</v>
      </c>
      <c r="F509" s="211" t="s">
        <v>270</v>
      </c>
      <c r="G509" s="208"/>
      <c r="H509" s="212">
        <v>18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152</v>
      </c>
      <c r="AU509" s="218" t="s">
        <v>22</v>
      </c>
      <c r="AV509" s="12" t="s">
        <v>22</v>
      </c>
      <c r="AW509" s="12" t="s">
        <v>46</v>
      </c>
      <c r="AX509" s="12" t="s">
        <v>23</v>
      </c>
      <c r="AY509" s="218" t="s">
        <v>143</v>
      </c>
    </row>
    <row r="510" spans="2:65" s="1" customFormat="1" ht="16.5" customHeight="1">
      <c r="B510" s="35"/>
      <c r="C510" s="251" t="s">
        <v>711</v>
      </c>
      <c r="D510" s="251" t="s">
        <v>352</v>
      </c>
      <c r="E510" s="252" t="s">
        <v>712</v>
      </c>
      <c r="F510" s="253" t="s">
        <v>713</v>
      </c>
      <c r="G510" s="254" t="s">
        <v>383</v>
      </c>
      <c r="H510" s="255">
        <v>1</v>
      </c>
      <c r="I510" s="256"/>
      <c r="J510" s="257">
        <f>ROUND(I510*H510,2)</f>
        <v>0</v>
      </c>
      <c r="K510" s="253" t="s">
        <v>149</v>
      </c>
      <c r="L510" s="258"/>
      <c r="M510" s="259" t="s">
        <v>1</v>
      </c>
      <c r="N510" s="260" t="s">
        <v>53</v>
      </c>
      <c r="O510" s="67"/>
      <c r="P510" s="203">
        <f>O510*H510</f>
        <v>0</v>
      </c>
      <c r="Q510" s="203">
        <v>0.0033</v>
      </c>
      <c r="R510" s="203">
        <f>Q510*H510</f>
        <v>0.0033</v>
      </c>
      <c r="S510" s="203">
        <v>0</v>
      </c>
      <c r="T510" s="204">
        <f>S510*H510</f>
        <v>0</v>
      </c>
      <c r="AR510" s="205" t="s">
        <v>197</v>
      </c>
      <c r="AT510" s="205" t="s">
        <v>352</v>
      </c>
      <c r="AU510" s="205" t="s">
        <v>22</v>
      </c>
      <c r="AY510" s="17" t="s">
        <v>143</v>
      </c>
      <c r="BE510" s="206">
        <f>IF(N510="základní",J510,0)</f>
        <v>0</v>
      </c>
      <c r="BF510" s="206">
        <f>IF(N510="snížená",J510,0)</f>
        <v>0</v>
      </c>
      <c r="BG510" s="206">
        <f>IF(N510="zákl. přenesená",J510,0)</f>
        <v>0</v>
      </c>
      <c r="BH510" s="206">
        <f>IF(N510="sníž. přenesená",J510,0)</f>
        <v>0</v>
      </c>
      <c r="BI510" s="206">
        <f>IF(N510="nulová",J510,0)</f>
        <v>0</v>
      </c>
      <c r="BJ510" s="17" t="s">
        <v>23</v>
      </c>
      <c r="BK510" s="206">
        <f>ROUND(I510*H510,2)</f>
        <v>0</v>
      </c>
      <c r="BL510" s="17" t="s">
        <v>150</v>
      </c>
      <c r="BM510" s="205" t="s">
        <v>714</v>
      </c>
    </row>
    <row r="511" spans="2:65" s="1" customFormat="1" ht="16.5" customHeight="1">
      <c r="B511" s="35"/>
      <c r="C511" s="251" t="s">
        <v>715</v>
      </c>
      <c r="D511" s="251" t="s">
        <v>352</v>
      </c>
      <c r="E511" s="252" t="s">
        <v>716</v>
      </c>
      <c r="F511" s="253" t="s">
        <v>717</v>
      </c>
      <c r="G511" s="254" t="s">
        <v>383</v>
      </c>
      <c r="H511" s="255">
        <v>2</v>
      </c>
      <c r="I511" s="256"/>
      <c r="J511" s="257">
        <f>ROUND(I511*H511,2)</f>
        <v>0</v>
      </c>
      <c r="K511" s="253" t="s">
        <v>149</v>
      </c>
      <c r="L511" s="258"/>
      <c r="M511" s="259" t="s">
        <v>1</v>
      </c>
      <c r="N511" s="260" t="s">
        <v>53</v>
      </c>
      <c r="O511" s="67"/>
      <c r="P511" s="203">
        <f>O511*H511</f>
        <v>0</v>
      </c>
      <c r="Q511" s="203">
        <v>0.0004</v>
      </c>
      <c r="R511" s="203">
        <f>Q511*H511</f>
        <v>0.0008</v>
      </c>
      <c r="S511" s="203">
        <v>0</v>
      </c>
      <c r="T511" s="204">
        <f>S511*H511</f>
        <v>0</v>
      </c>
      <c r="AR511" s="205" t="s">
        <v>197</v>
      </c>
      <c r="AT511" s="205" t="s">
        <v>352</v>
      </c>
      <c r="AU511" s="205" t="s">
        <v>22</v>
      </c>
      <c r="AY511" s="17" t="s">
        <v>143</v>
      </c>
      <c r="BE511" s="206">
        <f>IF(N511="základní",J511,0)</f>
        <v>0</v>
      </c>
      <c r="BF511" s="206">
        <f>IF(N511="snížená",J511,0)</f>
        <v>0</v>
      </c>
      <c r="BG511" s="206">
        <f>IF(N511="zákl. přenesená",J511,0)</f>
        <v>0</v>
      </c>
      <c r="BH511" s="206">
        <f>IF(N511="sníž. přenesená",J511,0)</f>
        <v>0</v>
      </c>
      <c r="BI511" s="206">
        <f>IF(N511="nulová",J511,0)</f>
        <v>0</v>
      </c>
      <c r="BJ511" s="17" t="s">
        <v>23</v>
      </c>
      <c r="BK511" s="206">
        <f>ROUND(I511*H511,2)</f>
        <v>0</v>
      </c>
      <c r="BL511" s="17" t="s">
        <v>150</v>
      </c>
      <c r="BM511" s="205" t="s">
        <v>718</v>
      </c>
    </row>
    <row r="512" spans="2:51" s="12" customFormat="1" ht="11.25">
      <c r="B512" s="207"/>
      <c r="C512" s="208"/>
      <c r="D512" s="209" t="s">
        <v>152</v>
      </c>
      <c r="E512" s="210" t="s">
        <v>1</v>
      </c>
      <c r="F512" s="211" t="s">
        <v>22</v>
      </c>
      <c r="G512" s="208"/>
      <c r="H512" s="212">
        <v>2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152</v>
      </c>
      <c r="AU512" s="218" t="s">
        <v>22</v>
      </c>
      <c r="AV512" s="12" t="s">
        <v>22</v>
      </c>
      <c r="AW512" s="12" t="s">
        <v>46</v>
      </c>
      <c r="AX512" s="12" t="s">
        <v>23</v>
      </c>
      <c r="AY512" s="218" t="s">
        <v>143</v>
      </c>
    </row>
    <row r="513" spans="2:65" s="1" customFormat="1" ht="16.5" customHeight="1">
      <c r="B513" s="35"/>
      <c r="C513" s="251" t="s">
        <v>719</v>
      </c>
      <c r="D513" s="251" t="s">
        <v>352</v>
      </c>
      <c r="E513" s="252" t="s">
        <v>720</v>
      </c>
      <c r="F513" s="253" t="s">
        <v>721</v>
      </c>
      <c r="G513" s="254" t="s">
        <v>383</v>
      </c>
      <c r="H513" s="255">
        <v>18</v>
      </c>
      <c r="I513" s="256"/>
      <c r="J513" s="257">
        <f>ROUND(I513*H513,2)</f>
        <v>0</v>
      </c>
      <c r="K513" s="253" t="s">
        <v>149</v>
      </c>
      <c r="L513" s="258"/>
      <c r="M513" s="259" t="s">
        <v>1</v>
      </c>
      <c r="N513" s="260" t="s">
        <v>53</v>
      </c>
      <c r="O513" s="67"/>
      <c r="P513" s="203">
        <f>O513*H513</f>
        <v>0</v>
      </c>
      <c r="Q513" s="203">
        <v>0.0001</v>
      </c>
      <c r="R513" s="203">
        <f>Q513*H513</f>
        <v>0.0018000000000000002</v>
      </c>
      <c r="S513" s="203">
        <v>0</v>
      </c>
      <c r="T513" s="204">
        <f>S513*H513</f>
        <v>0</v>
      </c>
      <c r="AR513" s="205" t="s">
        <v>197</v>
      </c>
      <c r="AT513" s="205" t="s">
        <v>352</v>
      </c>
      <c r="AU513" s="205" t="s">
        <v>22</v>
      </c>
      <c r="AY513" s="17" t="s">
        <v>143</v>
      </c>
      <c r="BE513" s="206">
        <f>IF(N513="základní",J513,0)</f>
        <v>0</v>
      </c>
      <c r="BF513" s="206">
        <f>IF(N513="snížená",J513,0)</f>
        <v>0</v>
      </c>
      <c r="BG513" s="206">
        <f>IF(N513="zákl. přenesená",J513,0)</f>
        <v>0</v>
      </c>
      <c r="BH513" s="206">
        <f>IF(N513="sníž. přenesená",J513,0)</f>
        <v>0</v>
      </c>
      <c r="BI513" s="206">
        <f>IF(N513="nulová",J513,0)</f>
        <v>0</v>
      </c>
      <c r="BJ513" s="17" t="s">
        <v>23</v>
      </c>
      <c r="BK513" s="206">
        <f>ROUND(I513*H513,2)</f>
        <v>0</v>
      </c>
      <c r="BL513" s="17" t="s">
        <v>150</v>
      </c>
      <c r="BM513" s="205" t="s">
        <v>722</v>
      </c>
    </row>
    <row r="514" spans="2:51" s="12" customFormat="1" ht="11.25">
      <c r="B514" s="207"/>
      <c r="C514" s="208"/>
      <c r="D514" s="209" t="s">
        <v>152</v>
      </c>
      <c r="E514" s="210" t="s">
        <v>1</v>
      </c>
      <c r="F514" s="211" t="s">
        <v>270</v>
      </c>
      <c r="G514" s="208"/>
      <c r="H514" s="212">
        <v>18</v>
      </c>
      <c r="I514" s="213"/>
      <c r="J514" s="208"/>
      <c r="K514" s="208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152</v>
      </c>
      <c r="AU514" s="218" t="s">
        <v>22</v>
      </c>
      <c r="AV514" s="12" t="s">
        <v>22</v>
      </c>
      <c r="AW514" s="12" t="s">
        <v>46</v>
      </c>
      <c r="AX514" s="12" t="s">
        <v>23</v>
      </c>
      <c r="AY514" s="218" t="s">
        <v>143</v>
      </c>
    </row>
    <row r="515" spans="2:65" s="1" customFormat="1" ht="16.5" customHeight="1">
      <c r="B515" s="35"/>
      <c r="C515" s="251" t="s">
        <v>723</v>
      </c>
      <c r="D515" s="251" t="s">
        <v>352</v>
      </c>
      <c r="E515" s="252" t="s">
        <v>724</v>
      </c>
      <c r="F515" s="253" t="s">
        <v>725</v>
      </c>
      <c r="G515" s="254" t="s">
        <v>383</v>
      </c>
      <c r="H515" s="255">
        <v>1</v>
      </c>
      <c r="I515" s="256"/>
      <c r="J515" s="257">
        <f>ROUND(I515*H515,2)</f>
        <v>0</v>
      </c>
      <c r="K515" s="253" t="s">
        <v>149</v>
      </c>
      <c r="L515" s="258"/>
      <c r="M515" s="259" t="s">
        <v>1</v>
      </c>
      <c r="N515" s="260" t="s">
        <v>53</v>
      </c>
      <c r="O515" s="67"/>
      <c r="P515" s="203">
        <f>O515*H515</f>
        <v>0</v>
      </c>
      <c r="Q515" s="203">
        <v>0.00015</v>
      </c>
      <c r="R515" s="203">
        <f>Q515*H515</f>
        <v>0.00015</v>
      </c>
      <c r="S515" s="203">
        <v>0</v>
      </c>
      <c r="T515" s="204">
        <f>S515*H515</f>
        <v>0</v>
      </c>
      <c r="AR515" s="205" t="s">
        <v>197</v>
      </c>
      <c r="AT515" s="205" t="s">
        <v>352</v>
      </c>
      <c r="AU515" s="205" t="s">
        <v>22</v>
      </c>
      <c r="AY515" s="17" t="s">
        <v>143</v>
      </c>
      <c r="BE515" s="206">
        <f>IF(N515="základní",J515,0)</f>
        <v>0</v>
      </c>
      <c r="BF515" s="206">
        <f>IF(N515="snížená",J515,0)</f>
        <v>0</v>
      </c>
      <c r="BG515" s="206">
        <f>IF(N515="zákl. přenesená",J515,0)</f>
        <v>0</v>
      </c>
      <c r="BH515" s="206">
        <f>IF(N515="sníž. přenesená",J515,0)</f>
        <v>0</v>
      </c>
      <c r="BI515" s="206">
        <f>IF(N515="nulová",J515,0)</f>
        <v>0</v>
      </c>
      <c r="BJ515" s="17" t="s">
        <v>23</v>
      </c>
      <c r="BK515" s="206">
        <f>ROUND(I515*H515,2)</f>
        <v>0</v>
      </c>
      <c r="BL515" s="17" t="s">
        <v>150</v>
      </c>
      <c r="BM515" s="205" t="s">
        <v>726</v>
      </c>
    </row>
    <row r="516" spans="2:51" s="12" customFormat="1" ht="11.25">
      <c r="B516" s="207"/>
      <c r="C516" s="208"/>
      <c r="D516" s="209" t="s">
        <v>152</v>
      </c>
      <c r="E516" s="210" t="s">
        <v>1</v>
      </c>
      <c r="F516" s="211" t="s">
        <v>23</v>
      </c>
      <c r="G516" s="208"/>
      <c r="H516" s="212">
        <v>1</v>
      </c>
      <c r="I516" s="213"/>
      <c r="J516" s="208"/>
      <c r="K516" s="208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152</v>
      </c>
      <c r="AU516" s="218" t="s">
        <v>22</v>
      </c>
      <c r="AV516" s="12" t="s">
        <v>22</v>
      </c>
      <c r="AW516" s="12" t="s">
        <v>46</v>
      </c>
      <c r="AX516" s="12" t="s">
        <v>23</v>
      </c>
      <c r="AY516" s="218" t="s">
        <v>143</v>
      </c>
    </row>
    <row r="517" spans="2:65" s="1" customFormat="1" ht="16.5" customHeight="1">
      <c r="B517" s="35"/>
      <c r="C517" s="251" t="s">
        <v>727</v>
      </c>
      <c r="D517" s="251" t="s">
        <v>352</v>
      </c>
      <c r="E517" s="252" t="s">
        <v>728</v>
      </c>
      <c r="F517" s="253" t="s">
        <v>729</v>
      </c>
      <c r="G517" s="254" t="s">
        <v>383</v>
      </c>
      <c r="H517" s="255">
        <v>22</v>
      </c>
      <c r="I517" s="256"/>
      <c r="J517" s="257">
        <f>ROUND(I517*H517,2)</f>
        <v>0</v>
      </c>
      <c r="K517" s="253" t="s">
        <v>149</v>
      </c>
      <c r="L517" s="258"/>
      <c r="M517" s="259" t="s">
        <v>1</v>
      </c>
      <c r="N517" s="260" t="s">
        <v>53</v>
      </c>
      <c r="O517" s="67"/>
      <c r="P517" s="203">
        <f>O517*H517</f>
        <v>0</v>
      </c>
      <c r="Q517" s="203">
        <v>0.00035</v>
      </c>
      <c r="R517" s="203">
        <f>Q517*H517</f>
        <v>0.0077</v>
      </c>
      <c r="S517" s="203">
        <v>0</v>
      </c>
      <c r="T517" s="204">
        <f>S517*H517</f>
        <v>0</v>
      </c>
      <c r="AR517" s="205" t="s">
        <v>197</v>
      </c>
      <c r="AT517" s="205" t="s">
        <v>352</v>
      </c>
      <c r="AU517" s="205" t="s">
        <v>22</v>
      </c>
      <c r="AY517" s="17" t="s">
        <v>143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17" t="s">
        <v>23</v>
      </c>
      <c r="BK517" s="206">
        <f>ROUND(I517*H517,2)</f>
        <v>0</v>
      </c>
      <c r="BL517" s="17" t="s">
        <v>150</v>
      </c>
      <c r="BM517" s="205" t="s">
        <v>730</v>
      </c>
    </row>
    <row r="518" spans="2:51" s="12" customFormat="1" ht="11.25">
      <c r="B518" s="207"/>
      <c r="C518" s="208"/>
      <c r="D518" s="209" t="s">
        <v>152</v>
      </c>
      <c r="E518" s="210" t="s">
        <v>1</v>
      </c>
      <c r="F518" s="211" t="s">
        <v>296</v>
      </c>
      <c r="G518" s="208"/>
      <c r="H518" s="212">
        <v>22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152</v>
      </c>
      <c r="AU518" s="218" t="s">
        <v>22</v>
      </c>
      <c r="AV518" s="12" t="s">
        <v>22</v>
      </c>
      <c r="AW518" s="12" t="s">
        <v>46</v>
      </c>
      <c r="AX518" s="12" t="s">
        <v>23</v>
      </c>
      <c r="AY518" s="218" t="s">
        <v>143</v>
      </c>
    </row>
    <row r="519" spans="2:65" s="1" customFormat="1" ht="16.5" customHeight="1">
      <c r="B519" s="35"/>
      <c r="C519" s="251" t="s">
        <v>731</v>
      </c>
      <c r="D519" s="251" t="s">
        <v>352</v>
      </c>
      <c r="E519" s="252" t="s">
        <v>732</v>
      </c>
      <c r="F519" s="253" t="s">
        <v>733</v>
      </c>
      <c r="G519" s="254" t="s">
        <v>255</v>
      </c>
      <c r="H519" s="255">
        <v>5</v>
      </c>
      <c r="I519" s="256"/>
      <c r="J519" s="257">
        <f>ROUND(I519*H519,2)</f>
        <v>0</v>
      </c>
      <c r="K519" s="253" t="s">
        <v>149</v>
      </c>
      <c r="L519" s="258"/>
      <c r="M519" s="259" t="s">
        <v>1</v>
      </c>
      <c r="N519" s="260" t="s">
        <v>53</v>
      </c>
      <c r="O519" s="67"/>
      <c r="P519" s="203">
        <f>O519*H519</f>
        <v>0</v>
      </c>
      <c r="Q519" s="203">
        <v>8E-05</v>
      </c>
      <c r="R519" s="203">
        <f>Q519*H519</f>
        <v>0.0004</v>
      </c>
      <c r="S519" s="203">
        <v>0</v>
      </c>
      <c r="T519" s="204">
        <f>S519*H519</f>
        <v>0</v>
      </c>
      <c r="AR519" s="205" t="s">
        <v>197</v>
      </c>
      <c r="AT519" s="205" t="s">
        <v>352</v>
      </c>
      <c r="AU519" s="205" t="s">
        <v>22</v>
      </c>
      <c r="AY519" s="17" t="s">
        <v>143</v>
      </c>
      <c r="BE519" s="206">
        <f>IF(N519="základní",J519,0)</f>
        <v>0</v>
      </c>
      <c r="BF519" s="206">
        <f>IF(N519="snížená",J519,0)</f>
        <v>0</v>
      </c>
      <c r="BG519" s="206">
        <f>IF(N519="zákl. přenesená",J519,0)</f>
        <v>0</v>
      </c>
      <c r="BH519" s="206">
        <f>IF(N519="sníž. přenesená",J519,0)</f>
        <v>0</v>
      </c>
      <c r="BI519" s="206">
        <f>IF(N519="nulová",J519,0)</f>
        <v>0</v>
      </c>
      <c r="BJ519" s="17" t="s">
        <v>23</v>
      </c>
      <c r="BK519" s="206">
        <f>ROUND(I519*H519,2)</f>
        <v>0</v>
      </c>
      <c r="BL519" s="17" t="s">
        <v>150</v>
      </c>
      <c r="BM519" s="205" t="s">
        <v>734</v>
      </c>
    </row>
    <row r="520" spans="2:51" s="12" customFormat="1" ht="11.25">
      <c r="B520" s="207"/>
      <c r="C520" s="208"/>
      <c r="D520" s="209" t="s">
        <v>152</v>
      </c>
      <c r="E520" s="210" t="s">
        <v>1</v>
      </c>
      <c r="F520" s="211" t="s">
        <v>173</v>
      </c>
      <c r="G520" s="208"/>
      <c r="H520" s="212">
        <v>5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152</v>
      </c>
      <c r="AU520" s="218" t="s">
        <v>22</v>
      </c>
      <c r="AV520" s="12" t="s">
        <v>22</v>
      </c>
      <c r="AW520" s="12" t="s">
        <v>46</v>
      </c>
      <c r="AX520" s="12" t="s">
        <v>23</v>
      </c>
      <c r="AY520" s="218" t="s">
        <v>143</v>
      </c>
    </row>
    <row r="521" spans="2:65" s="1" customFormat="1" ht="24" customHeight="1">
      <c r="B521" s="35"/>
      <c r="C521" s="194" t="s">
        <v>735</v>
      </c>
      <c r="D521" s="194" t="s">
        <v>145</v>
      </c>
      <c r="E521" s="195" t="s">
        <v>736</v>
      </c>
      <c r="F521" s="196" t="s">
        <v>737</v>
      </c>
      <c r="G521" s="197" t="s">
        <v>255</v>
      </c>
      <c r="H521" s="198">
        <v>1472</v>
      </c>
      <c r="I521" s="199"/>
      <c r="J521" s="200">
        <f>ROUND(I521*H521,2)</f>
        <v>0</v>
      </c>
      <c r="K521" s="196" t="s">
        <v>149</v>
      </c>
      <c r="L521" s="39"/>
      <c r="M521" s="201" t="s">
        <v>1</v>
      </c>
      <c r="N521" s="202" t="s">
        <v>53</v>
      </c>
      <c r="O521" s="67"/>
      <c r="P521" s="203">
        <f>O521*H521</f>
        <v>0</v>
      </c>
      <c r="Q521" s="203">
        <v>0.00011</v>
      </c>
      <c r="R521" s="203">
        <f>Q521*H521</f>
        <v>0.16192</v>
      </c>
      <c r="S521" s="203">
        <v>0</v>
      </c>
      <c r="T521" s="204">
        <f>S521*H521</f>
        <v>0</v>
      </c>
      <c r="AR521" s="205" t="s">
        <v>150</v>
      </c>
      <c r="AT521" s="205" t="s">
        <v>145</v>
      </c>
      <c r="AU521" s="205" t="s">
        <v>22</v>
      </c>
      <c r="AY521" s="17" t="s">
        <v>143</v>
      </c>
      <c r="BE521" s="206">
        <f>IF(N521="základní",J521,0)</f>
        <v>0</v>
      </c>
      <c r="BF521" s="206">
        <f>IF(N521="snížená",J521,0)</f>
        <v>0</v>
      </c>
      <c r="BG521" s="206">
        <f>IF(N521="zákl. přenesená",J521,0)</f>
        <v>0</v>
      </c>
      <c r="BH521" s="206">
        <f>IF(N521="sníž. přenesená",J521,0)</f>
        <v>0</v>
      </c>
      <c r="BI521" s="206">
        <f>IF(N521="nulová",J521,0)</f>
        <v>0</v>
      </c>
      <c r="BJ521" s="17" t="s">
        <v>23</v>
      </c>
      <c r="BK521" s="206">
        <f>ROUND(I521*H521,2)</f>
        <v>0</v>
      </c>
      <c r="BL521" s="17" t="s">
        <v>150</v>
      </c>
      <c r="BM521" s="205" t="s">
        <v>738</v>
      </c>
    </row>
    <row r="522" spans="2:51" s="13" customFormat="1" ht="11.25">
      <c r="B522" s="219"/>
      <c r="C522" s="220"/>
      <c r="D522" s="209" t="s">
        <v>152</v>
      </c>
      <c r="E522" s="221" t="s">
        <v>1</v>
      </c>
      <c r="F522" s="222" t="s">
        <v>739</v>
      </c>
      <c r="G522" s="220"/>
      <c r="H522" s="221" t="s">
        <v>1</v>
      </c>
      <c r="I522" s="223"/>
      <c r="J522" s="220"/>
      <c r="K522" s="220"/>
      <c r="L522" s="224"/>
      <c r="M522" s="225"/>
      <c r="N522" s="226"/>
      <c r="O522" s="226"/>
      <c r="P522" s="226"/>
      <c r="Q522" s="226"/>
      <c r="R522" s="226"/>
      <c r="S522" s="226"/>
      <c r="T522" s="227"/>
      <c r="AT522" s="228" t="s">
        <v>152</v>
      </c>
      <c r="AU522" s="228" t="s">
        <v>22</v>
      </c>
      <c r="AV522" s="13" t="s">
        <v>23</v>
      </c>
      <c r="AW522" s="13" t="s">
        <v>46</v>
      </c>
      <c r="AX522" s="13" t="s">
        <v>88</v>
      </c>
      <c r="AY522" s="228" t="s">
        <v>143</v>
      </c>
    </row>
    <row r="523" spans="2:51" s="12" customFormat="1" ht="11.25">
      <c r="B523" s="207"/>
      <c r="C523" s="208"/>
      <c r="D523" s="209" t="s">
        <v>152</v>
      </c>
      <c r="E523" s="210" t="s">
        <v>1</v>
      </c>
      <c r="F523" s="211" t="s">
        <v>740</v>
      </c>
      <c r="G523" s="208"/>
      <c r="H523" s="212">
        <v>862</v>
      </c>
      <c r="I523" s="213"/>
      <c r="J523" s="208"/>
      <c r="K523" s="208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152</v>
      </c>
      <c r="AU523" s="218" t="s">
        <v>22</v>
      </c>
      <c r="AV523" s="12" t="s">
        <v>22</v>
      </c>
      <c r="AW523" s="12" t="s">
        <v>46</v>
      </c>
      <c r="AX523" s="12" t="s">
        <v>88</v>
      </c>
      <c r="AY523" s="218" t="s">
        <v>143</v>
      </c>
    </row>
    <row r="524" spans="2:51" s="13" customFormat="1" ht="11.25">
      <c r="B524" s="219"/>
      <c r="C524" s="220"/>
      <c r="D524" s="209" t="s">
        <v>152</v>
      </c>
      <c r="E524" s="221" t="s">
        <v>1</v>
      </c>
      <c r="F524" s="222" t="s">
        <v>741</v>
      </c>
      <c r="G524" s="220"/>
      <c r="H524" s="221" t="s">
        <v>1</v>
      </c>
      <c r="I524" s="223"/>
      <c r="J524" s="220"/>
      <c r="K524" s="220"/>
      <c r="L524" s="224"/>
      <c r="M524" s="225"/>
      <c r="N524" s="226"/>
      <c r="O524" s="226"/>
      <c r="P524" s="226"/>
      <c r="Q524" s="226"/>
      <c r="R524" s="226"/>
      <c r="S524" s="226"/>
      <c r="T524" s="227"/>
      <c r="AT524" s="228" t="s">
        <v>152</v>
      </c>
      <c r="AU524" s="228" t="s">
        <v>22</v>
      </c>
      <c r="AV524" s="13" t="s">
        <v>23</v>
      </c>
      <c r="AW524" s="13" t="s">
        <v>46</v>
      </c>
      <c r="AX524" s="13" t="s">
        <v>88</v>
      </c>
      <c r="AY524" s="228" t="s">
        <v>143</v>
      </c>
    </row>
    <row r="525" spans="2:51" s="12" customFormat="1" ht="11.25">
      <c r="B525" s="207"/>
      <c r="C525" s="208"/>
      <c r="D525" s="209" t="s">
        <v>152</v>
      </c>
      <c r="E525" s="210" t="s">
        <v>1</v>
      </c>
      <c r="F525" s="211" t="s">
        <v>742</v>
      </c>
      <c r="G525" s="208"/>
      <c r="H525" s="212">
        <v>610</v>
      </c>
      <c r="I525" s="213"/>
      <c r="J525" s="208"/>
      <c r="K525" s="208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152</v>
      </c>
      <c r="AU525" s="218" t="s">
        <v>22</v>
      </c>
      <c r="AV525" s="12" t="s">
        <v>22</v>
      </c>
      <c r="AW525" s="12" t="s">
        <v>46</v>
      </c>
      <c r="AX525" s="12" t="s">
        <v>88</v>
      </c>
      <c r="AY525" s="218" t="s">
        <v>143</v>
      </c>
    </row>
    <row r="526" spans="2:51" s="14" customFormat="1" ht="11.25">
      <c r="B526" s="229"/>
      <c r="C526" s="230"/>
      <c r="D526" s="209" t="s">
        <v>152</v>
      </c>
      <c r="E526" s="231" t="s">
        <v>1</v>
      </c>
      <c r="F526" s="232" t="s">
        <v>161</v>
      </c>
      <c r="G526" s="230"/>
      <c r="H526" s="233">
        <v>1472</v>
      </c>
      <c r="I526" s="234"/>
      <c r="J526" s="230"/>
      <c r="K526" s="230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152</v>
      </c>
      <c r="AU526" s="239" t="s">
        <v>22</v>
      </c>
      <c r="AV526" s="14" t="s">
        <v>150</v>
      </c>
      <c r="AW526" s="14" t="s">
        <v>46</v>
      </c>
      <c r="AX526" s="14" t="s">
        <v>23</v>
      </c>
      <c r="AY526" s="239" t="s">
        <v>143</v>
      </c>
    </row>
    <row r="527" spans="2:65" s="1" customFormat="1" ht="24" customHeight="1">
      <c r="B527" s="35"/>
      <c r="C527" s="194" t="s">
        <v>743</v>
      </c>
      <c r="D527" s="194" t="s">
        <v>145</v>
      </c>
      <c r="E527" s="195" t="s">
        <v>744</v>
      </c>
      <c r="F527" s="196" t="s">
        <v>745</v>
      </c>
      <c r="G527" s="197" t="s">
        <v>255</v>
      </c>
      <c r="H527" s="198">
        <v>107</v>
      </c>
      <c r="I527" s="199"/>
      <c r="J527" s="200">
        <f>ROUND(I527*H527,2)</f>
        <v>0</v>
      </c>
      <c r="K527" s="196" t="s">
        <v>149</v>
      </c>
      <c r="L527" s="39"/>
      <c r="M527" s="201" t="s">
        <v>1</v>
      </c>
      <c r="N527" s="202" t="s">
        <v>53</v>
      </c>
      <c r="O527" s="67"/>
      <c r="P527" s="203">
        <f>O527*H527</f>
        <v>0</v>
      </c>
      <c r="Q527" s="203">
        <v>0.00011</v>
      </c>
      <c r="R527" s="203">
        <f>Q527*H527</f>
        <v>0.011770000000000001</v>
      </c>
      <c r="S527" s="203">
        <v>0</v>
      </c>
      <c r="T527" s="204">
        <f>S527*H527</f>
        <v>0</v>
      </c>
      <c r="AR527" s="205" t="s">
        <v>150</v>
      </c>
      <c r="AT527" s="205" t="s">
        <v>145</v>
      </c>
      <c r="AU527" s="205" t="s">
        <v>22</v>
      </c>
      <c r="AY527" s="17" t="s">
        <v>143</v>
      </c>
      <c r="BE527" s="206">
        <f>IF(N527="základní",J527,0)</f>
        <v>0</v>
      </c>
      <c r="BF527" s="206">
        <f>IF(N527="snížená",J527,0)</f>
        <v>0</v>
      </c>
      <c r="BG527" s="206">
        <f>IF(N527="zákl. přenesená",J527,0)</f>
        <v>0</v>
      </c>
      <c r="BH527" s="206">
        <f>IF(N527="sníž. přenesená",J527,0)</f>
        <v>0</v>
      </c>
      <c r="BI527" s="206">
        <f>IF(N527="nulová",J527,0)</f>
        <v>0</v>
      </c>
      <c r="BJ527" s="17" t="s">
        <v>23</v>
      </c>
      <c r="BK527" s="206">
        <f>ROUND(I527*H527,2)</f>
        <v>0</v>
      </c>
      <c r="BL527" s="17" t="s">
        <v>150</v>
      </c>
      <c r="BM527" s="205" t="s">
        <v>746</v>
      </c>
    </row>
    <row r="528" spans="2:51" s="12" customFormat="1" ht="11.25">
      <c r="B528" s="207"/>
      <c r="C528" s="208"/>
      <c r="D528" s="209" t="s">
        <v>152</v>
      </c>
      <c r="E528" s="210" t="s">
        <v>1</v>
      </c>
      <c r="F528" s="211" t="s">
        <v>747</v>
      </c>
      <c r="G528" s="208"/>
      <c r="H528" s="212">
        <v>107</v>
      </c>
      <c r="I528" s="213"/>
      <c r="J528" s="208"/>
      <c r="K528" s="208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152</v>
      </c>
      <c r="AU528" s="218" t="s">
        <v>22</v>
      </c>
      <c r="AV528" s="12" t="s">
        <v>22</v>
      </c>
      <c r="AW528" s="12" t="s">
        <v>46</v>
      </c>
      <c r="AX528" s="12" t="s">
        <v>23</v>
      </c>
      <c r="AY528" s="218" t="s">
        <v>143</v>
      </c>
    </row>
    <row r="529" spans="2:65" s="1" customFormat="1" ht="24" customHeight="1">
      <c r="B529" s="35"/>
      <c r="C529" s="194" t="s">
        <v>748</v>
      </c>
      <c r="D529" s="194" t="s">
        <v>145</v>
      </c>
      <c r="E529" s="195" t="s">
        <v>749</v>
      </c>
      <c r="F529" s="196" t="s">
        <v>750</v>
      </c>
      <c r="G529" s="197" t="s">
        <v>148</v>
      </c>
      <c r="H529" s="198">
        <v>18.35</v>
      </c>
      <c r="I529" s="199"/>
      <c r="J529" s="200">
        <f>ROUND(I529*H529,2)</f>
        <v>0</v>
      </c>
      <c r="K529" s="196" t="s">
        <v>149</v>
      </c>
      <c r="L529" s="39"/>
      <c r="M529" s="201" t="s">
        <v>1</v>
      </c>
      <c r="N529" s="202" t="s">
        <v>53</v>
      </c>
      <c r="O529" s="67"/>
      <c r="P529" s="203">
        <f>O529*H529</f>
        <v>0</v>
      </c>
      <c r="Q529" s="203">
        <v>0.00085</v>
      </c>
      <c r="R529" s="203">
        <f>Q529*H529</f>
        <v>0.0155975</v>
      </c>
      <c r="S529" s="203">
        <v>0</v>
      </c>
      <c r="T529" s="204">
        <f>S529*H529</f>
        <v>0</v>
      </c>
      <c r="AR529" s="205" t="s">
        <v>150</v>
      </c>
      <c r="AT529" s="205" t="s">
        <v>145</v>
      </c>
      <c r="AU529" s="205" t="s">
        <v>22</v>
      </c>
      <c r="AY529" s="17" t="s">
        <v>143</v>
      </c>
      <c r="BE529" s="206">
        <f>IF(N529="základní",J529,0)</f>
        <v>0</v>
      </c>
      <c r="BF529" s="206">
        <f>IF(N529="snížená",J529,0)</f>
        <v>0</v>
      </c>
      <c r="BG529" s="206">
        <f>IF(N529="zákl. přenesená",J529,0)</f>
        <v>0</v>
      </c>
      <c r="BH529" s="206">
        <f>IF(N529="sníž. přenesená",J529,0)</f>
        <v>0</v>
      </c>
      <c r="BI529" s="206">
        <f>IF(N529="nulová",J529,0)</f>
        <v>0</v>
      </c>
      <c r="BJ529" s="17" t="s">
        <v>23</v>
      </c>
      <c r="BK529" s="206">
        <f>ROUND(I529*H529,2)</f>
        <v>0</v>
      </c>
      <c r="BL529" s="17" t="s">
        <v>150</v>
      </c>
      <c r="BM529" s="205" t="s">
        <v>751</v>
      </c>
    </row>
    <row r="530" spans="2:51" s="13" customFormat="1" ht="11.25">
      <c r="B530" s="219"/>
      <c r="C530" s="220"/>
      <c r="D530" s="209" t="s">
        <v>152</v>
      </c>
      <c r="E530" s="221" t="s">
        <v>1</v>
      </c>
      <c r="F530" s="222" t="s">
        <v>752</v>
      </c>
      <c r="G530" s="220"/>
      <c r="H530" s="221" t="s">
        <v>1</v>
      </c>
      <c r="I530" s="223"/>
      <c r="J530" s="220"/>
      <c r="K530" s="220"/>
      <c r="L530" s="224"/>
      <c r="M530" s="225"/>
      <c r="N530" s="226"/>
      <c r="O530" s="226"/>
      <c r="P530" s="226"/>
      <c r="Q530" s="226"/>
      <c r="R530" s="226"/>
      <c r="S530" s="226"/>
      <c r="T530" s="227"/>
      <c r="AT530" s="228" t="s">
        <v>152</v>
      </c>
      <c r="AU530" s="228" t="s">
        <v>22</v>
      </c>
      <c r="AV530" s="13" t="s">
        <v>23</v>
      </c>
      <c r="AW530" s="13" t="s">
        <v>46</v>
      </c>
      <c r="AX530" s="13" t="s">
        <v>88</v>
      </c>
      <c r="AY530" s="228" t="s">
        <v>143</v>
      </c>
    </row>
    <row r="531" spans="2:51" s="12" customFormat="1" ht="11.25">
      <c r="B531" s="207"/>
      <c r="C531" s="208"/>
      <c r="D531" s="209" t="s">
        <v>152</v>
      </c>
      <c r="E531" s="210" t="s">
        <v>1</v>
      </c>
      <c r="F531" s="211" t="s">
        <v>753</v>
      </c>
      <c r="G531" s="208"/>
      <c r="H531" s="212">
        <v>8.6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152</v>
      </c>
      <c r="AU531" s="218" t="s">
        <v>22</v>
      </c>
      <c r="AV531" s="12" t="s">
        <v>22</v>
      </c>
      <c r="AW531" s="12" t="s">
        <v>46</v>
      </c>
      <c r="AX531" s="12" t="s">
        <v>88</v>
      </c>
      <c r="AY531" s="218" t="s">
        <v>143</v>
      </c>
    </row>
    <row r="532" spans="2:51" s="13" customFormat="1" ht="11.25">
      <c r="B532" s="219"/>
      <c r="C532" s="220"/>
      <c r="D532" s="209" t="s">
        <v>152</v>
      </c>
      <c r="E532" s="221" t="s">
        <v>1</v>
      </c>
      <c r="F532" s="222" t="s">
        <v>754</v>
      </c>
      <c r="G532" s="220"/>
      <c r="H532" s="221" t="s">
        <v>1</v>
      </c>
      <c r="I532" s="223"/>
      <c r="J532" s="220"/>
      <c r="K532" s="220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152</v>
      </c>
      <c r="AU532" s="228" t="s">
        <v>22</v>
      </c>
      <c r="AV532" s="13" t="s">
        <v>23</v>
      </c>
      <c r="AW532" s="13" t="s">
        <v>46</v>
      </c>
      <c r="AX532" s="13" t="s">
        <v>88</v>
      </c>
      <c r="AY532" s="228" t="s">
        <v>143</v>
      </c>
    </row>
    <row r="533" spans="2:51" s="12" customFormat="1" ht="11.25">
      <c r="B533" s="207"/>
      <c r="C533" s="208"/>
      <c r="D533" s="209" t="s">
        <v>152</v>
      </c>
      <c r="E533" s="210" t="s">
        <v>1</v>
      </c>
      <c r="F533" s="211" t="s">
        <v>755</v>
      </c>
      <c r="G533" s="208"/>
      <c r="H533" s="212">
        <v>9.75</v>
      </c>
      <c r="I533" s="213"/>
      <c r="J533" s="208"/>
      <c r="K533" s="208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152</v>
      </c>
      <c r="AU533" s="218" t="s">
        <v>22</v>
      </c>
      <c r="AV533" s="12" t="s">
        <v>22</v>
      </c>
      <c r="AW533" s="12" t="s">
        <v>46</v>
      </c>
      <c r="AX533" s="12" t="s">
        <v>88</v>
      </c>
      <c r="AY533" s="218" t="s">
        <v>143</v>
      </c>
    </row>
    <row r="534" spans="2:51" s="14" customFormat="1" ht="11.25">
      <c r="B534" s="229"/>
      <c r="C534" s="230"/>
      <c r="D534" s="209" t="s">
        <v>152</v>
      </c>
      <c r="E534" s="231" t="s">
        <v>1</v>
      </c>
      <c r="F534" s="232" t="s">
        <v>161</v>
      </c>
      <c r="G534" s="230"/>
      <c r="H534" s="233">
        <v>18.35</v>
      </c>
      <c r="I534" s="234"/>
      <c r="J534" s="230"/>
      <c r="K534" s="230"/>
      <c r="L534" s="235"/>
      <c r="M534" s="236"/>
      <c r="N534" s="237"/>
      <c r="O534" s="237"/>
      <c r="P534" s="237"/>
      <c r="Q534" s="237"/>
      <c r="R534" s="237"/>
      <c r="S534" s="237"/>
      <c r="T534" s="238"/>
      <c r="AT534" s="239" t="s">
        <v>152</v>
      </c>
      <c r="AU534" s="239" t="s">
        <v>22</v>
      </c>
      <c r="AV534" s="14" t="s">
        <v>150</v>
      </c>
      <c r="AW534" s="14" t="s">
        <v>46</v>
      </c>
      <c r="AX534" s="14" t="s">
        <v>23</v>
      </c>
      <c r="AY534" s="239" t="s">
        <v>143</v>
      </c>
    </row>
    <row r="535" spans="2:65" s="1" customFormat="1" ht="24" customHeight="1">
      <c r="B535" s="35"/>
      <c r="C535" s="194" t="s">
        <v>756</v>
      </c>
      <c r="D535" s="194" t="s">
        <v>145</v>
      </c>
      <c r="E535" s="195" t="s">
        <v>757</v>
      </c>
      <c r="F535" s="196" t="s">
        <v>758</v>
      </c>
      <c r="G535" s="197" t="s">
        <v>255</v>
      </c>
      <c r="H535" s="198">
        <v>6.5</v>
      </c>
      <c r="I535" s="199"/>
      <c r="J535" s="200">
        <f>ROUND(I535*H535,2)</f>
        <v>0</v>
      </c>
      <c r="K535" s="196" t="s">
        <v>149</v>
      </c>
      <c r="L535" s="39"/>
      <c r="M535" s="201" t="s">
        <v>1</v>
      </c>
      <c r="N535" s="202" t="s">
        <v>53</v>
      </c>
      <c r="O535" s="67"/>
      <c r="P535" s="203">
        <f>O535*H535</f>
        <v>0</v>
      </c>
      <c r="Q535" s="203">
        <v>0.00014</v>
      </c>
      <c r="R535" s="203">
        <f>Q535*H535</f>
        <v>0.0009099999999999999</v>
      </c>
      <c r="S535" s="203">
        <v>0</v>
      </c>
      <c r="T535" s="204">
        <f>S535*H535</f>
        <v>0</v>
      </c>
      <c r="AR535" s="205" t="s">
        <v>150</v>
      </c>
      <c r="AT535" s="205" t="s">
        <v>145</v>
      </c>
      <c r="AU535" s="205" t="s">
        <v>22</v>
      </c>
      <c r="AY535" s="17" t="s">
        <v>143</v>
      </c>
      <c r="BE535" s="206">
        <f>IF(N535="základní",J535,0)</f>
        <v>0</v>
      </c>
      <c r="BF535" s="206">
        <f>IF(N535="snížená",J535,0)</f>
        <v>0</v>
      </c>
      <c r="BG535" s="206">
        <f>IF(N535="zákl. přenesená",J535,0)</f>
        <v>0</v>
      </c>
      <c r="BH535" s="206">
        <f>IF(N535="sníž. přenesená",J535,0)</f>
        <v>0</v>
      </c>
      <c r="BI535" s="206">
        <f>IF(N535="nulová",J535,0)</f>
        <v>0</v>
      </c>
      <c r="BJ535" s="17" t="s">
        <v>23</v>
      </c>
      <c r="BK535" s="206">
        <f>ROUND(I535*H535,2)</f>
        <v>0</v>
      </c>
      <c r="BL535" s="17" t="s">
        <v>150</v>
      </c>
      <c r="BM535" s="205" t="s">
        <v>759</v>
      </c>
    </row>
    <row r="536" spans="2:51" s="12" customFormat="1" ht="11.25">
      <c r="B536" s="207"/>
      <c r="C536" s="208"/>
      <c r="D536" s="209" t="s">
        <v>152</v>
      </c>
      <c r="E536" s="210" t="s">
        <v>1</v>
      </c>
      <c r="F536" s="211" t="s">
        <v>760</v>
      </c>
      <c r="G536" s="208"/>
      <c r="H536" s="212">
        <v>6.5</v>
      </c>
      <c r="I536" s="213"/>
      <c r="J536" s="208"/>
      <c r="K536" s="208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152</v>
      </c>
      <c r="AU536" s="218" t="s">
        <v>22</v>
      </c>
      <c r="AV536" s="12" t="s">
        <v>22</v>
      </c>
      <c r="AW536" s="12" t="s">
        <v>46</v>
      </c>
      <c r="AX536" s="12" t="s">
        <v>23</v>
      </c>
      <c r="AY536" s="218" t="s">
        <v>143</v>
      </c>
    </row>
    <row r="537" spans="2:65" s="1" customFormat="1" ht="24" customHeight="1">
      <c r="B537" s="35"/>
      <c r="C537" s="194" t="s">
        <v>761</v>
      </c>
      <c r="D537" s="194" t="s">
        <v>145</v>
      </c>
      <c r="E537" s="195" t="s">
        <v>762</v>
      </c>
      <c r="F537" s="196" t="s">
        <v>763</v>
      </c>
      <c r="G537" s="197" t="s">
        <v>255</v>
      </c>
      <c r="H537" s="198">
        <v>1241</v>
      </c>
      <c r="I537" s="199"/>
      <c r="J537" s="200">
        <f>ROUND(I537*H537,2)</f>
        <v>0</v>
      </c>
      <c r="K537" s="196" t="s">
        <v>1</v>
      </c>
      <c r="L537" s="39"/>
      <c r="M537" s="201" t="s">
        <v>1</v>
      </c>
      <c r="N537" s="202" t="s">
        <v>53</v>
      </c>
      <c r="O537" s="67"/>
      <c r="P537" s="203">
        <f>O537*H537</f>
        <v>0</v>
      </c>
      <c r="Q537" s="203">
        <v>0.08088</v>
      </c>
      <c r="R537" s="203">
        <f>Q537*H537</f>
        <v>100.37208</v>
      </c>
      <c r="S537" s="203">
        <v>0</v>
      </c>
      <c r="T537" s="204">
        <f>S537*H537</f>
        <v>0</v>
      </c>
      <c r="AR537" s="205" t="s">
        <v>150</v>
      </c>
      <c r="AT537" s="205" t="s">
        <v>145</v>
      </c>
      <c r="AU537" s="205" t="s">
        <v>22</v>
      </c>
      <c r="AY537" s="17" t="s">
        <v>143</v>
      </c>
      <c r="BE537" s="206">
        <f>IF(N537="základní",J537,0)</f>
        <v>0</v>
      </c>
      <c r="BF537" s="206">
        <f>IF(N537="snížená",J537,0)</f>
        <v>0</v>
      </c>
      <c r="BG537" s="206">
        <f>IF(N537="zákl. přenesená",J537,0)</f>
        <v>0</v>
      </c>
      <c r="BH537" s="206">
        <f>IF(N537="sníž. přenesená",J537,0)</f>
        <v>0</v>
      </c>
      <c r="BI537" s="206">
        <f>IF(N537="nulová",J537,0)</f>
        <v>0</v>
      </c>
      <c r="BJ537" s="17" t="s">
        <v>23</v>
      </c>
      <c r="BK537" s="206">
        <f>ROUND(I537*H537,2)</f>
        <v>0</v>
      </c>
      <c r="BL537" s="17" t="s">
        <v>150</v>
      </c>
      <c r="BM537" s="205" t="s">
        <v>764</v>
      </c>
    </row>
    <row r="538" spans="2:51" s="13" customFormat="1" ht="11.25">
      <c r="B538" s="219"/>
      <c r="C538" s="220"/>
      <c r="D538" s="209" t="s">
        <v>152</v>
      </c>
      <c r="E538" s="221" t="s">
        <v>1</v>
      </c>
      <c r="F538" s="222" t="s">
        <v>765</v>
      </c>
      <c r="G538" s="220"/>
      <c r="H538" s="221" t="s">
        <v>1</v>
      </c>
      <c r="I538" s="223"/>
      <c r="J538" s="220"/>
      <c r="K538" s="220"/>
      <c r="L538" s="224"/>
      <c r="M538" s="225"/>
      <c r="N538" s="226"/>
      <c r="O538" s="226"/>
      <c r="P538" s="226"/>
      <c r="Q538" s="226"/>
      <c r="R538" s="226"/>
      <c r="S538" s="226"/>
      <c r="T538" s="227"/>
      <c r="AT538" s="228" t="s">
        <v>152</v>
      </c>
      <c r="AU538" s="228" t="s">
        <v>22</v>
      </c>
      <c r="AV538" s="13" t="s">
        <v>23</v>
      </c>
      <c r="AW538" s="13" t="s">
        <v>46</v>
      </c>
      <c r="AX538" s="13" t="s">
        <v>88</v>
      </c>
      <c r="AY538" s="228" t="s">
        <v>143</v>
      </c>
    </row>
    <row r="539" spans="2:51" s="12" customFormat="1" ht="11.25">
      <c r="B539" s="207"/>
      <c r="C539" s="208"/>
      <c r="D539" s="209" t="s">
        <v>152</v>
      </c>
      <c r="E539" s="210" t="s">
        <v>1</v>
      </c>
      <c r="F539" s="211" t="s">
        <v>766</v>
      </c>
      <c r="G539" s="208"/>
      <c r="H539" s="212">
        <v>695.5</v>
      </c>
      <c r="I539" s="213"/>
      <c r="J539" s="208"/>
      <c r="K539" s="208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152</v>
      </c>
      <c r="AU539" s="218" t="s">
        <v>22</v>
      </c>
      <c r="AV539" s="12" t="s">
        <v>22</v>
      </c>
      <c r="AW539" s="12" t="s">
        <v>46</v>
      </c>
      <c r="AX539" s="12" t="s">
        <v>88</v>
      </c>
      <c r="AY539" s="218" t="s">
        <v>143</v>
      </c>
    </row>
    <row r="540" spans="2:51" s="13" customFormat="1" ht="11.25">
      <c r="B540" s="219"/>
      <c r="C540" s="220"/>
      <c r="D540" s="209" t="s">
        <v>152</v>
      </c>
      <c r="E540" s="221" t="s">
        <v>1</v>
      </c>
      <c r="F540" s="222" t="s">
        <v>767</v>
      </c>
      <c r="G540" s="220"/>
      <c r="H540" s="221" t="s">
        <v>1</v>
      </c>
      <c r="I540" s="223"/>
      <c r="J540" s="220"/>
      <c r="K540" s="220"/>
      <c r="L540" s="224"/>
      <c r="M540" s="225"/>
      <c r="N540" s="226"/>
      <c r="O540" s="226"/>
      <c r="P540" s="226"/>
      <c r="Q540" s="226"/>
      <c r="R540" s="226"/>
      <c r="S540" s="226"/>
      <c r="T540" s="227"/>
      <c r="AT540" s="228" t="s">
        <v>152</v>
      </c>
      <c r="AU540" s="228" t="s">
        <v>22</v>
      </c>
      <c r="AV540" s="13" t="s">
        <v>23</v>
      </c>
      <c r="AW540" s="13" t="s">
        <v>46</v>
      </c>
      <c r="AX540" s="13" t="s">
        <v>88</v>
      </c>
      <c r="AY540" s="228" t="s">
        <v>143</v>
      </c>
    </row>
    <row r="541" spans="2:51" s="12" customFormat="1" ht="11.25">
      <c r="B541" s="207"/>
      <c r="C541" s="208"/>
      <c r="D541" s="209" t="s">
        <v>152</v>
      </c>
      <c r="E541" s="210" t="s">
        <v>1</v>
      </c>
      <c r="F541" s="211" t="s">
        <v>768</v>
      </c>
      <c r="G541" s="208"/>
      <c r="H541" s="212">
        <v>545.5</v>
      </c>
      <c r="I541" s="213"/>
      <c r="J541" s="208"/>
      <c r="K541" s="208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152</v>
      </c>
      <c r="AU541" s="218" t="s">
        <v>22</v>
      </c>
      <c r="AV541" s="12" t="s">
        <v>22</v>
      </c>
      <c r="AW541" s="12" t="s">
        <v>46</v>
      </c>
      <c r="AX541" s="12" t="s">
        <v>88</v>
      </c>
      <c r="AY541" s="218" t="s">
        <v>143</v>
      </c>
    </row>
    <row r="542" spans="2:51" s="14" customFormat="1" ht="11.25">
      <c r="B542" s="229"/>
      <c r="C542" s="230"/>
      <c r="D542" s="209" t="s">
        <v>152</v>
      </c>
      <c r="E542" s="231" t="s">
        <v>1</v>
      </c>
      <c r="F542" s="232" t="s">
        <v>161</v>
      </c>
      <c r="G542" s="230"/>
      <c r="H542" s="233">
        <v>1241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AT542" s="239" t="s">
        <v>152</v>
      </c>
      <c r="AU542" s="239" t="s">
        <v>22</v>
      </c>
      <c r="AV542" s="14" t="s">
        <v>150</v>
      </c>
      <c r="AW542" s="14" t="s">
        <v>46</v>
      </c>
      <c r="AX542" s="14" t="s">
        <v>23</v>
      </c>
      <c r="AY542" s="239" t="s">
        <v>143</v>
      </c>
    </row>
    <row r="543" spans="2:65" s="1" customFormat="1" ht="16.5" customHeight="1">
      <c r="B543" s="35"/>
      <c r="C543" s="251" t="s">
        <v>769</v>
      </c>
      <c r="D543" s="251" t="s">
        <v>352</v>
      </c>
      <c r="E543" s="252" t="s">
        <v>770</v>
      </c>
      <c r="F543" s="253" t="s">
        <v>771</v>
      </c>
      <c r="G543" s="254" t="s">
        <v>383</v>
      </c>
      <c r="H543" s="255">
        <v>2482</v>
      </c>
      <c r="I543" s="256"/>
      <c r="J543" s="257">
        <f>ROUND(I543*H543,2)</f>
        <v>0</v>
      </c>
      <c r="K543" s="253" t="s">
        <v>149</v>
      </c>
      <c r="L543" s="258"/>
      <c r="M543" s="259" t="s">
        <v>1</v>
      </c>
      <c r="N543" s="260" t="s">
        <v>53</v>
      </c>
      <c r="O543" s="67"/>
      <c r="P543" s="203">
        <f>O543*H543</f>
        <v>0</v>
      </c>
      <c r="Q543" s="203">
        <v>0.023</v>
      </c>
      <c r="R543" s="203">
        <f>Q543*H543</f>
        <v>57.086</v>
      </c>
      <c r="S543" s="203">
        <v>0</v>
      </c>
      <c r="T543" s="204">
        <f>S543*H543</f>
        <v>0</v>
      </c>
      <c r="AR543" s="205" t="s">
        <v>197</v>
      </c>
      <c r="AT543" s="205" t="s">
        <v>352</v>
      </c>
      <c r="AU543" s="205" t="s">
        <v>22</v>
      </c>
      <c r="AY543" s="17" t="s">
        <v>143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17" t="s">
        <v>23</v>
      </c>
      <c r="BK543" s="206">
        <f>ROUND(I543*H543,2)</f>
        <v>0</v>
      </c>
      <c r="BL543" s="17" t="s">
        <v>150</v>
      </c>
      <c r="BM543" s="205" t="s">
        <v>772</v>
      </c>
    </row>
    <row r="544" spans="2:51" s="13" customFormat="1" ht="11.25">
      <c r="B544" s="219"/>
      <c r="C544" s="220"/>
      <c r="D544" s="209" t="s">
        <v>152</v>
      </c>
      <c r="E544" s="221" t="s">
        <v>1</v>
      </c>
      <c r="F544" s="222" t="s">
        <v>765</v>
      </c>
      <c r="G544" s="220"/>
      <c r="H544" s="221" t="s">
        <v>1</v>
      </c>
      <c r="I544" s="223"/>
      <c r="J544" s="220"/>
      <c r="K544" s="220"/>
      <c r="L544" s="224"/>
      <c r="M544" s="225"/>
      <c r="N544" s="226"/>
      <c r="O544" s="226"/>
      <c r="P544" s="226"/>
      <c r="Q544" s="226"/>
      <c r="R544" s="226"/>
      <c r="S544" s="226"/>
      <c r="T544" s="227"/>
      <c r="AT544" s="228" t="s">
        <v>152</v>
      </c>
      <c r="AU544" s="228" t="s">
        <v>22</v>
      </c>
      <c r="AV544" s="13" t="s">
        <v>23</v>
      </c>
      <c r="AW544" s="13" t="s">
        <v>46</v>
      </c>
      <c r="AX544" s="13" t="s">
        <v>88</v>
      </c>
      <c r="AY544" s="228" t="s">
        <v>143</v>
      </c>
    </row>
    <row r="545" spans="2:51" s="12" customFormat="1" ht="11.25">
      <c r="B545" s="207"/>
      <c r="C545" s="208"/>
      <c r="D545" s="209" t="s">
        <v>152</v>
      </c>
      <c r="E545" s="210" t="s">
        <v>1</v>
      </c>
      <c r="F545" s="211" t="s">
        <v>773</v>
      </c>
      <c r="G545" s="208"/>
      <c r="H545" s="212">
        <v>1391</v>
      </c>
      <c r="I545" s="213"/>
      <c r="J545" s="208"/>
      <c r="K545" s="208"/>
      <c r="L545" s="214"/>
      <c r="M545" s="215"/>
      <c r="N545" s="216"/>
      <c r="O545" s="216"/>
      <c r="P545" s="216"/>
      <c r="Q545" s="216"/>
      <c r="R545" s="216"/>
      <c r="S545" s="216"/>
      <c r="T545" s="217"/>
      <c r="AT545" s="218" t="s">
        <v>152</v>
      </c>
      <c r="AU545" s="218" t="s">
        <v>22</v>
      </c>
      <c r="AV545" s="12" t="s">
        <v>22</v>
      </c>
      <c r="AW545" s="12" t="s">
        <v>46</v>
      </c>
      <c r="AX545" s="12" t="s">
        <v>88</v>
      </c>
      <c r="AY545" s="218" t="s">
        <v>143</v>
      </c>
    </row>
    <row r="546" spans="2:51" s="13" customFormat="1" ht="11.25">
      <c r="B546" s="219"/>
      <c r="C546" s="220"/>
      <c r="D546" s="209" t="s">
        <v>152</v>
      </c>
      <c r="E546" s="221" t="s">
        <v>1</v>
      </c>
      <c r="F546" s="222" t="s">
        <v>767</v>
      </c>
      <c r="G546" s="220"/>
      <c r="H546" s="221" t="s">
        <v>1</v>
      </c>
      <c r="I546" s="223"/>
      <c r="J546" s="220"/>
      <c r="K546" s="220"/>
      <c r="L546" s="224"/>
      <c r="M546" s="225"/>
      <c r="N546" s="226"/>
      <c r="O546" s="226"/>
      <c r="P546" s="226"/>
      <c r="Q546" s="226"/>
      <c r="R546" s="226"/>
      <c r="S546" s="226"/>
      <c r="T546" s="227"/>
      <c r="AT546" s="228" t="s">
        <v>152</v>
      </c>
      <c r="AU546" s="228" t="s">
        <v>22</v>
      </c>
      <c r="AV546" s="13" t="s">
        <v>23</v>
      </c>
      <c r="AW546" s="13" t="s">
        <v>46</v>
      </c>
      <c r="AX546" s="13" t="s">
        <v>88</v>
      </c>
      <c r="AY546" s="228" t="s">
        <v>143</v>
      </c>
    </row>
    <row r="547" spans="2:51" s="12" customFormat="1" ht="11.25">
      <c r="B547" s="207"/>
      <c r="C547" s="208"/>
      <c r="D547" s="209" t="s">
        <v>152</v>
      </c>
      <c r="E547" s="210" t="s">
        <v>1</v>
      </c>
      <c r="F547" s="211" t="s">
        <v>774</v>
      </c>
      <c r="G547" s="208"/>
      <c r="H547" s="212">
        <v>1091</v>
      </c>
      <c r="I547" s="213"/>
      <c r="J547" s="208"/>
      <c r="K547" s="208"/>
      <c r="L547" s="214"/>
      <c r="M547" s="215"/>
      <c r="N547" s="216"/>
      <c r="O547" s="216"/>
      <c r="P547" s="216"/>
      <c r="Q547" s="216"/>
      <c r="R547" s="216"/>
      <c r="S547" s="216"/>
      <c r="T547" s="217"/>
      <c r="AT547" s="218" t="s">
        <v>152</v>
      </c>
      <c r="AU547" s="218" t="s">
        <v>22</v>
      </c>
      <c r="AV547" s="12" t="s">
        <v>22</v>
      </c>
      <c r="AW547" s="12" t="s">
        <v>46</v>
      </c>
      <c r="AX547" s="12" t="s">
        <v>88</v>
      </c>
      <c r="AY547" s="218" t="s">
        <v>143</v>
      </c>
    </row>
    <row r="548" spans="2:51" s="14" customFormat="1" ht="11.25">
      <c r="B548" s="229"/>
      <c r="C548" s="230"/>
      <c r="D548" s="209" t="s">
        <v>152</v>
      </c>
      <c r="E548" s="231" t="s">
        <v>1</v>
      </c>
      <c r="F548" s="232" t="s">
        <v>161</v>
      </c>
      <c r="G548" s="230"/>
      <c r="H548" s="233">
        <v>2482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AT548" s="239" t="s">
        <v>152</v>
      </c>
      <c r="AU548" s="239" t="s">
        <v>22</v>
      </c>
      <c r="AV548" s="14" t="s">
        <v>150</v>
      </c>
      <c r="AW548" s="14" t="s">
        <v>46</v>
      </c>
      <c r="AX548" s="14" t="s">
        <v>23</v>
      </c>
      <c r="AY548" s="239" t="s">
        <v>143</v>
      </c>
    </row>
    <row r="549" spans="2:65" s="1" customFormat="1" ht="24" customHeight="1">
      <c r="B549" s="35"/>
      <c r="C549" s="194" t="s">
        <v>775</v>
      </c>
      <c r="D549" s="194" t="s">
        <v>145</v>
      </c>
      <c r="E549" s="195" t="s">
        <v>776</v>
      </c>
      <c r="F549" s="196" t="s">
        <v>777</v>
      </c>
      <c r="G549" s="197" t="s">
        <v>255</v>
      </c>
      <c r="H549" s="198">
        <v>13325</v>
      </c>
      <c r="I549" s="199"/>
      <c r="J549" s="200">
        <f>ROUND(I549*H549,2)</f>
        <v>0</v>
      </c>
      <c r="K549" s="196" t="s">
        <v>1</v>
      </c>
      <c r="L549" s="39"/>
      <c r="M549" s="201" t="s">
        <v>1</v>
      </c>
      <c r="N549" s="202" t="s">
        <v>53</v>
      </c>
      <c r="O549" s="67"/>
      <c r="P549" s="203">
        <f>O549*H549</f>
        <v>0</v>
      </c>
      <c r="Q549" s="203">
        <v>0.00822</v>
      </c>
      <c r="R549" s="203">
        <f>Q549*H549</f>
        <v>109.5315</v>
      </c>
      <c r="S549" s="203">
        <v>0</v>
      </c>
      <c r="T549" s="204">
        <f>S549*H549</f>
        <v>0</v>
      </c>
      <c r="AR549" s="205" t="s">
        <v>150</v>
      </c>
      <c r="AT549" s="205" t="s">
        <v>145</v>
      </c>
      <c r="AU549" s="205" t="s">
        <v>22</v>
      </c>
      <c r="AY549" s="17" t="s">
        <v>143</v>
      </c>
      <c r="BE549" s="206">
        <f>IF(N549="základní",J549,0)</f>
        <v>0</v>
      </c>
      <c r="BF549" s="206">
        <f>IF(N549="snížená",J549,0)</f>
        <v>0</v>
      </c>
      <c r="BG549" s="206">
        <f>IF(N549="zákl. přenesená",J549,0)</f>
        <v>0</v>
      </c>
      <c r="BH549" s="206">
        <f>IF(N549="sníž. přenesená",J549,0)</f>
        <v>0</v>
      </c>
      <c r="BI549" s="206">
        <f>IF(N549="nulová",J549,0)</f>
        <v>0</v>
      </c>
      <c r="BJ549" s="17" t="s">
        <v>23</v>
      </c>
      <c r="BK549" s="206">
        <f>ROUND(I549*H549,2)</f>
        <v>0</v>
      </c>
      <c r="BL549" s="17" t="s">
        <v>150</v>
      </c>
      <c r="BM549" s="205" t="s">
        <v>778</v>
      </c>
    </row>
    <row r="550" spans="2:51" s="12" customFormat="1" ht="11.25">
      <c r="B550" s="207"/>
      <c r="C550" s="208"/>
      <c r="D550" s="209" t="s">
        <v>152</v>
      </c>
      <c r="E550" s="210" t="s">
        <v>1</v>
      </c>
      <c r="F550" s="211" t="s">
        <v>779</v>
      </c>
      <c r="G550" s="208"/>
      <c r="H550" s="212">
        <v>13325</v>
      </c>
      <c r="I550" s="213"/>
      <c r="J550" s="208"/>
      <c r="K550" s="208"/>
      <c r="L550" s="214"/>
      <c r="M550" s="215"/>
      <c r="N550" s="216"/>
      <c r="O550" s="216"/>
      <c r="P550" s="216"/>
      <c r="Q550" s="216"/>
      <c r="R550" s="216"/>
      <c r="S550" s="216"/>
      <c r="T550" s="217"/>
      <c r="AT550" s="218" t="s">
        <v>152</v>
      </c>
      <c r="AU550" s="218" t="s">
        <v>22</v>
      </c>
      <c r="AV550" s="12" t="s">
        <v>22</v>
      </c>
      <c r="AW550" s="12" t="s">
        <v>46</v>
      </c>
      <c r="AX550" s="12" t="s">
        <v>23</v>
      </c>
      <c r="AY550" s="218" t="s">
        <v>143</v>
      </c>
    </row>
    <row r="551" spans="2:65" s="1" customFormat="1" ht="16.5" customHeight="1">
      <c r="B551" s="35"/>
      <c r="C551" s="194" t="s">
        <v>780</v>
      </c>
      <c r="D551" s="194" t="s">
        <v>145</v>
      </c>
      <c r="E551" s="195" t="s">
        <v>781</v>
      </c>
      <c r="F551" s="196" t="s">
        <v>782</v>
      </c>
      <c r="G551" s="197" t="s">
        <v>255</v>
      </c>
      <c r="H551" s="198">
        <v>1439</v>
      </c>
      <c r="I551" s="199"/>
      <c r="J551" s="200">
        <f>ROUND(I551*H551,2)</f>
        <v>0</v>
      </c>
      <c r="K551" s="196" t="s">
        <v>1</v>
      </c>
      <c r="L551" s="39"/>
      <c r="M551" s="201" t="s">
        <v>1</v>
      </c>
      <c r="N551" s="202" t="s">
        <v>53</v>
      </c>
      <c r="O551" s="67"/>
      <c r="P551" s="203">
        <f>O551*H551</f>
        <v>0</v>
      </c>
      <c r="Q551" s="203">
        <v>0</v>
      </c>
      <c r="R551" s="203">
        <f>Q551*H551</f>
        <v>0</v>
      </c>
      <c r="S551" s="203">
        <v>0</v>
      </c>
      <c r="T551" s="204">
        <f>S551*H551</f>
        <v>0</v>
      </c>
      <c r="AR551" s="205" t="s">
        <v>150</v>
      </c>
      <c r="AT551" s="205" t="s">
        <v>145</v>
      </c>
      <c r="AU551" s="205" t="s">
        <v>22</v>
      </c>
      <c r="AY551" s="17" t="s">
        <v>143</v>
      </c>
      <c r="BE551" s="206">
        <f>IF(N551="základní",J551,0)</f>
        <v>0</v>
      </c>
      <c r="BF551" s="206">
        <f>IF(N551="snížená",J551,0)</f>
        <v>0</v>
      </c>
      <c r="BG551" s="206">
        <f>IF(N551="zákl. přenesená",J551,0)</f>
        <v>0</v>
      </c>
      <c r="BH551" s="206">
        <f>IF(N551="sníž. přenesená",J551,0)</f>
        <v>0</v>
      </c>
      <c r="BI551" s="206">
        <f>IF(N551="nulová",J551,0)</f>
        <v>0</v>
      </c>
      <c r="BJ551" s="17" t="s">
        <v>23</v>
      </c>
      <c r="BK551" s="206">
        <f>ROUND(I551*H551,2)</f>
        <v>0</v>
      </c>
      <c r="BL551" s="17" t="s">
        <v>150</v>
      </c>
      <c r="BM551" s="205" t="s">
        <v>783</v>
      </c>
    </row>
    <row r="552" spans="2:51" s="12" customFormat="1" ht="11.25">
      <c r="B552" s="207"/>
      <c r="C552" s="208"/>
      <c r="D552" s="209" t="s">
        <v>152</v>
      </c>
      <c r="E552" s="210" t="s">
        <v>1</v>
      </c>
      <c r="F552" s="211" t="s">
        <v>784</v>
      </c>
      <c r="G552" s="208"/>
      <c r="H552" s="212">
        <v>1439</v>
      </c>
      <c r="I552" s="213"/>
      <c r="J552" s="208"/>
      <c r="K552" s="208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152</v>
      </c>
      <c r="AU552" s="218" t="s">
        <v>22</v>
      </c>
      <c r="AV552" s="12" t="s">
        <v>22</v>
      </c>
      <c r="AW552" s="12" t="s">
        <v>46</v>
      </c>
      <c r="AX552" s="12" t="s">
        <v>23</v>
      </c>
      <c r="AY552" s="218" t="s">
        <v>143</v>
      </c>
    </row>
    <row r="553" spans="2:65" s="1" customFormat="1" ht="16.5" customHeight="1">
      <c r="B553" s="35"/>
      <c r="C553" s="194" t="s">
        <v>785</v>
      </c>
      <c r="D553" s="194" t="s">
        <v>145</v>
      </c>
      <c r="E553" s="195" t="s">
        <v>786</v>
      </c>
      <c r="F553" s="196" t="s">
        <v>787</v>
      </c>
      <c r="G553" s="197" t="s">
        <v>148</v>
      </c>
      <c r="H553" s="198">
        <v>18.35</v>
      </c>
      <c r="I553" s="199"/>
      <c r="J553" s="200">
        <f>ROUND(I553*H553,2)</f>
        <v>0</v>
      </c>
      <c r="K553" s="196" t="s">
        <v>1</v>
      </c>
      <c r="L553" s="39"/>
      <c r="M553" s="201" t="s">
        <v>1</v>
      </c>
      <c r="N553" s="202" t="s">
        <v>53</v>
      </c>
      <c r="O553" s="67"/>
      <c r="P553" s="203">
        <f>O553*H553</f>
        <v>0</v>
      </c>
      <c r="Q553" s="203">
        <v>1E-05</v>
      </c>
      <c r="R553" s="203">
        <f>Q553*H553</f>
        <v>0.00018350000000000004</v>
      </c>
      <c r="S553" s="203">
        <v>0</v>
      </c>
      <c r="T553" s="204">
        <f>S553*H553</f>
        <v>0</v>
      </c>
      <c r="AR553" s="205" t="s">
        <v>150</v>
      </c>
      <c r="AT553" s="205" t="s">
        <v>145</v>
      </c>
      <c r="AU553" s="205" t="s">
        <v>22</v>
      </c>
      <c r="AY553" s="17" t="s">
        <v>143</v>
      </c>
      <c r="BE553" s="206">
        <f>IF(N553="základní",J553,0)</f>
        <v>0</v>
      </c>
      <c r="BF553" s="206">
        <f>IF(N553="snížená",J553,0)</f>
        <v>0</v>
      </c>
      <c r="BG553" s="206">
        <f>IF(N553="zákl. přenesená",J553,0)</f>
        <v>0</v>
      </c>
      <c r="BH553" s="206">
        <f>IF(N553="sníž. přenesená",J553,0)</f>
        <v>0</v>
      </c>
      <c r="BI553" s="206">
        <f>IF(N553="nulová",J553,0)</f>
        <v>0</v>
      </c>
      <c r="BJ553" s="17" t="s">
        <v>23</v>
      </c>
      <c r="BK553" s="206">
        <f>ROUND(I553*H553,2)</f>
        <v>0</v>
      </c>
      <c r="BL553" s="17" t="s">
        <v>150</v>
      </c>
      <c r="BM553" s="205" t="s">
        <v>788</v>
      </c>
    </row>
    <row r="554" spans="2:51" s="13" customFormat="1" ht="11.25">
      <c r="B554" s="219"/>
      <c r="C554" s="220"/>
      <c r="D554" s="209" t="s">
        <v>152</v>
      </c>
      <c r="E554" s="221" t="s">
        <v>1</v>
      </c>
      <c r="F554" s="222" t="s">
        <v>752</v>
      </c>
      <c r="G554" s="220"/>
      <c r="H554" s="221" t="s">
        <v>1</v>
      </c>
      <c r="I554" s="223"/>
      <c r="J554" s="220"/>
      <c r="K554" s="220"/>
      <c r="L554" s="224"/>
      <c r="M554" s="225"/>
      <c r="N554" s="226"/>
      <c r="O554" s="226"/>
      <c r="P554" s="226"/>
      <c r="Q554" s="226"/>
      <c r="R554" s="226"/>
      <c r="S554" s="226"/>
      <c r="T554" s="227"/>
      <c r="AT554" s="228" t="s">
        <v>152</v>
      </c>
      <c r="AU554" s="228" t="s">
        <v>22</v>
      </c>
      <c r="AV554" s="13" t="s">
        <v>23</v>
      </c>
      <c r="AW554" s="13" t="s">
        <v>46</v>
      </c>
      <c r="AX554" s="13" t="s">
        <v>88</v>
      </c>
      <c r="AY554" s="228" t="s">
        <v>143</v>
      </c>
    </row>
    <row r="555" spans="2:51" s="12" customFormat="1" ht="11.25">
      <c r="B555" s="207"/>
      <c r="C555" s="208"/>
      <c r="D555" s="209" t="s">
        <v>152</v>
      </c>
      <c r="E555" s="210" t="s">
        <v>1</v>
      </c>
      <c r="F555" s="211" t="s">
        <v>753</v>
      </c>
      <c r="G555" s="208"/>
      <c r="H555" s="212">
        <v>8.6</v>
      </c>
      <c r="I555" s="213"/>
      <c r="J555" s="208"/>
      <c r="K555" s="208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152</v>
      </c>
      <c r="AU555" s="218" t="s">
        <v>22</v>
      </c>
      <c r="AV555" s="12" t="s">
        <v>22</v>
      </c>
      <c r="AW555" s="12" t="s">
        <v>46</v>
      </c>
      <c r="AX555" s="12" t="s">
        <v>88</v>
      </c>
      <c r="AY555" s="218" t="s">
        <v>143</v>
      </c>
    </row>
    <row r="556" spans="2:51" s="13" customFormat="1" ht="11.25">
      <c r="B556" s="219"/>
      <c r="C556" s="220"/>
      <c r="D556" s="209" t="s">
        <v>152</v>
      </c>
      <c r="E556" s="221" t="s">
        <v>1</v>
      </c>
      <c r="F556" s="222" t="s">
        <v>754</v>
      </c>
      <c r="G556" s="220"/>
      <c r="H556" s="221" t="s">
        <v>1</v>
      </c>
      <c r="I556" s="223"/>
      <c r="J556" s="220"/>
      <c r="K556" s="220"/>
      <c r="L556" s="224"/>
      <c r="M556" s="225"/>
      <c r="N556" s="226"/>
      <c r="O556" s="226"/>
      <c r="P556" s="226"/>
      <c r="Q556" s="226"/>
      <c r="R556" s="226"/>
      <c r="S556" s="226"/>
      <c r="T556" s="227"/>
      <c r="AT556" s="228" t="s">
        <v>152</v>
      </c>
      <c r="AU556" s="228" t="s">
        <v>22</v>
      </c>
      <c r="AV556" s="13" t="s">
        <v>23</v>
      </c>
      <c r="AW556" s="13" t="s">
        <v>46</v>
      </c>
      <c r="AX556" s="13" t="s">
        <v>88</v>
      </c>
      <c r="AY556" s="228" t="s">
        <v>143</v>
      </c>
    </row>
    <row r="557" spans="2:51" s="12" customFormat="1" ht="11.25">
      <c r="B557" s="207"/>
      <c r="C557" s="208"/>
      <c r="D557" s="209" t="s">
        <v>152</v>
      </c>
      <c r="E557" s="210" t="s">
        <v>1</v>
      </c>
      <c r="F557" s="211" t="s">
        <v>755</v>
      </c>
      <c r="G557" s="208"/>
      <c r="H557" s="212">
        <v>9.75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152</v>
      </c>
      <c r="AU557" s="218" t="s">
        <v>22</v>
      </c>
      <c r="AV557" s="12" t="s">
        <v>22</v>
      </c>
      <c r="AW557" s="12" t="s">
        <v>46</v>
      </c>
      <c r="AX557" s="12" t="s">
        <v>88</v>
      </c>
      <c r="AY557" s="218" t="s">
        <v>143</v>
      </c>
    </row>
    <row r="558" spans="2:51" s="14" customFormat="1" ht="11.25">
      <c r="B558" s="229"/>
      <c r="C558" s="230"/>
      <c r="D558" s="209" t="s">
        <v>152</v>
      </c>
      <c r="E558" s="231" t="s">
        <v>1</v>
      </c>
      <c r="F558" s="232" t="s">
        <v>161</v>
      </c>
      <c r="G558" s="230"/>
      <c r="H558" s="233">
        <v>18.35</v>
      </c>
      <c r="I558" s="234"/>
      <c r="J558" s="230"/>
      <c r="K558" s="230"/>
      <c r="L558" s="235"/>
      <c r="M558" s="236"/>
      <c r="N558" s="237"/>
      <c r="O558" s="237"/>
      <c r="P558" s="237"/>
      <c r="Q558" s="237"/>
      <c r="R558" s="237"/>
      <c r="S558" s="237"/>
      <c r="T558" s="238"/>
      <c r="AT558" s="239" t="s">
        <v>152</v>
      </c>
      <c r="AU558" s="239" t="s">
        <v>22</v>
      </c>
      <c r="AV558" s="14" t="s">
        <v>150</v>
      </c>
      <c r="AW558" s="14" t="s">
        <v>46</v>
      </c>
      <c r="AX558" s="14" t="s">
        <v>23</v>
      </c>
      <c r="AY558" s="239" t="s">
        <v>143</v>
      </c>
    </row>
    <row r="559" spans="2:65" s="1" customFormat="1" ht="24" customHeight="1">
      <c r="B559" s="35"/>
      <c r="C559" s="194" t="s">
        <v>789</v>
      </c>
      <c r="D559" s="194" t="s">
        <v>145</v>
      </c>
      <c r="E559" s="195" t="s">
        <v>790</v>
      </c>
      <c r="F559" s="196" t="s">
        <v>791</v>
      </c>
      <c r="G559" s="197" t="s">
        <v>255</v>
      </c>
      <c r="H559" s="198">
        <v>420</v>
      </c>
      <c r="I559" s="199"/>
      <c r="J559" s="200">
        <f>ROUND(I559*H559,2)</f>
        <v>0</v>
      </c>
      <c r="K559" s="196" t="s">
        <v>1</v>
      </c>
      <c r="L559" s="39"/>
      <c r="M559" s="201" t="s">
        <v>1</v>
      </c>
      <c r="N559" s="202" t="s">
        <v>53</v>
      </c>
      <c r="O559" s="67"/>
      <c r="P559" s="203">
        <f>O559*H559</f>
        <v>0</v>
      </c>
      <c r="Q559" s="203">
        <v>0.07557</v>
      </c>
      <c r="R559" s="203">
        <f>Q559*H559</f>
        <v>31.7394</v>
      </c>
      <c r="S559" s="203">
        <v>0</v>
      </c>
      <c r="T559" s="204">
        <f>S559*H559</f>
        <v>0</v>
      </c>
      <c r="AR559" s="205" t="s">
        <v>150</v>
      </c>
      <c r="AT559" s="205" t="s">
        <v>145</v>
      </c>
      <c r="AU559" s="205" t="s">
        <v>22</v>
      </c>
      <c r="AY559" s="17" t="s">
        <v>143</v>
      </c>
      <c r="BE559" s="206">
        <f>IF(N559="základní",J559,0)</f>
        <v>0</v>
      </c>
      <c r="BF559" s="206">
        <f>IF(N559="snížená",J559,0)</f>
        <v>0</v>
      </c>
      <c r="BG559" s="206">
        <f>IF(N559="zákl. přenesená",J559,0)</f>
        <v>0</v>
      </c>
      <c r="BH559" s="206">
        <f>IF(N559="sníž. přenesená",J559,0)</f>
        <v>0</v>
      </c>
      <c r="BI559" s="206">
        <f>IF(N559="nulová",J559,0)</f>
        <v>0</v>
      </c>
      <c r="BJ559" s="17" t="s">
        <v>23</v>
      </c>
      <c r="BK559" s="206">
        <f>ROUND(I559*H559,2)</f>
        <v>0</v>
      </c>
      <c r="BL559" s="17" t="s">
        <v>150</v>
      </c>
      <c r="BM559" s="205" t="s">
        <v>792</v>
      </c>
    </row>
    <row r="560" spans="2:51" s="12" customFormat="1" ht="11.25">
      <c r="B560" s="207"/>
      <c r="C560" s="208"/>
      <c r="D560" s="209" t="s">
        <v>152</v>
      </c>
      <c r="E560" s="210" t="s">
        <v>1</v>
      </c>
      <c r="F560" s="211" t="s">
        <v>793</v>
      </c>
      <c r="G560" s="208"/>
      <c r="H560" s="212">
        <v>420</v>
      </c>
      <c r="I560" s="213"/>
      <c r="J560" s="208"/>
      <c r="K560" s="208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152</v>
      </c>
      <c r="AU560" s="218" t="s">
        <v>22</v>
      </c>
      <c r="AV560" s="12" t="s">
        <v>22</v>
      </c>
      <c r="AW560" s="12" t="s">
        <v>46</v>
      </c>
      <c r="AX560" s="12" t="s">
        <v>23</v>
      </c>
      <c r="AY560" s="218" t="s">
        <v>143</v>
      </c>
    </row>
    <row r="561" spans="2:65" s="1" customFormat="1" ht="16.5" customHeight="1">
      <c r="B561" s="35"/>
      <c r="C561" s="251" t="s">
        <v>794</v>
      </c>
      <c r="D561" s="251" t="s">
        <v>352</v>
      </c>
      <c r="E561" s="252" t="s">
        <v>795</v>
      </c>
      <c r="F561" s="253" t="s">
        <v>796</v>
      </c>
      <c r="G561" s="254" t="s">
        <v>341</v>
      </c>
      <c r="H561" s="255">
        <v>11.667</v>
      </c>
      <c r="I561" s="256"/>
      <c r="J561" s="257">
        <f>ROUND(I561*H561,2)</f>
        <v>0</v>
      </c>
      <c r="K561" s="253" t="s">
        <v>1</v>
      </c>
      <c r="L561" s="258"/>
      <c r="M561" s="259" t="s">
        <v>1</v>
      </c>
      <c r="N561" s="260" t="s">
        <v>53</v>
      </c>
      <c r="O561" s="67"/>
      <c r="P561" s="203">
        <f>O561*H561</f>
        <v>0</v>
      </c>
      <c r="Q561" s="203">
        <v>1</v>
      </c>
      <c r="R561" s="203">
        <f>Q561*H561</f>
        <v>11.667</v>
      </c>
      <c r="S561" s="203">
        <v>0</v>
      </c>
      <c r="T561" s="204">
        <f>S561*H561</f>
        <v>0</v>
      </c>
      <c r="AR561" s="205" t="s">
        <v>197</v>
      </c>
      <c r="AT561" s="205" t="s">
        <v>352</v>
      </c>
      <c r="AU561" s="205" t="s">
        <v>22</v>
      </c>
      <c r="AY561" s="17" t="s">
        <v>143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17" t="s">
        <v>23</v>
      </c>
      <c r="BK561" s="206">
        <f>ROUND(I561*H561,2)</f>
        <v>0</v>
      </c>
      <c r="BL561" s="17" t="s">
        <v>150</v>
      </c>
      <c r="BM561" s="205" t="s">
        <v>797</v>
      </c>
    </row>
    <row r="562" spans="2:51" s="12" customFormat="1" ht="11.25">
      <c r="B562" s="207"/>
      <c r="C562" s="208"/>
      <c r="D562" s="209" t="s">
        <v>152</v>
      </c>
      <c r="E562" s="210" t="s">
        <v>1</v>
      </c>
      <c r="F562" s="211" t="s">
        <v>798</v>
      </c>
      <c r="G562" s="208"/>
      <c r="H562" s="212">
        <v>11.6666666666667</v>
      </c>
      <c r="I562" s="213"/>
      <c r="J562" s="208"/>
      <c r="K562" s="208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152</v>
      </c>
      <c r="AU562" s="218" t="s">
        <v>22</v>
      </c>
      <c r="AV562" s="12" t="s">
        <v>22</v>
      </c>
      <c r="AW562" s="12" t="s">
        <v>46</v>
      </c>
      <c r="AX562" s="12" t="s">
        <v>23</v>
      </c>
      <c r="AY562" s="218" t="s">
        <v>143</v>
      </c>
    </row>
    <row r="563" spans="2:65" s="1" customFormat="1" ht="24" customHeight="1">
      <c r="B563" s="35"/>
      <c r="C563" s="194" t="s">
        <v>799</v>
      </c>
      <c r="D563" s="194" t="s">
        <v>145</v>
      </c>
      <c r="E563" s="195" t="s">
        <v>800</v>
      </c>
      <c r="F563" s="196" t="s">
        <v>801</v>
      </c>
      <c r="G563" s="197" t="s">
        <v>255</v>
      </c>
      <c r="H563" s="198">
        <v>935.1</v>
      </c>
      <c r="I563" s="199"/>
      <c r="J563" s="200">
        <f>ROUND(I563*H563,2)</f>
        <v>0</v>
      </c>
      <c r="K563" s="196" t="s">
        <v>1</v>
      </c>
      <c r="L563" s="39"/>
      <c r="M563" s="201" t="s">
        <v>1</v>
      </c>
      <c r="N563" s="202" t="s">
        <v>53</v>
      </c>
      <c r="O563" s="67"/>
      <c r="P563" s="203">
        <f>O563*H563</f>
        <v>0</v>
      </c>
      <c r="Q563" s="203">
        <v>0.1295</v>
      </c>
      <c r="R563" s="203">
        <f>Q563*H563</f>
        <v>121.09545</v>
      </c>
      <c r="S563" s="203">
        <v>0</v>
      </c>
      <c r="T563" s="204">
        <f>S563*H563</f>
        <v>0</v>
      </c>
      <c r="AR563" s="205" t="s">
        <v>150</v>
      </c>
      <c r="AT563" s="205" t="s">
        <v>145</v>
      </c>
      <c r="AU563" s="205" t="s">
        <v>22</v>
      </c>
      <c r="AY563" s="17" t="s">
        <v>143</v>
      </c>
      <c r="BE563" s="206">
        <f>IF(N563="základní",J563,0)</f>
        <v>0</v>
      </c>
      <c r="BF563" s="206">
        <f>IF(N563="snížená",J563,0)</f>
        <v>0</v>
      </c>
      <c r="BG563" s="206">
        <f>IF(N563="zákl. přenesená",J563,0)</f>
        <v>0</v>
      </c>
      <c r="BH563" s="206">
        <f>IF(N563="sníž. přenesená",J563,0)</f>
        <v>0</v>
      </c>
      <c r="BI563" s="206">
        <f>IF(N563="nulová",J563,0)</f>
        <v>0</v>
      </c>
      <c r="BJ563" s="17" t="s">
        <v>23</v>
      </c>
      <c r="BK563" s="206">
        <f>ROUND(I563*H563,2)</f>
        <v>0</v>
      </c>
      <c r="BL563" s="17" t="s">
        <v>150</v>
      </c>
      <c r="BM563" s="205" t="s">
        <v>802</v>
      </c>
    </row>
    <row r="564" spans="2:51" s="13" customFormat="1" ht="11.25">
      <c r="B564" s="219"/>
      <c r="C564" s="220"/>
      <c r="D564" s="209" t="s">
        <v>152</v>
      </c>
      <c r="E564" s="221" t="s">
        <v>1</v>
      </c>
      <c r="F564" s="222" t="s">
        <v>765</v>
      </c>
      <c r="G564" s="220"/>
      <c r="H564" s="221" t="s">
        <v>1</v>
      </c>
      <c r="I564" s="223"/>
      <c r="J564" s="220"/>
      <c r="K564" s="220"/>
      <c r="L564" s="224"/>
      <c r="M564" s="225"/>
      <c r="N564" s="226"/>
      <c r="O564" s="226"/>
      <c r="P564" s="226"/>
      <c r="Q564" s="226"/>
      <c r="R564" s="226"/>
      <c r="S564" s="226"/>
      <c r="T564" s="227"/>
      <c r="AT564" s="228" t="s">
        <v>152</v>
      </c>
      <c r="AU564" s="228" t="s">
        <v>22</v>
      </c>
      <c r="AV564" s="13" t="s">
        <v>23</v>
      </c>
      <c r="AW564" s="13" t="s">
        <v>46</v>
      </c>
      <c r="AX564" s="13" t="s">
        <v>88</v>
      </c>
      <c r="AY564" s="228" t="s">
        <v>143</v>
      </c>
    </row>
    <row r="565" spans="2:51" s="12" customFormat="1" ht="11.25">
      <c r="B565" s="207"/>
      <c r="C565" s="208"/>
      <c r="D565" s="209" t="s">
        <v>152</v>
      </c>
      <c r="E565" s="210" t="s">
        <v>1</v>
      </c>
      <c r="F565" s="211" t="s">
        <v>803</v>
      </c>
      <c r="G565" s="208"/>
      <c r="H565" s="212">
        <v>691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152</v>
      </c>
      <c r="AU565" s="218" t="s">
        <v>22</v>
      </c>
      <c r="AV565" s="12" t="s">
        <v>22</v>
      </c>
      <c r="AW565" s="12" t="s">
        <v>46</v>
      </c>
      <c r="AX565" s="12" t="s">
        <v>88</v>
      </c>
      <c r="AY565" s="218" t="s">
        <v>143</v>
      </c>
    </row>
    <row r="566" spans="2:51" s="13" customFormat="1" ht="11.25">
      <c r="B566" s="219"/>
      <c r="C566" s="220"/>
      <c r="D566" s="209" t="s">
        <v>152</v>
      </c>
      <c r="E566" s="221" t="s">
        <v>1</v>
      </c>
      <c r="F566" s="222" t="s">
        <v>767</v>
      </c>
      <c r="G566" s="220"/>
      <c r="H566" s="221" t="s">
        <v>1</v>
      </c>
      <c r="I566" s="223"/>
      <c r="J566" s="220"/>
      <c r="K566" s="220"/>
      <c r="L566" s="224"/>
      <c r="M566" s="225"/>
      <c r="N566" s="226"/>
      <c r="O566" s="226"/>
      <c r="P566" s="226"/>
      <c r="Q566" s="226"/>
      <c r="R566" s="226"/>
      <c r="S566" s="226"/>
      <c r="T566" s="227"/>
      <c r="AT566" s="228" t="s">
        <v>152</v>
      </c>
      <c r="AU566" s="228" t="s">
        <v>22</v>
      </c>
      <c r="AV566" s="13" t="s">
        <v>23</v>
      </c>
      <c r="AW566" s="13" t="s">
        <v>46</v>
      </c>
      <c r="AX566" s="13" t="s">
        <v>88</v>
      </c>
      <c r="AY566" s="228" t="s">
        <v>143</v>
      </c>
    </row>
    <row r="567" spans="2:51" s="12" customFormat="1" ht="11.25">
      <c r="B567" s="207"/>
      <c r="C567" s="208"/>
      <c r="D567" s="209" t="s">
        <v>152</v>
      </c>
      <c r="E567" s="210" t="s">
        <v>1</v>
      </c>
      <c r="F567" s="211" t="s">
        <v>804</v>
      </c>
      <c r="G567" s="208"/>
      <c r="H567" s="212">
        <v>244.1</v>
      </c>
      <c r="I567" s="213"/>
      <c r="J567" s="208"/>
      <c r="K567" s="208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152</v>
      </c>
      <c r="AU567" s="218" t="s">
        <v>22</v>
      </c>
      <c r="AV567" s="12" t="s">
        <v>22</v>
      </c>
      <c r="AW567" s="12" t="s">
        <v>46</v>
      </c>
      <c r="AX567" s="12" t="s">
        <v>88</v>
      </c>
      <c r="AY567" s="218" t="s">
        <v>143</v>
      </c>
    </row>
    <row r="568" spans="2:51" s="14" customFormat="1" ht="11.25">
      <c r="B568" s="229"/>
      <c r="C568" s="230"/>
      <c r="D568" s="209" t="s">
        <v>152</v>
      </c>
      <c r="E568" s="231" t="s">
        <v>1</v>
      </c>
      <c r="F568" s="232" t="s">
        <v>161</v>
      </c>
      <c r="G568" s="230"/>
      <c r="H568" s="233">
        <v>935.1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AT568" s="239" t="s">
        <v>152</v>
      </c>
      <c r="AU568" s="239" t="s">
        <v>22</v>
      </c>
      <c r="AV568" s="14" t="s">
        <v>150</v>
      </c>
      <c r="AW568" s="14" t="s">
        <v>46</v>
      </c>
      <c r="AX568" s="14" t="s">
        <v>23</v>
      </c>
      <c r="AY568" s="239" t="s">
        <v>143</v>
      </c>
    </row>
    <row r="569" spans="2:65" s="1" customFormat="1" ht="16.5" customHeight="1">
      <c r="B569" s="35"/>
      <c r="C569" s="251" t="s">
        <v>805</v>
      </c>
      <c r="D569" s="251" t="s">
        <v>352</v>
      </c>
      <c r="E569" s="252" t="s">
        <v>806</v>
      </c>
      <c r="F569" s="253" t="s">
        <v>807</v>
      </c>
      <c r="G569" s="254" t="s">
        <v>383</v>
      </c>
      <c r="H569" s="255">
        <v>664</v>
      </c>
      <c r="I569" s="256"/>
      <c r="J569" s="257">
        <f>ROUND(I569*H569,2)</f>
        <v>0</v>
      </c>
      <c r="K569" s="253" t="s">
        <v>149</v>
      </c>
      <c r="L569" s="258"/>
      <c r="M569" s="259" t="s">
        <v>1</v>
      </c>
      <c r="N569" s="260" t="s">
        <v>53</v>
      </c>
      <c r="O569" s="67"/>
      <c r="P569" s="203">
        <f>O569*H569</f>
        <v>0</v>
      </c>
      <c r="Q569" s="203">
        <v>0.0515</v>
      </c>
      <c r="R569" s="203">
        <f>Q569*H569</f>
        <v>34.196</v>
      </c>
      <c r="S569" s="203">
        <v>0</v>
      </c>
      <c r="T569" s="204">
        <f>S569*H569</f>
        <v>0</v>
      </c>
      <c r="AR569" s="205" t="s">
        <v>197</v>
      </c>
      <c r="AT569" s="205" t="s">
        <v>352</v>
      </c>
      <c r="AU569" s="205" t="s">
        <v>22</v>
      </c>
      <c r="AY569" s="17" t="s">
        <v>143</v>
      </c>
      <c r="BE569" s="206">
        <f>IF(N569="základní",J569,0)</f>
        <v>0</v>
      </c>
      <c r="BF569" s="206">
        <f>IF(N569="snížená",J569,0)</f>
        <v>0</v>
      </c>
      <c r="BG569" s="206">
        <f>IF(N569="zákl. přenesená",J569,0)</f>
        <v>0</v>
      </c>
      <c r="BH569" s="206">
        <f>IF(N569="sníž. přenesená",J569,0)</f>
        <v>0</v>
      </c>
      <c r="BI569" s="206">
        <f>IF(N569="nulová",J569,0)</f>
        <v>0</v>
      </c>
      <c r="BJ569" s="17" t="s">
        <v>23</v>
      </c>
      <c r="BK569" s="206">
        <f>ROUND(I569*H569,2)</f>
        <v>0</v>
      </c>
      <c r="BL569" s="17" t="s">
        <v>150</v>
      </c>
      <c r="BM569" s="205" t="s">
        <v>808</v>
      </c>
    </row>
    <row r="570" spans="2:51" s="12" customFormat="1" ht="11.25">
      <c r="B570" s="207"/>
      <c r="C570" s="208"/>
      <c r="D570" s="209" t="s">
        <v>152</v>
      </c>
      <c r="E570" s="210" t="s">
        <v>1</v>
      </c>
      <c r="F570" s="211" t="s">
        <v>809</v>
      </c>
      <c r="G570" s="208"/>
      <c r="H570" s="212">
        <v>955</v>
      </c>
      <c r="I570" s="213"/>
      <c r="J570" s="208"/>
      <c r="K570" s="208"/>
      <c r="L570" s="214"/>
      <c r="M570" s="215"/>
      <c r="N570" s="216"/>
      <c r="O570" s="216"/>
      <c r="P570" s="216"/>
      <c r="Q570" s="216"/>
      <c r="R570" s="216"/>
      <c r="S570" s="216"/>
      <c r="T570" s="217"/>
      <c r="AT570" s="218" t="s">
        <v>152</v>
      </c>
      <c r="AU570" s="218" t="s">
        <v>22</v>
      </c>
      <c r="AV570" s="12" t="s">
        <v>22</v>
      </c>
      <c r="AW570" s="12" t="s">
        <v>46</v>
      </c>
      <c r="AX570" s="12" t="s">
        <v>88</v>
      </c>
      <c r="AY570" s="218" t="s">
        <v>143</v>
      </c>
    </row>
    <row r="571" spans="2:51" s="13" customFormat="1" ht="11.25">
      <c r="B571" s="219"/>
      <c r="C571" s="220"/>
      <c r="D571" s="209" t="s">
        <v>152</v>
      </c>
      <c r="E571" s="221" t="s">
        <v>1</v>
      </c>
      <c r="F571" s="222" t="s">
        <v>810</v>
      </c>
      <c r="G571" s="220"/>
      <c r="H571" s="221" t="s">
        <v>1</v>
      </c>
      <c r="I571" s="223"/>
      <c r="J571" s="220"/>
      <c r="K571" s="220"/>
      <c r="L571" s="224"/>
      <c r="M571" s="225"/>
      <c r="N571" s="226"/>
      <c r="O571" s="226"/>
      <c r="P571" s="226"/>
      <c r="Q571" s="226"/>
      <c r="R571" s="226"/>
      <c r="S571" s="226"/>
      <c r="T571" s="227"/>
      <c r="AT571" s="228" t="s">
        <v>152</v>
      </c>
      <c r="AU571" s="228" t="s">
        <v>22</v>
      </c>
      <c r="AV571" s="13" t="s">
        <v>23</v>
      </c>
      <c r="AW571" s="13" t="s">
        <v>46</v>
      </c>
      <c r="AX571" s="13" t="s">
        <v>88</v>
      </c>
      <c r="AY571" s="228" t="s">
        <v>143</v>
      </c>
    </row>
    <row r="572" spans="2:51" s="12" customFormat="1" ht="11.25">
      <c r="B572" s="207"/>
      <c r="C572" s="208"/>
      <c r="D572" s="209" t="s">
        <v>152</v>
      </c>
      <c r="E572" s="210" t="s">
        <v>1</v>
      </c>
      <c r="F572" s="211" t="s">
        <v>811</v>
      </c>
      <c r="G572" s="208"/>
      <c r="H572" s="212">
        <v>-291</v>
      </c>
      <c r="I572" s="213"/>
      <c r="J572" s="208"/>
      <c r="K572" s="208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152</v>
      </c>
      <c r="AU572" s="218" t="s">
        <v>22</v>
      </c>
      <c r="AV572" s="12" t="s">
        <v>22</v>
      </c>
      <c r="AW572" s="12" t="s">
        <v>46</v>
      </c>
      <c r="AX572" s="12" t="s">
        <v>88</v>
      </c>
      <c r="AY572" s="218" t="s">
        <v>143</v>
      </c>
    </row>
    <row r="573" spans="2:51" s="14" customFormat="1" ht="11.25">
      <c r="B573" s="229"/>
      <c r="C573" s="230"/>
      <c r="D573" s="209" t="s">
        <v>152</v>
      </c>
      <c r="E573" s="231" t="s">
        <v>1</v>
      </c>
      <c r="F573" s="232" t="s">
        <v>161</v>
      </c>
      <c r="G573" s="230"/>
      <c r="H573" s="233">
        <v>664</v>
      </c>
      <c r="I573" s="234"/>
      <c r="J573" s="230"/>
      <c r="K573" s="230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152</v>
      </c>
      <c r="AU573" s="239" t="s">
        <v>22</v>
      </c>
      <c r="AV573" s="14" t="s">
        <v>150</v>
      </c>
      <c r="AW573" s="14" t="s">
        <v>46</v>
      </c>
      <c r="AX573" s="14" t="s">
        <v>23</v>
      </c>
      <c r="AY573" s="239" t="s">
        <v>143</v>
      </c>
    </row>
    <row r="574" spans="2:65" s="1" customFormat="1" ht="24" customHeight="1">
      <c r="B574" s="35"/>
      <c r="C574" s="251" t="s">
        <v>812</v>
      </c>
      <c r="D574" s="251" t="s">
        <v>352</v>
      </c>
      <c r="E574" s="252" t="s">
        <v>813</v>
      </c>
      <c r="F574" s="253" t="s">
        <v>814</v>
      </c>
      <c r="G574" s="254" t="s">
        <v>383</v>
      </c>
      <c r="H574" s="255">
        <v>484</v>
      </c>
      <c r="I574" s="256"/>
      <c r="J574" s="257">
        <f>ROUND(I574*H574,2)</f>
        <v>0</v>
      </c>
      <c r="K574" s="253" t="s">
        <v>149</v>
      </c>
      <c r="L574" s="258"/>
      <c r="M574" s="259" t="s">
        <v>1</v>
      </c>
      <c r="N574" s="260" t="s">
        <v>53</v>
      </c>
      <c r="O574" s="67"/>
      <c r="P574" s="203">
        <f>O574*H574</f>
        <v>0</v>
      </c>
      <c r="Q574" s="203">
        <v>0.0242</v>
      </c>
      <c r="R574" s="203">
        <f>Q574*H574</f>
        <v>11.7128</v>
      </c>
      <c r="S574" s="203">
        <v>0</v>
      </c>
      <c r="T574" s="204">
        <f>S574*H574</f>
        <v>0</v>
      </c>
      <c r="AR574" s="205" t="s">
        <v>197</v>
      </c>
      <c r="AT574" s="205" t="s">
        <v>352</v>
      </c>
      <c r="AU574" s="205" t="s">
        <v>22</v>
      </c>
      <c r="AY574" s="17" t="s">
        <v>143</v>
      </c>
      <c r="BE574" s="206">
        <f>IF(N574="základní",J574,0)</f>
        <v>0</v>
      </c>
      <c r="BF574" s="206">
        <f>IF(N574="snížená",J574,0)</f>
        <v>0</v>
      </c>
      <c r="BG574" s="206">
        <f>IF(N574="zákl. přenesená",J574,0)</f>
        <v>0</v>
      </c>
      <c r="BH574" s="206">
        <f>IF(N574="sníž. přenesená",J574,0)</f>
        <v>0</v>
      </c>
      <c r="BI574" s="206">
        <f>IF(N574="nulová",J574,0)</f>
        <v>0</v>
      </c>
      <c r="BJ574" s="17" t="s">
        <v>23</v>
      </c>
      <c r="BK574" s="206">
        <f>ROUND(I574*H574,2)</f>
        <v>0</v>
      </c>
      <c r="BL574" s="17" t="s">
        <v>150</v>
      </c>
      <c r="BM574" s="205" t="s">
        <v>815</v>
      </c>
    </row>
    <row r="575" spans="2:51" s="13" customFormat="1" ht="11.25">
      <c r="B575" s="219"/>
      <c r="C575" s="220"/>
      <c r="D575" s="209" t="s">
        <v>152</v>
      </c>
      <c r="E575" s="221" t="s">
        <v>1</v>
      </c>
      <c r="F575" s="222" t="s">
        <v>816</v>
      </c>
      <c r="G575" s="220"/>
      <c r="H575" s="221" t="s">
        <v>1</v>
      </c>
      <c r="I575" s="223"/>
      <c r="J575" s="220"/>
      <c r="K575" s="220"/>
      <c r="L575" s="224"/>
      <c r="M575" s="225"/>
      <c r="N575" s="226"/>
      <c r="O575" s="226"/>
      <c r="P575" s="226"/>
      <c r="Q575" s="226"/>
      <c r="R575" s="226"/>
      <c r="S575" s="226"/>
      <c r="T575" s="227"/>
      <c r="AT575" s="228" t="s">
        <v>152</v>
      </c>
      <c r="AU575" s="228" t="s">
        <v>22</v>
      </c>
      <c r="AV575" s="13" t="s">
        <v>23</v>
      </c>
      <c r="AW575" s="13" t="s">
        <v>46</v>
      </c>
      <c r="AX575" s="13" t="s">
        <v>88</v>
      </c>
      <c r="AY575" s="228" t="s">
        <v>143</v>
      </c>
    </row>
    <row r="576" spans="2:51" s="12" customFormat="1" ht="11.25">
      <c r="B576" s="207"/>
      <c r="C576" s="208"/>
      <c r="D576" s="209" t="s">
        <v>152</v>
      </c>
      <c r="E576" s="210" t="s">
        <v>1</v>
      </c>
      <c r="F576" s="211" t="s">
        <v>817</v>
      </c>
      <c r="G576" s="208"/>
      <c r="H576" s="212">
        <v>214</v>
      </c>
      <c r="I576" s="213"/>
      <c r="J576" s="208"/>
      <c r="K576" s="208"/>
      <c r="L576" s="214"/>
      <c r="M576" s="215"/>
      <c r="N576" s="216"/>
      <c r="O576" s="216"/>
      <c r="P576" s="216"/>
      <c r="Q576" s="216"/>
      <c r="R576" s="216"/>
      <c r="S576" s="216"/>
      <c r="T576" s="217"/>
      <c r="AT576" s="218" t="s">
        <v>152</v>
      </c>
      <c r="AU576" s="218" t="s">
        <v>22</v>
      </c>
      <c r="AV576" s="12" t="s">
        <v>22</v>
      </c>
      <c r="AW576" s="12" t="s">
        <v>46</v>
      </c>
      <c r="AX576" s="12" t="s">
        <v>88</v>
      </c>
      <c r="AY576" s="218" t="s">
        <v>143</v>
      </c>
    </row>
    <row r="577" spans="2:51" s="13" customFormat="1" ht="11.25">
      <c r="B577" s="219"/>
      <c r="C577" s="220"/>
      <c r="D577" s="209" t="s">
        <v>152</v>
      </c>
      <c r="E577" s="221" t="s">
        <v>1</v>
      </c>
      <c r="F577" s="222" t="s">
        <v>818</v>
      </c>
      <c r="G577" s="220"/>
      <c r="H577" s="221" t="s">
        <v>1</v>
      </c>
      <c r="I577" s="223"/>
      <c r="J577" s="220"/>
      <c r="K577" s="220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152</v>
      </c>
      <c r="AU577" s="228" t="s">
        <v>22</v>
      </c>
      <c r="AV577" s="13" t="s">
        <v>23</v>
      </c>
      <c r="AW577" s="13" t="s">
        <v>46</v>
      </c>
      <c r="AX577" s="13" t="s">
        <v>88</v>
      </c>
      <c r="AY577" s="228" t="s">
        <v>143</v>
      </c>
    </row>
    <row r="578" spans="2:51" s="12" customFormat="1" ht="11.25">
      <c r="B578" s="207"/>
      <c r="C578" s="208"/>
      <c r="D578" s="209" t="s">
        <v>152</v>
      </c>
      <c r="E578" s="210" t="s">
        <v>1</v>
      </c>
      <c r="F578" s="211" t="s">
        <v>819</v>
      </c>
      <c r="G578" s="208"/>
      <c r="H578" s="212">
        <v>270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152</v>
      </c>
      <c r="AU578" s="218" t="s">
        <v>22</v>
      </c>
      <c r="AV578" s="12" t="s">
        <v>22</v>
      </c>
      <c r="AW578" s="12" t="s">
        <v>46</v>
      </c>
      <c r="AX578" s="12" t="s">
        <v>88</v>
      </c>
      <c r="AY578" s="218" t="s">
        <v>143</v>
      </c>
    </row>
    <row r="579" spans="2:51" s="14" customFormat="1" ht="11.25">
      <c r="B579" s="229"/>
      <c r="C579" s="230"/>
      <c r="D579" s="209" t="s">
        <v>152</v>
      </c>
      <c r="E579" s="231" t="s">
        <v>1</v>
      </c>
      <c r="F579" s="232" t="s">
        <v>161</v>
      </c>
      <c r="G579" s="230"/>
      <c r="H579" s="233">
        <v>484</v>
      </c>
      <c r="I579" s="234"/>
      <c r="J579" s="230"/>
      <c r="K579" s="230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152</v>
      </c>
      <c r="AU579" s="239" t="s">
        <v>22</v>
      </c>
      <c r="AV579" s="14" t="s">
        <v>150</v>
      </c>
      <c r="AW579" s="14" t="s">
        <v>46</v>
      </c>
      <c r="AX579" s="14" t="s">
        <v>23</v>
      </c>
      <c r="AY579" s="239" t="s">
        <v>143</v>
      </c>
    </row>
    <row r="580" spans="2:65" s="1" customFormat="1" ht="24" customHeight="1">
      <c r="B580" s="35"/>
      <c r="C580" s="251" t="s">
        <v>820</v>
      </c>
      <c r="D580" s="251" t="s">
        <v>352</v>
      </c>
      <c r="E580" s="252" t="s">
        <v>821</v>
      </c>
      <c r="F580" s="253" t="s">
        <v>822</v>
      </c>
      <c r="G580" s="254" t="s">
        <v>383</v>
      </c>
      <c r="H580" s="255">
        <v>54</v>
      </c>
      <c r="I580" s="256"/>
      <c r="J580" s="257">
        <f>ROUND(I580*H580,2)</f>
        <v>0</v>
      </c>
      <c r="K580" s="253" t="s">
        <v>1</v>
      </c>
      <c r="L580" s="258"/>
      <c r="M580" s="259" t="s">
        <v>1</v>
      </c>
      <c r="N580" s="260" t="s">
        <v>53</v>
      </c>
      <c r="O580" s="67"/>
      <c r="P580" s="203">
        <f>O580*H580</f>
        <v>0</v>
      </c>
      <c r="Q580" s="203">
        <v>0.064</v>
      </c>
      <c r="R580" s="203">
        <f>Q580*H580</f>
        <v>3.456</v>
      </c>
      <c r="S580" s="203">
        <v>0</v>
      </c>
      <c r="T580" s="204">
        <f>S580*H580</f>
        <v>0</v>
      </c>
      <c r="AR580" s="205" t="s">
        <v>197</v>
      </c>
      <c r="AT580" s="205" t="s">
        <v>352</v>
      </c>
      <c r="AU580" s="205" t="s">
        <v>22</v>
      </c>
      <c r="AY580" s="17" t="s">
        <v>143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17" t="s">
        <v>23</v>
      </c>
      <c r="BK580" s="206">
        <f>ROUND(I580*H580,2)</f>
        <v>0</v>
      </c>
      <c r="BL580" s="17" t="s">
        <v>150</v>
      </c>
      <c r="BM580" s="205" t="s">
        <v>823</v>
      </c>
    </row>
    <row r="581" spans="2:51" s="12" customFormat="1" ht="11.25">
      <c r="B581" s="207"/>
      <c r="C581" s="208"/>
      <c r="D581" s="209" t="s">
        <v>152</v>
      </c>
      <c r="E581" s="210" t="s">
        <v>1</v>
      </c>
      <c r="F581" s="211" t="s">
        <v>824</v>
      </c>
      <c r="G581" s="208"/>
      <c r="H581" s="212">
        <v>54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152</v>
      </c>
      <c r="AU581" s="218" t="s">
        <v>22</v>
      </c>
      <c r="AV581" s="12" t="s">
        <v>22</v>
      </c>
      <c r="AW581" s="12" t="s">
        <v>46</v>
      </c>
      <c r="AX581" s="12" t="s">
        <v>23</v>
      </c>
      <c r="AY581" s="218" t="s">
        <v>143</v>
      </c>
    </row>
    <row r="582" spans="2:65" s="1" customFormat="1" ht="16.5" customHeight="1">
      <c r="B582" s="35"/>
      <c r="C582" s="251" t="s">
        <v>825</v>
      </c>
      <c r="D582" s="251" t="s">
        <v>352</v>
      </c>
      <c r="E582" s="252" t="s">
        <v>826</v>
      </c>
      <c r="F582" s="253" t="s">
        <v>827</v>
      </c>
      <c r="G582" s="254" t="s">
        <v>383</v>
      </c>
      <c r="H582" s="255">
        <v>14</v>
      </c>
      <c r="I582" s="256"/>
      <c r="J582" s="257">
        <f>ROUND(I582*H582,2)</f>
        <v>0</v>
      </c>
      <c r="K582" s="253" t="s">
        <v>1</v>
      </c>
      <c r="L582" s="258"/>
      <c r="M582" s="259" t="s">
        <v>1</v>
      </c>
      <c r="N582" s="260" t="s">
        <v>53</v>
      </c>
      <c r="O582" s="67"/>
      <c r="P582" s="203">
        <f>O582*H582</f>
        <v>0</v>
      </c>
      <c r="Q582" s="203">
        <v>0</v>
      </c>
      <c r="R582" s="203">
        <f>Q582*H582</f>
        <v>0</v>
      </c>
      <c r="S582" s="203">
        <v>0</v>
      </c>
      <c r="T582" s="204">
        <f>S582*H582</f>
        <v>0</v>
      </c>
      <c r="AR582" s="205" t="s">
        <v>197</v>
      </c>
      <c r="AT582" s="205" t="s">
        <v>352</v>
      </c>
      <c r="AU582" s="205" t="s">
        <v>22</v>
      </c>
      <c r="AY582" s="17" t="s">
        <v>143</v>
      </c>
      <c r="BE582" s="206">
        <f>IF(N582="základní",J582,0)</f>
        <v>0</v>
      </c>
      <c r="BF582" s="206">
        <f>IF(N582="snížená",J582,0)</f>
        <v>0</v>
      </c>
      <c r="BG582" s="206">
        <f>IF(N582="zákl. přenesená",J582,0)</f>
        <v>0</v>
      </c>
      <c r="BH582" s="206">
        <f>IF(N582="sníž. přenesená",J582,0)</f>
        <v>0</v>
      </c>
      <c r="BI582" s="206">
        <f>IF(N582="nulová",J582,0)</f>
        <v>0</v>
      </c>
      <c r="BJ582" s="17" t="s">
        <v>23</v>
      </c>
      <c r="BK582" s="206">
        <f>ROUND(I582*H582,2)</f>
        <v>0</v>
      </c>
      <c r="BL582" s="17" t="s">
        <v>150</v>
      </c>
      <c r="BM582" s="205" t="s">
        <v>828</v>
      </c>
    </row>
    <row r="583" spans="2:51" s="12" customFormat="1" ht="11.25">
      <c r="B583" s="207"/>
      <c r="C583" s="208"/>
      <c r="D583" s="209" t="s">
        <v>152</v>
      </c>
      <c r="E583" s="210" t="s">
        <v>1</v>
      </c>
      <c r="F583" s="211" t="s">
        <v>234</v>
      </c>
      <c r="G583" s="208"/>
      <c r="H583" s="212">
        <v>14</v>
      </c>
      <c r="I583" s="213"/>
      <c r="J583" s="208"/>
      <c r="K583" s="208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152</v>
      </c>
      <c r="AU583" s="218" t="s">
        <v>22</v>
      </c>
      <c r="AV583" s="12" t="s">
        <v>22</v>
      </c>
      <c r="AW583" s="12" t="s">
        <v>46</v>
      </c>
      <c r="AX583" s="12" t="s">
        <v>23</v>
      </c>
      <c r="AY583" s="218" t="s">
        <v>143</v>
      </c>
    </row>
    <row r="584" spans="2:65" s="1" customFormat="1" ht="24" customHeight="1">
      <c r="B584" s="35"/>
      <c r="C584" s="194" t="s">
        <v>829</v>
      </c>
      <c r="D584" s="194" t="s">
        <v>145</v>
      </c>
      <c r="E584" s="195" t="s">
        <v>830</v>
      </c>
      <c r="F584" s="196" t="s">
        <v>831</v>
      </c>
      <c r="G584" s="197" t="s">
        <v>255</v>
      </c>
      <c r="H584" s="198">
        <v>94.8</v>
      </c>
      <c r="I584" s="199"/>
      <c r="J584" s="200">
        <f>ROUND(I584*H584,2)</f>
        <v>0</v>
      </c>
      <c r="K584" s="196" t="s">
        <v>1</v>
      </c>
      <c r="L584" s="39"/>
      <c r="M584" s="201" t="s">
        <v>1</v>
      </c>
      <c r="N584" s="202" t="s">
        <v>53</v>
      </c>
      <c r="O584" s="67"/>
      <c r="P584" s="203">
        <f>O584*H584</f>
        <v>0</v>
      </c>
      <c r="Q584" s="203">
        <v>0.10095</v>
      </c>
      <c r="R584" s="203">
        <f>Q584*H584</f>
        <v>9.57006</v>
      </c>
      <c r="S584" s="203">
        <v>0</v>
      </c>
      <c r="T584" s="204">
        <f>S584*H584</f>
        <v>0</v>
      </c>
      <c r="AR584" s="205" t="s">
        <v>150</v>
      </c>
      <c r="AT584" s="205" t="s">
        <v>145</v>
      </c>
      <c r="AU584" s="205" t="s">
        <v>22</v>
      </c>
      <c r="AY584" s="17" t="s">
        <v>143</v>
      </c>
      <c r="BE584" s="206">
        <f>IF(N584="základní",J584,0)</f>
        <v>0</v>
      </c>
      <c r="BF584" s="206">
        <f>IF(N584="snížená",J584,0)</f>
        <v>0</v>
      </c>
      <c r="BG584" s="206">
        <f>IF(N584="zákl. přenesená",J584,0)</f>
        <v>0</v>
      </c>
      <c r="BH584" s="206">
        <f>IF(N584="sníž. přenesená",J584,0)</f>
        <v>0</v>
      </c>
      <c r="BI584" s="206">
        <f>IF(N584="nulová",J584,0)</f>
        <v>0</v>
      </c>
      <c r="BJ584" s="17" t="s">
        <v>23</v>
      </c>
      <c r="BK584" s="206">
        <f>ROUND(I584*H584,2)</f>
        <v>0</v>
      </c>
      <c r="BL584" s="17" t="s">
        <v>150</v>
      </c>
      <c r="BM584" s="205" t="s">
        <v>832</v>
      </c>
    </row>
    <row r="585" spans="2:51" s="12" customFormat="1" ht="11.25">
      <c r="B585" s="207"/>
      <c r="C585" s="208"/>
      <c r="D585" s="209" t="s">
        <v>152</v>
      </c>
      <c r="E585" s="210" t="s">
        <v>1</v>
      </c>
      <c r="F585" s="211" t="s">
        <v>833</v>
      </c>
      <c r="G585" s="208"/>
      <c r="H585" s="212">
        <v>94.8</v>
      </c>
      <c r="I585" s="213"/>
      <c r="J585" s="208"/>
      <c r="K585" s="208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152</v>
      </c>
      <c r="AU585" s="218" t="s">
        <v>22</v>
      </c>
      <c r="AV585" s="12" t="s">
        <v>22</v>
      </c>
      <c r="AW585" s="12" t="s">
        <v>46</v>
      </c>
      <c r="AX585" s="12" t="s">
        <v>23</v>
      </c>
      <c r="AY585" s="218" t="s">
        <v>143</v>
      </c>
    </row>
    <row r="586" spans="2:65" s="1" customFormat="1" ht="24" customHeight="1">
      <c r="B586" s="35"/>
      <c r="C586" s="251" t="s">
        <v>834</v>
      </c>
      <c r="D586" s="251" t="s">
        <v>352</v>
      </c>
      <c r="E586" s="252" t="s">
        <v>835</v>
      </c>
      <c r="F586" s="253" t="s">
        <v>836</v>
      </c>
      <c r="G586" s="254" t="s">
        <v>383</v>
      </c>
      <c r="H586" s="255">
        <v>193.8</v>
      </c>
      <c r="I586" s="256"/>
      <c r="J586" s="257">
        <f>ROUND(I586*H586,2)</f>
        <v>0</v>
      </c>
      <c r="K586" s="253" t="s">
        <v>149</v>
      </c>
      <c r="L586" s="258"/>
      <c r="M586" s="259" t="s">
        <v>1</v>
      </c>
      <c r="N586" s="260" t="s">
        <v>53</v>
      </c>
      <c r="O586" s="67"/>
      <c r="P586" s="203">
        <f>O586*H586</f>
        <v>0</v>
      </c>
      <c r="Q586" s="203">
        <v>0.023</v>
      </c>
      <c r="R586" s="203">
        <f>Q586*H586</f>
        <v>4.4574</v>
      </c>
      <c r="S586" s="203">
        <v>0</v>
      </c>
      <c r="T586" s="204">
        <f>S586*H586</f>
        <v>0</v>
      </c>
      <c r="AR586" s="205" t="s">
        <v>197</v>
      </c>
      <c r="AT586" s="205" t="s">
        <v>352</v>
      </c>
      <c r="AU586" s="205" t="s">
        <v>22</v>
      </c>
      <c r="AY586" s="17" t="s">
        <v>143</v>
      </c>
      <c r="BE586" s="206">
        <f>IF(N586="základní",J586,0)</f>
        <v>0</v>
      </c>
      <c r="BF586" s="206">
        <f>IF(N586="snížená",J586,0)</f>
        <v>0</v>
      </c>
      <c r="BG586" s="206">
        <f>IF(N586="zákl. přenesená",J586,0)</f>
        <v>0</v>
      </c>
      <c r="BH586" s="206">
        <f>IF(N586="sníž. přenesená",J586,0)</f>
        <v>0</v>
      </c>
      <c r="BI586" s="206">
        <f>IF(N586="nulová",J586,0)</f>
        <v>0</v>
      </c>
      <c r="BJ586" s="17" t="s">
        <v>23</v>
      </c>
      <c r="BK586" s="206">
        <f>ROUND(I586*H586,2)</f>
        <v>0</v>
      </c>
      <c r="BL586" s="17" t="s">
        <v>150</v>
      </c>
      <c r="BM586" s="205" t="s">
        <v>837</v>
      </c>
    </row>
    <row r="587" spans="2:51" s="12" customFormat="1" ht="11.25">
      <c r="B587" s="207"/>
      <c r="C587" s="208"/>
      <c r="D587" s="209" t="s">
        <v>152</v>
      </c>
      <c r="E587" s="210" t="s">
        <v>1</v>
      </c>
      <c r="F587" s="211" t="s">
        <v>838</v>
      </c>
      <c r="G587" s="208"/>
      <c r="H587" s="212">
        <v>193.8</v>
      </c>
      <c r="I587" s="213"/>
      <c r="J587" s="208"/>
      <c r="K587" s="208"/>
      <c r="L587" s="214"/>
      <c r="M587" s="215"/>
      <c r="N587" s="216"/>
      <c r="O587" s="216"/>
      <c r="P587" s="216"/>
      <c r="Q587" s="216"/>
      <c r="R587" s="216"/>
      <c r="S587" s="216"/>
      <c r="T587" s="217"/>
      <c r="AT587" s="218" t="s">
        <v>152</v>
      </c>
      <c r="AU587" s="218" t="s">
        <v>22</v>
      </c>
      <c r="AV587" s="12" t="s">
        <v>22</v>
      </c>
      <c r="AW587" s="12" t="s">
        <v>46</v>
      </c>
      <c r="AX587" s="12" t="s">
        <v>23</v>
      </c>
      <c r="AY587" s="218" t="s">
        <v>143</v>
      </c>
    </row>
    <row r="588" spans="2:65" s="1" customFormat="1" ht="24" customHeight="1">
      <c r="B588" s="35"/>
      <c r="C588" s="194" t="s">
        <v>839</v>
      </c>
      <c r="D588" s="194" t="s">
        <v>145</v>
      </c>
      <c r="E588" s="195" t="s">
        <v>840</v>
      </c>
      <c r="F588" s="196" t="s">
        <v>841</v>
      </c>
      <c r="G588" s="197" t="s">
        <v>273</v>
      </c>
      <c r="H588" s="198">
        <v>30.013</v>
      </c>
      <c r="I588" s="199"/>
      <c r="J588" s="200">
        <f>ROUND(I588*H588,2)</f>
        <v>0</v>
      </c>
      <c r="K588" s="196" t="s">
        <v>1</v>
      </c>
      <c r="L588" s="39"/>
      <c r="M588" s="201" t="s">
        <v>1</v>
      </c>
      <c r="N588" s="202" t="s">
        <v>53</v>
      </c>
      <c r="O588" s="67"/>
      <c r="P588" s="203">
        <f>O588*H588</f>
        <v>0</v>
      </c>
      <c r="Q588" s="203">
        <v>2.25634</v>
      </c>
      <c r="R588" s="203">
        <f>Q588*H588</f>
        <v>67.71953242</v>
      </c>
      <c r="S588" s="203">
        <v>0</v>
      </c>
      <c r="T588" s="204">
        <f>S588*H588</f>
        <v>0</v>
      </c>
      <c r="AR588" s="205" t="s">
        <v>150</v>
      </c>
      <c r="AT588" s="205" t="s">
        <v>145</v>
      </c>
      <c r="AU588" s="205" t="s">
        <v>22</v>
      </c>
      <c r="AY588" s="17" t="s">
        <v>143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17" t="s">
        <v>23</v>
      </c>
      <c r="BK588" s="206">
        <f>ROUND(I588*H588,2)</f>
        <v>0</v>
      </c>
      <c r="BL588" s="17" t="s">
        <v>150</v>
      </c>
      <c r="BM588" s="205" t="s">
        <v>842</v>
      </c>
    </row>
    <row r="589" spans="2:51" s="13" customFormat="1" ht="11.25">
      <c r="B589" s="219"/>
      <c r="C589" s="220"/>
      <c r="D589" s="209" t="s">
        <v>152</v>
      </c>
      <c r="E589" s="221" t="s">
        <v>1</v>
      </c>
      <c r="F589" s="222" t="s">
        <v>843</v>
      </c>
      <c r="G589" s="220"/>
      <c r="H589" s="221" t="s">
        <v>1</v>
      </c>
      <c r="I589" s="223"/>
      <c r="J589" s="220"/>
      <c r="K589" s="220"/>
      <c r="L589" s="224"/>
      <c r="M589" s="225"/>
      <c r="N589" s="226"/>
      <c r="O589" s="226"/>
      <c r="P589" s="226"/>
      <c r="Q589" s="226"/>
      <c r="R589" s="226"/>
      <c r="S589" s="226"/>
      <c r="T589" s="227"/>
      <c r="AT589" s="228" t="s">
        <v>152</v>
      </c>
      <c r="AU589" s="228" t="s">
        <v>22</v>
      </c>
      <c r="AV589" s="13" t="s">
        <v>23</v>
      </c>
      <c r="AW589" s="13" t="s">
        <v>46</v>
      </c>
      <c r="AX589" s="13" t="s">
        <v>88</v>
      </c>
      <c r="AY589" s="228" t="s">
        <v>143</v>
      </c>
    </row>
    <row r="590" spans="2:51" s="12" customFormat="1" ht="11.25">
      <c r="B590" s="207"/>
      <c r="C590" s="208"/>
      <c r="D590" s="209" t="s">
        <v>152</v>
      </c>
      <c r="E590" s="210" t="s">
        <v>1</v>
      </c>
      <c r="F590" s="211" t="s">
        <v>844</v>
      </c>
      <c r="G590" s="208"/>
      <c r="H590" s="212">
        <v>1.96</v>
      </c>
      <c r="I590" s="213"/>
      <c r="J590" s="208"/>
      <c r="K590" s="208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152</v>
      </c>
      <c r="AU590" s="218" t="s">
        <v>22</v>
      </c>
      <c r="AV590" s="12" t="s">
        <v>22</v>
      </c>
      <c r="AW590" s="12" t="s">
        <v>46</v>
      </c>
      <c r="AX590" s="12" t="s">
        <v>88</v>
      </c>
      <c r="AY590" s="218" t="s">
        <v>143</v>
      </c>
    </row>
    <row r="591" spans="2:51" s="13" customFormat="1" ht="11.25">
      <c r="B591" s="219"/>
      <c r="C591" s="220"/>
      <c r="D591" s="209" t="s">
        <v>152</v>
      </c>
      <c r="E591" s="221" t="s">
        <v>1</v>
      </c>
      <c r="F591" s="222" t="s">
        <v>845</v>
      </c>
      <c r="G591" s="220"/>
      <c r="H591" s="221" t="s">
        <v>1</v>
      </c>
      <c r="I591" s="223"/>
      <c r="J591" s="220"/>
      <c r="K591" s="220"/>
      <c r="L591" s="224"/>
      <c r="M591" s="225"/>
      <c r="N591" s="226"/>
      <c r="O591" s="226"/>
      <c r="P591" s="226"/>
      <c r="Q591" s="226"/>
      <c r="R591" s="226"/>
      <c r="S591" s="226"/>
      <c r="T591" s="227"/>
      <c r="AT591" s="228" t="s">
        <v>152</v>
      </c>
      <c r="AU591" s="228" t="s">
        <v>22</v>
      </c>
      <c r="AV591" s="13" t="s">
        <v>23</v>
      </c>
      <c r="AW591" s="13" t="s">
        <v>46</v>
      </c>
      <c r="AX591" s="13" t="s">
        <v>88</v>
      </c>
      <c r="AY591" s="228" t="s">
        <v>143</v>
      </c>
    </row>
    <row r="592" spans="2:51" s="12" customFormat="1" ht="11.25">
      <c r="B592" s="207"/>
      <c r="C592" s="208"/>
      <c r="D592" s="209" t="s">
        <v>152</v>
      </c>
      <c r="E592" s="210" t="s">
        <v>1</v>
      </c>
      <c r="F592" s="211" t="s">
        <v>846</v>
      </c>
      <c r="G592" s="208"/>
      <c r="H592" s="212">
        <v>28.053</v>
      </c>
      <c r="I592" s="213"/>
      <c r="J592" s="208"/>
      <c r="K592" s="208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152</v>
      </c>
      <c r="AU592" s="218" t="s">
        <v>22</v>
      </c>
      <c r="AV592" s="12" t="s">
        <v>22</v>
      </c>
      <c r="AW592" s="12" t="s">
        <v>46</v>
      </c>
      <c r="AX592" s="12" t="s">
        <v>88</v>
      </c>
      <c r="AY592" s="218" t="s">
        <v>143</v>
      </c>
    </row>
    <row r="593" spans="2:51" s="14" customFormat="1" ht="11.25">
      <c r="B593" s="229"/>
      <c r="C593" s="230"/>
      <c r="D593" s="209" t="s">
        <v>152</v>
      </c>
      <c r="E593" s="231" t="s">
        <v>1</v>
      </c>
      <c r="F593" s="232" t="s">
        <v>161</v>
      </c>
      <c r="G593" s="230"/>
      <c r="H593" s="233">
        <v>30.013</v>
      </c>
      <c r="I593" s="234"/>
      <c r="J593" s="230"/>
      <c r="K593" s="230"/>
      <c r="L593" s="235"/>
      <c r="M593" s="236"/>
      <c r="N593" s="237"/>
      <c r="O593" s="237"/>
      <c r="P593" s="237"/>
      <c r="Q593" s="237"/>
      <c r="R593" s="237"/>
      <c r="S593" s="237"/>
      <c r="T593" s="238"/>
      <c r="AT593" s="239" t="s">
        <v>152</v>
      </c>
      <c r="AU593" s="239" t="s">
        <v>22</v>
      </c>
      <c r="AV593" s="14" t="s">
        <v>150</v>
      </c>
      <c r="AW593" s="14" t="s">
        <v>46</v>
      </c>
      <c r="AX593" s="14" t="s">
        <v>23</v>
      </c>
      <c r="AY593" s="239" t="s">
        <v>143</v>
      </c>
    </row>
    <row r="594" spans="2:65" s="1" customFormat="1" ht="24" customHeight="1">
      <c r="B594" s="35"/>
      <c r="C594" s="194" t="s">
        <v>847</v>
      </c>
      <c r="D594" s="194" t="s">
        <v>145</v>
      </c>
      <c r="E594" s="195" t="s">
        <v>848</v>
      </c>
      <c r="F594" s="196" t="s">
        <v>849</v>
      </c>
      <c r="G594" s="197" t="s">
        <v>255</v>
      </c>
      <c r="H594" s="198">
        <v>1896</v>
      </c>
      <c r="I594" s="199"/>
      <c r="J594" s="200">
        <f>ROUND(I594*H594,2)</f>
        <v>0</v>
      </c>
      <c r="K594" s="196" t="s">
        <v>1</v>
      </c>
      <c r="L594" s="39"/>
      <c r="M594" s="201" t="s">
        <v>1</v>
      </c>
      <c r="N594" s="202" t="s">
        <v>53</v>
      </c>
      <c r="O594" s="67"/>
      <c r="P594" s="203">
        <f>O594*H594</f>
        <v>0</v>
      </c>
      <c r="Q594" s="203">
        <v>0</v>
      </c>
      <c r="R594" s="203">
        <f>Q594*H594</f>
        <v>0</v>
      </c>
      <c r="S594" s="203">
        <v>0</v>
      </c>
      <c r="T594" s="204">
        <f>S594*H594</f>
        <v>0</v>
      </c>
      <c r="AR594" s="205" t="s">
        <v>150</v>
      </c>
      <c r="AT594" s="205" t="s">
        <v>145</v>
      </c>
      <c r="AU594" s="205" t="s">
        <v>22</v>
      </c>
      <c r="AY594" s="17" t="s">
        <v>143</v>
      </c>
      <c r="BE594" s="206">
        <f>IF(N594="základní",J594,0)</f>
        <v>0</v>
      </c>
      <c r="BF594" s="206">
        <f>IF(N594="snížená",J594,0)</f>
        <v>0</v>
      </c>
      <c r="BG594" s="206">
        <f>IF(N594="zákl. přenesená",J594,0)</f>
        <v>0</v>
      </c>
      <c r="BH594" s="206">
        <f>IF(N594="sníž. přenesená",J594,0)</f>
        <v>0</v>
      </c>
      <c r="BI594" s="206">
        <f>IF(N594="nulová",J594,0)</f>
        <v>0</v>
      </c>
      <c r="BJ594" s="17" t="s">
        <v>23</v>
      </c>
      <c r="BK594" s="206">
        <f>ROUND(I594*H594,2)</f>
        <v>0</v>
      </c>
      <c r="BL594" s="17" t="s">
        <v>150</v>
      </c>
      <c r="BM594" s="205" t="s">
        <v>850</v>
      </c>
    </row>
    <row r="595" spans="2:51" s="13" customFormat="1" ht="11.25">
      <c r="B595" s="219"/>
      <c r="C595" s="220"/>
      <c r="D595" s="209" t="s">
        <v>152</v>
      </c>
      <c r="E595" s="221" t="s">
        <v>1</v>
      </c>
      <c r="F595" s="222" t="s">
        <v>851</v>
      </c>
      <c r="G595" s="220"/>
      <c r="H595" s="221" t="s">
        <v>1</v>
      </c>
      <c r="I595" s="223"/>
      <c r="J595" s="220"/>
      <c r="K595" s="220"/>
      <c r="L595" s="224"/>
      <c r="M595" s="225"/>
      <c r="N595" s="226"/>
      <c r="O595" s="226"/>
      <c r="P595" s="226"/>
      <c r="Q595" s="226"/>
      <c r="R595" s="226"/>
      <c r="S595" s="226"/>
      <c r="T595" s="227"/>
      <c r="AT595" s="228" t="s">
        <v>152</v>
      </c>
      <c r="AU595" s="228" t="s">
        <v>22</v>
      </c>
      <c r="AV595" s="13" t="s">
        <v>23</v>
      </c>
      <c r="AW595" s="13" t="s">
        <v>46</v>
      </c>
      <c r="AX595" s="13" t="s">
        <v>88</v>
      </c>
      <c r="AY595" s="228" t="s">
        <v>143</v>
      </c>
    </row>
    <row r="596" spans="2:51" s="12" customFormat="1" ht="11.25">
      <c r="B596" s="207"/>
      <c r="C596" s="208"/>
      <c r="D596" s="209" t="s">
        <v>152</v>
      </c>
      <c r="E596" s="210" t="s">
        <v>1</v>
      </c>
      <c r="F596" s="211" t="s">
        <v>852</v>
      </c>
      <c r="G596" s="208"/>
      <c r="H596" s="212">
        <v>66</v>
      </c>
      <c r="I596" s="213"/>
      <c r="J596" s="208"/>
      <c r="K596" s="208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152</v>
      </c>
      <c r="AU596" s="218" t="s">
        <v>22</v>
      </c>
      <c r="AV596" s="12" t="s">
        <v>22</v>
      </c>
      <c r="AW596" s="12" t="s">
        <v>46</v>
      </c>
      <c r="AX596" s="12" t="s">
        <v>88</v>
      </c>
      <c r="AY596" s="218" t="s">
        <v>143</v>
      </c>
    </row>
    <row r="597" spans="2:51" s="13" customFormat="1" ht="11.25">
      <c r="B597" s="219"/>
      <c r="C597" s="220"/>
      <c r="D597" s="209" t="s">
        <v>152</v>
      </c>
      <c r="E597" s="221" t="s">
        <v>1</v>
      </c>
      <c r="F597" s="222" t="s">
        <v>853</v>
      </c>
      <c r="G597" s="220"/>
      <c r="H597" s="221" t="s">
        <v>1</v>
      </c>
      <c r="I597" s="223"/>
      <c r="J597" s="220"/>
      <c r="K597" s="220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152</v>
      </c>
      <c r="AU597" s="228" t="s">
        <v>22</v>
      </c>
      <c r="AV597" s="13" t="s">
        <v>23</v>
      </c>
      <c r="AW597" s="13" t="s">
        <v>46</v>
      </c>
      <c r="AX597" s="13" t="s">
        <v>88</v>
      </c>
      <c r="AY597" s="228" t="s">
        <v>143</v>
      </c>
    </row>
    <row r="598" spans="2:51" s="12" customFormat="1" ht="11.25">
      <c r="B598" s="207"/>
      <c r="C598" s="208"/>
      <c r="D598" s="209" t="s">
        <v>152</v>
      </c>
      <c r="E598" s="210" t="s">
        <v>1</v>
      </c>
      <c r="F598" s="211" t="s">
        <v>854</v>
      </c>
      <c r="G598" s="208"/>
      <c r="H598" s="212">
        <v>116</v>
      </c>
      <c r="I598" s="213"/>
      <c r="J598" s="208"/>
      <c r="K598" s="208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152</v>
      </c>
      <c r="AU598" s="218" t="s">
        <v>22</v>
      </c>
      <c r="AV598" s="12" t="s">
        <v>22</v>
      </c>
      <c r="AW598" s="12" t="s">
        <v>46</v>
      </c>
      <c r="AX598" s="12" t="s">
        <v>88</v>
      </c>
      <c r="AY598" s="218" t="s">
        <v>143</v>
      </c>
    </row>
    <row r="599" spans="2:51" s="13" customFormat="1" ht="11.25">
      <c r="B599" s="219"/>
      <c r="C599" s="220"/>
      <c r="D599" s="209" t="s">
        <v>152</v>
      </c>
      <c r="E599" s="221" t="s">
        <v>1</v>
      </c>
      <c r="F599" s="222" t="s">
        <v>855</v>
      </c>
      <c r="G599" s="220"/>
      <c r="H599" s="221" t="s">
        <v>1</v>
      </c>
      <c r="I599" s="223"/>
      <c r="J599" s="220"/>
      <c r="K599" s="220"/>
      <c r="L599" s="224"/>
      <c r="M599" s="225"/>
      <c r="N599" s="226"/>
      <c r="O599" s="226"/>
      <c r="P599" s="226"/>
      <c r="Q599" s="226"/>
      <c r="R599" s="226"/>
      <c r="S599" s="226"/>
      <c r="T599" s="227"/>
      <c r="AT599" s="228" t="s">
        <v>152</v>
      </c>
      <c r="AU599" s="228" t="s">
        <v>22</v>
      </c>
      <c r="AV599" s="13" t="s">
        <v>23</v>
      </c>
      <c r="AW599" s="13" t="s">
        <v>46</v>
      </c>
      <c r="AX599" s="13" t="s">
        <v>88</v>
      </c>
      <c r="AY599" s="228" t="s">
        <v>143</v>
      </c>
    </row>
    <row r="600" spans="2:51" s="12" customFormat="1" ht="11.25">
      <c r="B600" s="207"/>
      <c r="C600" s="208"/>
      <c r="D600" s="209" t="s">
        <v>152</v>
      </c>
      <c r="E600" s="210" t="s">
        <v>1</v>
      </c>
      <c r="F600" s="211" t="s">
        <v>856</v>
      </c>
      <c r="G600" s="208"/>
      <c r="H600" s="212">
        <v>1661</v>
      </c>
      <c r="I600" s="213"/>
      <c r="J600" s="208"/>
      <c r="K600" s="208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152</v>
      </c>
      <c r="AU600" s="218" t="s">
        <v>22</v>
      </c>
      <c r="AV600" s="12" t="s">
        <v>22</v>
      </c>
      <c r="AW600" s="12" t="s">
        <v>46</v>
      </c>
      <c r="AX600" s="12" t="s">
        <v>88</v>
      </c>
      <c r="AY600" s="218" t="s">
        <v>143</v>
      </c>
    </row>
    <row r="601" spans="2:51" s="13" customFormat="1" ht="11.25">
      <c r="B601" s="219"/>
      <c r="C601" s="220"/>
      <c r="D601" s="209" t="s">
        <v>152</v>
      </c>
      <c r="E601" s="221" t="s">
        <v>1</v>
      </c>
      <c r="F601" s="222" t="s">
        <v>857</v>
      </c>
      <c r="G601" s="220"/>
      <c r="H601" s="221" t="s">
        <v>1</v>
      </c>
      <c r="I601" s="223"/>
      <c r="J601" s="220"/>
      <c r="K601" s="220"/>
      <c r="L601" s="224"/>
      <c r="M601" s="225"/>
      <c r="N601" s="226"/>
      <c r="O601" s="226"/>
      <c r="P601" s="226"/>
      <c r="Q601" s="226"/>
      <c r="R601" s="226"/>
      <c r="S601" s="226"/>
      <c r="T601" s="227"/>
      <c r="AT601" s="228" t="s">
        <v>152</v>
      </c>
      <c r="AU601" s="228" t="s">
        <v>22</v>
      </c>
      <c r="AV601" s="13" t="s">
        <v>23</v>
      </c>
      <c r="AW601" s="13" t="s">
        <v>46</v>
      </c>
      <c r="AX601" s="13" t="s">
        <v>88</v>
      </c>
      <c r="AY601" s="228" t="s">
        <v>143</v>
      </c>
    </row>
    <row r="602" spans="2:51" s="12" customFormat="1" ht="11.25">
      <c r="B602" s="207"/>
      <c r="C602" s="208"/>
      <c r="D602" s="209" t="s">
        <v>152</v>
      </c>
      <c r="E602" s="210" t="s">
        <v>1</v>
      </c>
      <c r="F602" s="211" t="s">
        <v>858</v>
      </c>
      <c r="G602" s="208"/>
      <c r="H602" s="212">
        <v>53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152</v>
      </c>
      <c r="AU602" s="218" t="s">
        <v>22</v>
      </c>
      <c r="AV602" s="12" t="s">
        <v>22</v>
      </c>
      <c r="AW602" s="12" t="s">
        <v>46</v>
      </c>
      <c r="AX602" s="12" t="s">
        <v>88</v>
      </c>
      <c r="AY602" s="218" t="s">
        <v>143</v>
      </c>
    </row>
    <row r="603" spans="2:51" s="14" customFormat="1" ht="11.25">
      <c r="B603" s="229"/>
      <c r="C603" s="230"/>
      <c r="D603" s="209" t="s">
        <v>152</v>
      </c>
      <c r="E603" s="231" t="s">
        <v>1</v>
      </c>
      <c r="F603" s="232" t="s">
        <v>161</v>
      </c>
      <c r="G603" s="230"/>
      <c r="H603" s="233">
        <v>1896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AT603" s="239" t="s">
        <v>152</v>
      </c>
      <c r="AU603" s="239" t="s">
        <v>22</v>
      </c>
      <c r="AV603" s="14" t="s">
        <v>150</v>
      </c>
      <c r="AW603" s="14" t="s">
        <v>46</v>
      </c>
      <c r="AX603" s="14" t="s">
        <v>23</v>
      </c>
      <c r="AY603" s="239" t="s">
        <v>143</v>
      </c>
    </row>
    <row r="604" spans="2:65" s="1" customFormat="1" ht="24" customHeight="1">
      <c r="B604" s="35"/>
      <c r="C604" s="194" t="s">
        <v>859</v>
      </c>
      <c r="D604" s="194" t="s">
        <v>145</v>
      </c>
      <c r="E604" s="195" t="s">
        <v>860</v>
      </c>
      <c r="F604" s="196" t="s">
        <v>861</v>
      </c>
      <c r="G604" s="197" t="s">
        <v>255</v>
      </c>
      <c r="H604" s="198">
        <v>701</v>
      </c>
      <c r="I604" s="199"/>
      <c r="J604" s="200">
        <f>ROUND(I604*H604,2)</f>
        <v>0</v>
      </c>
      <c r="K604" s="196" t="s">
        <v>1</v>
      </c>
      <c r="L604" s="39"/>
      <c r="M604" s="201" t="s">
        <v>1</v>
      </c>
      <c r="N604" s="202" t="s">
        <v>53</v>
      </c>
      <c r="O604" s="67"/>
      <c r="P604" s="203">
        <f>O604*H604</f>
        <v>0</v>
      </c>
      <c r="Q604" s="203">
        <v>0</v>
      </c>
      <c r="R604" s="203">
        <f>Q604*H604</f>
        <v>0</v>
      </c>
      <c r="S604" s="203">
        <v>0</v>
      </c>
      <c r="T604" s="204">
        <f>S604*H604</f>
        <v>0</v>
      </c>
      <c r="AR604" s="205" t="s">
        <v>150</v>
      </c>
      <c r="AT604" s="205" t="s">
        <v>145</v>
      </c>
      <c r="AU604" s="205" t="s">
        <v>22</v>
      </c>
      <c r="AY604" s="17" t="s">
        <v>143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17" t="s">
        <v>23</v>
      </c>
      <c r="BK604" s="206">
        <f>ROUND(I604*H604,2)</f>
        <v>0</v>
      </c>
      <c r="BL604" s="17" t="s">
        <v>150</v>
      </c>
      <c r="BM604" s="205" t="s">
        <v>862</v>
      </c>
    </row>
    <row r="605" spans="2:51" s="13" customFormat="1" ht="11.25">
      <c r="B605" s="219"/>
      <c r="C605" s="220"/>
      <c r="D605" s="209" t="s">
        <v>152</v>
      </c>
      <c r="E605" s="221" t="s">
        <v>1</v>
      </c>
      <c r="F605" s="222" t="s">
        <v>863</v>
      </c>
      <c r="G605" s="220"/>
      <c r="H605" s="221" t="s">
        <v>1</v>
      </c>
      <c r="I605" s="223"/>
      <c r="J605" s="220"/>
      <c r="K605" s="220"/>
      <c r="L605" s="224"/>
      <c r="M605" s="225"/>
      <c r="N605" s="226"/>
      <c r="O605" s="226"/>
      <c r="P605" s="226"/>
      <c r="Q605" s="226"/>
      <c r="R605" s="226"/>
      <c r="S605" s="226"/>
      <c r="T605" s="227"/>
      <c r="AT605" s="228" t="s">
        <v>152</v>
      </c>
      <c r="AU605" s="228" t="s">
        <v>22</v>
      </c>
      <c r="AV605" s="13" t="s">
        <v>23</v>
      </c>
      <c r="AW605" s="13" t="s">
        <v>46</v>
      </c>
      <c r="AX605" s="13" t="s">
        <v>88</v>
      </c>
      <c r="AY605" s="228" t="s">
        <v>143</v>
      </c>
    </row>
    <row r="606" spans="2:51" s="12" customFormat="1" ht="11.25">
      <c r="B606" s="207"/>
      <c r="C606" s="208"/>
      <c r="D606" s="209" t="s">
        <v>152</v>
      </c>
      <c r="E606" s="210" t="s">
        <v>1</v>
      </c>
      <c r="F606" s="211" t="s">
        <v>864</v>
      </c>
      <c r="G606" s="208"/>
      <c r="H606" s="212">
        <v>485</v>
      </c>
      <c r="I606" s="213"/>
      <c r="J606" s="208"/>
      <c r="K606" s="208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152</v>
      </c>
      <c r="AU606" s="218" t="s">
        <v>22</v>
      </c>
      <c r="AV606" s="12" t="s">
        <v>22</v>
      </c>
      <c r="AW606" s="12" t="s">
        <v>46</v>
      </c>
      <c r="AX606" s="12" t="s">
        <v>88</v>
      </c>
      <c r="AY606" s="218" t="s">
        <v>143</v>
      </c>
    </row>
    <row r="607" spans="2:51" s="13" customFormat="1" ht="11.25">
      <c r="B607" s="219"/>
      <c r="C607" s="220"/>
      <c r="D607" s="209" t="s">
        <v>152</v>
      </c>
      <c r="E607" s="221" t="s">
        <v>1</v>
      </c>
      <c r="F607" s="222" t="s">
        <v>865</v>
      </c>
      <c r="G607" s="220"/>
      <c r="H607" s="221" t="s">
        <v>1</v>
      </c>
      <c r="I607" s="223"/>
      <c r="J607" s="220"/>
      <c r="K607" s="220"/>
      <c r="L607" s="224"/>
      <c r="M607" s="225"/>
      <c r="N607" s="226"/>
      <c r="O607" s="226"/>
      <c r="P607" s="226"/>
      <c r="Q607" s="226"/>
      <c r="R607" s="226"/>
      <c r="S607" s="226"/>
      <c r="T607" s="227"/>
      <c r="AT607" s="228" t="s">
        <v>152</v>
      </c>
      <c r="AU607" s="228" t="s">
        <v>22</v>
      </c>
      <c r="AV607" s="13" t="s">
        <v>23</v>
      </c>
      <c r="AW607" s="13" t="s">
        <v>46</v>
      </c>
      <c r="AX607" s="13" t="s">
        <v>88</v>
      </c>
      <c r="AY607" s="228" t="s">
        <v>143</v>
      </c>
    </row>
    <row r="608" spans="2:51" s="12" customFormat="1" ht="11.25">
      <c r="B608" s="207"/>
      <c r="C608" s="208"/>
      <c r="D608" s="209" t="s">
        <v>152</v>
      </c>
      <c r="E608" s="210" t="s">
        <v>1</v>
      </c>
      <c r="F608" s="211" t="s">
        <v>866</v>
      </c>
      <c r="G608" s="208"/>
      <c r="H608" s="212">
        <v>216</v>
      </c>
      <c r="I608" s="213"/>
      <c r="J608" s="208"/>
      <c r="K608" s="208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152</v>
      </c>
      <c r="AU608" s="218" t="s">
        <v>22</v>
      </c>
      <c r="AV608" s="12" t="s">
        <v>22</v>
      </c>
      <c r="AW608" s="12" t="s">
        <v>46</v>
      </c>
      <c r="AX608" s="12" t="s">
        <v>88</v>
      </c>
      <c r="AY608" s="218" t="s">
        <v>143</v>
      </c>
    </row>
    <row r="609" spans="2:51" s="14" customFormat="1" ht="11.25">
      <c r="B609" s="229"/>
      <c r="C609" s="230"/>
      <c r="D609" s="209" t="s">
        <v>152</v>
      </c>
      <c r="E609" s="231" t="s">
        <v>1</v>
      </c>
      <c r="F609" s="232" t="s">
        <v>161</v>
      </c>
      <c r="G609" s="230"/>
      <c r="H609" s="233">
        <v>701</v>
      </c>
      <c r="I609" s="234"/>
      <c r="J609" s="230"/>
      <c r="K609" s="230"/>
      <c r="L609" s="235"/>
      <c r="M609" s="236"/>
      <c r="N609" s="237"/>
      <c r="O609" s="237"/>
      <c r="P609" s="237"/>
      <c r="Q609" s="237"/>
      <c r="R609" s="237"/>
      <c r="S609" s="237"/>
      <c r="T609" s="238"/>
      <c r="AT609" s="239" t="s">
        <v>152</v>
      </c>
      <c r="AU609" s="239" t="s">
        <v>22</v>
      </c>
      <c r="AV609" s="14" t="s">
        <v>150</v>
      </c>
      <c r="AW609" s="14" t="s">
        <v>46</v>
      </c>
      <c r="AX609" s="14" t="s">
        <v>23</v>
      </c>
      <c r="AY609" s="239" t="s">
        <v>143</v>
      </c>
    </row>
    <row r="610" spans="2:65" s="1" customFormat="1" ht="24" customHeight="1">
      <c r="B610" s="35"/>
      <c r="C610" s="194" t="s">
        <v>867</v>
      </c>
      <c r="D610" s="194" t="s">
        <v>145</v>
      </c>
      <c r="E610" s="195" t="s">
        <v>868</v>
      </c>
      <c r="F610" s="196" t="s">
        <v>869</v>
      </c>
      <c r="G610" s="197" t="s">
        <v>255</v>
      </c>
      <c r="H610" s="198">
        <v>1896</v>
      </c>
      <c r="I610" s="199"/>
      <c r="J610" s="200">
        <f>ROUND(I610*H610,2)</f>
        <v>0</v>
      </c>
      <c r="K610" s="196" t="s">
        <v>149</v>
      </c>
      <c r="L610" s="39"/>
      <c r="M610" s="201" t="s">
        <v>1</v>
      </c>
      <c r="N610" s="202" t="s">
        <v>53</v>
      </c>
      <c r="O610" s="67"/>
      <c r="P610" s="203">
        <f>O610*H610</f>
        <v>0</v>
      </c>
      <c r="Q610" s="203">
        <v>0.00011</v>
      </c>
      <c r="R610" s="203">
        <f>Q610*H610</f>
        <v>0.20856</v>
      </c>
      <c r="S610" s="203">
        <v>0</v>
      </c>
      <c r="T610" s="204">
        <f>S610*H610</f>
        <v>0</v>
      </c>
      <c r="AR610" s="205" t="s">
        <v>150</v>
      </c>
      <c r="AT610" s="205" t="s">
        <v>145</v>
      </c>
      <c r="AU610" s="205" t="s">
        <v>22</v>
      </c>
      <c r="AY610" s="17" t="s">
        <v>143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17" t="s">
        <v>23</v>
      </c>
      <c r="BK610" s="206">
        <f>ROUND(I610*H610,2)</f>
        <v>0</v>
      </c>
      <c r="BL610" s="17" t="s">
        <v>150</v>
      </c>
      <c r="BM610" s="205" t="s">
        <v>870</v>
      </c>
    </row>
    <row r="611" spans="2:51" s="12" customFormat="1" ht="11.25">
      <c r="B611" s="207"/>
      <c r="C611" s="208"/>
      <c r="D611" s="209" t="s">
        <v>152</v>
      </c>
      <c r="E611" s="210" t="s">
        <v>1</v>
      </c>
      <c r="F611" s="211" t="s">
        <v>871</v>
      </c>
      <c r="G611" s="208"/>
      <c r="H611" s="212">
        <v>1896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152</v>
      </c>
      <c r="AU611" s="218" t="s">
        <v>22</v>
      </c>
      <c r="AV611" s="12" t="s">
        <v>22</v>
      </c>
      <c r="AW611" s="12" t="s">
        <v>46</v>
      </c>
      <c r="AX611" s="12" t="s">
        <v>23</v>
      </c>
      <c r="AY611" s="218" t="s">
        <v>143</v>
      </c>
    </row>
    <row r="612" spans="2:65" s="1" customFormat="1" ht="24" customHeight="1">
      <c r="B612" s="35"/>
      <c r="C612" s="194" t="s">
        <v>872</v>
      </c>
      <c r="D612" s="194" t="s">
        <v>145</v>
      </c>
      <c r="E612" s="195" t="s">
        <v>873</v>
      </c>
      <c r="F612" s="196" t="s">
        <v>874</v>
      </c>
      <c r="G612" s="197" t="s">
        <v>255</v>
      </c>
      <c r="H612" s="198">
        <v>701</v>
      </c>
      <c r="I612" s="199"/>
      <c r="J612" s="200">
        <f>ROUND(I612*H612,2)</f>
        <v>0</v>
      </c>
      <c r="K612" s="196" t="s">
        <v>1</v>
      </c>
      <c r="L612" s="39"/>
      <c r="M612" s="201" t="s">
        <v>1</v>
      </c>
      <c r="N612" s="202" t="s">
        <v>53</v>
      </c>
      <c r="O612" s="67"/>
      <c r="P612" s="203">
        <f>O612*H612</f>
        <v>0</v>
      </c>
      <c r="Q612" s="203">
        <v>0.00017</v>
      </c>
      <c r="R612" s="203">
        <f>Q612*H612</f>
        <v>0.11917000000000001</v>
      </c>
      <c r="S612" s="203">
        <v>0</v>
      </c>
      <c r="T612" s="204">
        <f>S612*H612</f>
        <v>0</v>
      </c>
      <c r="AR612" s="205" t="s">
        <v>150</v>
      </c>
      <c r="AT612" s="205" t="s">
        <v>145</v>
      </c>
      <c r="AU612" s="205" t="s">
        <v>22</v>
      </c>
      <c r="AY612" s="17" t="s">
        <v>143</v>
      </c>
      <c r="BE612" s="206">
        <f>IF(N612="základní",J612,0)</f>
        <v>0</v>
      </c>
      <c r="BF612" s="206">
        <f>IF(N612="snížená",J612,0)</f>
        <v>0</v>
      </c>
      <c r="BG612" s="206">
        <f>IF(N612="zákl. přenesená",J612,0)</f>
        <v>0</v>
      </c>
      <c r="BH612" s="206">
        <f>IF(N612="sníž. přenesená",J612,0)</f>
        <v>0</v>
      </c>
      <c r="BI612" s="206">
        <f>IF(N612="nulová",J612,0)</f>
        <v>0</v>
      </c>
      <c r="BJ612" s="17" t="s">
        <v>23</v>
      </c>
      <c r="BK612" s="206">
        <f>ROUND(I612*H612,2)</f>
        <v>0</v>
      </c>
      <c r="BL612" s="17" t="s">
        <v>150</v>
      </c>
      <c r="BM612" s="205" t="s">
        <v>875</v>
      </c>
    </row>
    <row r="613" spans="2:51" s="12" customFormat="1" ht="11.25">
      <c r="B613" s="207"/>
      <c r="C613" s="208"/>
      <c r="D613" s="209" t="s">
        <v>152</v>
      </c>
      <c r="E613" s="210" t="s">
        <v>1</v>
      </c>
      <c r="F613" s="211" t="s">
        <v>876</v>
      </c>
      <c r="G613" s="208"/>
      <c r="H613" s="212">
        <v>701</v>
      </c>
      <c r="I613" s="213"/>
      <c r="J613" s="208"/>
      <c r="K613" s="208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152</v>
      </c>
      <c r="AU613" s="218" t="s">
        <v>22</v>
      </c>
      <c r="AV613" s="12" t="s">
        <v>22</v>
      </c>
      <c r="AW613" s="12" t="s">
        <v>46</v>
      </c>
      <c r="AX613" s="12" t="s">
        <v>23</v>
      </c>
      <c r="AY613" s="218" t="s">
        <v>143</v>
      </c>
    </row>
    <row r="614" spans="2:65" s="1" customFormat="1" ht="24" customHeight="1">
      <c r="B614" s="35"/>
      <c r="C614" s="194" t="s">
        <v>877</v>
      </c>
      <c r="D614" s="194" t="s">
        <v>145</v>
      </c>
      <c r="E614" s="195" t="s">
        <v>878</v>
      </c>
      <c r="F614" s="196" t="s">
        <v>879</v>
      </c>
      <c r="G614" s="197" t="s">
        <v>383</v>
      </c>
      <c r="H614" s="198">
        <v>4</v>
      </c>
      <c r="I614" s="199"/>
      <c r="J614" s="200">
        <f>ROUND(I614*H614,2)</f>
        <v>0</v>
      </c>
      <c r="K614" s="196" t="s">
        <v>384</v>
      </c>
      <c r="L614" s="39"/>
      <c r="M614" s="201" t="s">
        <v>1</v>
      </c>
      <c r="N614" s="202" t="s">
        <v>53</v>
      </c>
      <c r="O614" s="67"/>
      <c r="P614" s="203">
        <f>O614*H614</f>
        <v>0</v>
      </c>
      <c r="Q614" s="203">
        <v>9.22615</v>
      </c>
      <c r="R614" s="203">
        <f>Q614*H614</f>
        <v>36.9046</v>
      </c>
      <c r="S614" s="203">
        <v>0</v>
      </c>
      <c r="T614" s="204">
        <f>S614*H614</f>
        <v>0</v>
      </c>
      <c r="AR614" s="205" t="s">
        <v>150</v>
      </c>
      <c r="AT614" s="205" t="s">
        <v>145</v>
      </c>
      <c r="AU614" s="205" t="s">
        <v>22</v>
      </c>
      <c r="AY614" s="17" t="s">
        <v>143</v>
      </c>
      <c r="BE614" s="206">
        <f>IF(N614="základní",J614,0)</f>
        <v>0</v>
      </c>
      <c r="BF614" s="206">
        <f>IF(N614="snížená",J614,0)</f>
        <v>0</v>
      </c>
      <c r="BG614" s="206">
        <f>IF(N614="zákl. přenesená",J614,0)</f>
        <v>0</v>
      </c>
      <c r="BH614" s="206">
        <f>IF(N614="sníž. přenesená",J614,0)</f>
        <v>0</v>
      </c>
      <c r="BI614" s="206">
        <f>IF(N614="nulová",J614,0)</f>
        <v>0</v>
      </c>
      <c r="BJ614" s="17" t="s">
        <v>23</v>
      </c>
      <c r="BK614" s="206">
        <f>ROUND(I614*H614,2)</f>
        <v>0</v>
      </c>
      <c r="BL614" s="17" t="s">
        <v>150</v>
      </c>
      <c r="BM614" s="205" t="s">
        <v>880</v>
      </c>
    </row>
    <row r="615" spans="2:51" s="12" customFormat="1" ht="11.25">
      <c r="B615" s="207"/>
      <c r="C615" s="208"/>
      <c r="D615" s="209" t="s">
        <v>152</v>
      </c>
      <c r="E615" s="210" t="s">
        <v>1</v>
      </c>
      <c r="F615" s="211" t="s">
        <v>150</v>
      </c>
      <c r="G615" s="208"/>
      <c r="H615" s="212">
        <v>4</v>
      </c>
      <c r="I615" s="213"/>
      <c r="J615" s="208"/>
      <c r="K615" s="208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152</v>
      </c>
      <c r="AU615" s="218" t="s">
        <v>22</v>
      </c>
      <c r="AV615" s="12" t="s">
        <v>22</v>
      </c>
      <c r="AW615" s="12" t="s">
        <v>46</v>
      </c>
      <c r="AX615" s="12" t="s">
        <v>23</v>
      </c>
      <c r="AY615" s="218" t="s">
        <v>143</v>
      </c>
    </row>
    <row r="616" spans="2:65" s="1" customFormat="1" ht="24" customHeight="1">
      <c r="B616" s="35"/>
      <c r="C616" s="251" t="s">
        <v>881</v>
      </c>
      <c r="D616" s="251" t="s">
        <v>352</v>
      </c>
      <c r="E616" s="252" t="s">
        <v>882</v>
      </c>
      <c r="F616" s="253" t="s">
        <v>883</v>
      </c>
      <c r="G616" s="254" t="s">
        <v>383</v>
      </c>
      <c r="H616" s="255">
        <v>4</v>
      </c>
      <c r="I616" s="256"/>
      <c r="J616" s="257">
        <f>ROUND(I616*H616,2)</f>
        <v>0</v>
      </c>
      <c r="K616" s="253" t="s">
        <v>1</v>
      </c>
      <c r="L616" s="258"/>
      <c r="M616" s="259" t="s">
        <v>1</v>
      </c>
      <c r="N616" s="260" t="s">
        <v>53</v>
      </c>
      <c r="O616" s="67"/>
      <c r="P616" s="203">
        <f>O616*H616</f>
        <v>0</v>
      </c>
      <c r="Q616" s="203">
        <v>0</v>
      </c>
      <c r="R616" s="203">
        <f>Q616*H616</f>
        <v>0</v>
      </c>
      <c r="S616" s="203">
        <v>0</v>
      </c>
      <c r="T616" s="204">
        <f>S616*H616</f>
        <v>0</v>
      </c>
      <c r="AR616" s="205" t="s">
        <v>197</v>
      </c>
      <c r="AT616" s="205" t="s">
        <v>352</v>
      </c>
      <c r="AU616" s="205" t="s">
        <v>22</v>
      </c>
      <c r="AY616" s="17" t="s">
        <v>143</v>
      </c>
      <c r="BE616" s="206">
        <f>IF(N616="základní",J616,0)</f>
        <v>0</v>
      </c>
      <c r="BF616" s="206">
        <f>IF(N616="snížená",J616,0)</f>
        <v>0</v>
      </c>
      <c r="BG616" s="206">
        <f>IF(N616="zákl. přenesená",J616,0)</f>
        <v>0</v>
      </c>
      <c r="BH616" s="206">
        <f>IF(N616="sníž. přenesená",J616,0)</f>
        <v>0</v>
      </c>
      <c r="BI616" s="206">
        <f>IF(N616="nulová",J616,0)</f>
        <v>0</v>
      </c>
      <c r="BJ616" s="17" t="s">
        <v>23</v>
      </c>
      <c r="BK616" s="206">
        <f>ROUND(I616*H616,2)</f>
        <v>0</v>
      </c>
      <c r="BL616" s="17" t="s">
        <v>150</v>
      </c>
      <c r="BM616" s="205" t="s">
        <v>884</v>
      </c>
    </row>
    <row r="617" spans="2:51" s="12" customFormat="1" ht="11.25">
      <c r="B617" s="207"/>
      <c r="C617" s="208"/>
      <c r="D617" s="209" t="s">
        <v>152</v>
      </c>
      <c r="E617" s="210" t="s">
        <v>1</v>
      </c>
      <c r="F617" s="211" t="s">
        <v>150</v>
      </c>
      <c r="G617" s="208"/>
      <c r="H617" s="212">
        <v>4</v>
      </c>
      <c r="I617" s="213"/>
      <c r="J617" s="208"/>
      <c r="K617" s="208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152</v>
      </c>
      <c r="AU617" s="218" t="s">
        <v>22</v>
      </c>
      <c r="AV617" s="12" t="s">
        <v>22</v>
      </c>
      <c r="AW617" s="12" t="s">
        <v>46</v>
      </c>
      <c r="AX617" s="12" t="s">
        <v>23</v>
      </c>
      <c r="AY617" s="218" t="s">
        <v>143</v>
      </c>
    </row>
    <row r="618" spans="2:65" s="1" customFormat="1" ht="24" customHeight="1">
      <c r="B618" s="35"/>
      <c r="C618" s="194" t="s">
        <v>885</v>
      </c>
      <c r="D618" s="194" t="s">
        <v>145</v>
      </c>
      <c r="E618" s="195" t="s">
        <v>886</v>
      </c>
      <c r="F618" s="196" t="s">
        <v>887</v>
      </c>
      <c r="G618" s="197" t="s">
        <v>273</v>
      </c>
      <c r="H618" s="198">
        <v>1.8</v>
      </c>
      <c r="I618" s="199"/>
      <c r="J618" s="200">
        <f>ROUND(I618*H618,2)</f>
        <v>0</v>
      </c>
      <c r="K618" s="196" t="s">
        <v>384</v>
      </c>
      <c r="L618" s="39"/>
      <c r="M618" s="201" t="s">
        <v>1</v>
      </c>
      <c r="N618" s="202" t="s">
        <v>53</v>
      </c>
      <c r="O618" s="67"/>
      <c r="P618" s="203">
        <f>O618*H618</f>
        <v>0</v>
      </c>
      <c r="Q618" s="203">
        <v>2.46367</v>
      </c>
      <c r="R618" s="203">
        <f>Q618*H618</f>
        <v>4.4346060000000005</v>
      </c>
      <c r="S618" s="203">
        <v>0</v>
      </c>
      <c r="T618" s="204">
        <f>S618*H618</f>
        <v>0</v>
      </c>
      <c r="AR618" s="205" t="s">
        <v>150</v>
      </c>
      <c r="AT618" s="205" t="s">
        <v>145</v>
      </c>
      <c r="AU618" s="205" t="s">
        <v>22</v>
      </c>
      <c r="AY618" s="17" t="s">
        <v>143</v>
      </c>
      <c r="BE618" s="206">
        <f>IF(N618="základní",J618,0)</f>
        <v>0</v>
      </c>
      <c r="BF618" s="206">
        <f>IF(N618="snížená",J618,0)</f>
        <v>0</v>
      </c>
      <c r="BG618" s="206">
        <f>IF(N618="zákl. přenesená",J618,0)</f>
        <v>0</v>
      </c>
      <c r="BH618" s="206">
        <f>IF(N618="sníž. přenesená",J618,0)</f>
        <v>0</v>
      </c>
      <c r="BI618" s="206">
        <f>IF(N618="nulová",J618,0)</f>
        <v>0</v>
      </c>
      <c r="BJ618" s="17" t="s">
        <v>23</v>
      </c>
      <c r="BK618" s="206">
        <f>ROUND(I618*H618,2)</f>
        <v>0</v>
      </c>
      <c r="BL618" s="17" t="s">
        <v>150</v>
      </c>
      <c r="BM618" s="205" t="s">
        <v>888</v>
      </c>
    </row>
    <row r="619" spans="2:51" s="13" customFormat="1" ht="11.25">
      <c r="B619" s="219"/>
      <c r="C619" s="220"/>
      <c r="D619" s="209" t="s">
        <v>152</v>
      </c>
      <c r="E619" s="221" t="s">
        <v>1</v>
      </c>
      <c r="F619" s="222" t="s">
        <v>889</v>
      </c>
      <c r="G619" s="220"/>
      <c r="H619" s="221" t="s">
        <v>1</v>
      </c>
      <c r="I619" s="223"/>
      <c r="J619" s="220"/>
      <c r="K619" s="220"/>
      <c r="L619" s="224"/>
      <c r="M619" s="225"/>
      <c r="N619" s="226"/>
      <c r="O619" s="226"/>
      <c r="P619" s="226"/>
      <c r="Q619" s="226"/>
      <c r="R619" s="226"/>
      <c r="S619" s="226"/>
      <c r="T619" s="227"/>
      <c r="AT619" s="228" t="s">
        <v>152</v>
      </c>
      <c r="AU619" s="228" t="s">
        <v>22</v>
      </c>
      <c r="AV619" s="13" t="s">
        <v>23</v>
      </c>
      <c r="AW619" s="13" t="s">
        <v>46</v>
      </c>
      <c r="AX619" s="13" t="s">
        <v>88</v>
      </c>
      <c r="AY619" s="228" t="s">
        <v>143</v>
      </c>
    </row>
    <row r="620" spans="2:51" s="12" customFormat="1" ht="11.25">
      <c r="B620" s="207"/>
      <c r="C620" s="208"/>
      <c r="D620" s="209" t="s">
        <v>152</v>
      </c>
      <c r="E620" s="210" t="s">
        <v>1</v>
      </c>
      <c r="F620" s="211" t="s">
        <v>890</v>
      </c>
      <c r="G620" s="208"/>
      <c r="H620" s="212">
        <v>1.8</v>
      </c>
      <c r="I620" s="213"/>
      <c r="J620" s="208"/>
      <c r="K620" s="208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152</v>
      </c>
      <c r="AU620" s="218" t="s">
        <v>22</v>
      </c>
      <c r="AV620" s="12" t="s">
        <v>22</v>
      </c>
      <c r="AW620" s="12" t="s">
        <v>46</v>
      </c>
      <c r="AX620" s="12" t="s">
        <v>23</v>
      </c>
      <c r="AY620" s="218" t="s">
        <v>143</v>
      </c>
    </row>
    <row r="621" spans="2:65" s="1" customFormat="1" ht="24" customHeight="1">
      <c r="B621" s="35"/>
      <c r="C621" s="194" t="s">
        <v>891</v>
      </c>
      <c r="D621" s="194" t="s">
        <v>145</v>
      </c>
      <c r="E621" s="195" t="s">
        <v>892</v>
      </c>
      <c r="F621" s="196" t="s">
        <v>893</v>
      </c>
      <c r="G621" s="197" t="s">
        <v>255</v>
      </c>
      <c r="H621" s="198">
        <v>16</v>
      </c>
      <c r="I621" s="199"/>
      <c r="J621" s="200">
        <f>ROUND(I621*H621,2)</f>
        <v>0</v>
      </c>
      <c r="K621" s="196" t="s">
        <v>1</v>
      </c>
      <c r="L621" s="39"/>
      <c r="M621" s="201" t="s">
        <v>1</v>
      </c>
      <c r="N621" s="202" t="s">
        <v>53</v>
      </c>
      <c r="O621" s="67"/>
      <c r="P621" s="203">
        <f>O621*H621</f>
        <v>0</v>
      </c>
      <c r="Q621" s="203">
        <v>0</v>
      </c>
      <c r="R621" s="203">
        <f>Q621*H621</f>
        <v>0</v>
      </c>
      <c r="S621" s="203">
        <v>0</v>
      </c>
      <c r="T621" s="204">
        <f>S621*H621</f>
        <v>0</v>
      </c>
      <c r="AR621" s="205" t="s">
        <v>150</v>
      </c>
      <c r="AT621" s="205" t="s">
        <v>145</v>
      </c>
      <c r="AU621" s="205" t="s">
        <v>22</v>
      </c>
      <c r="AY621" s="17" t="s">
        <v>143</v>
      </c>
      <c r="BE621" s="206">
        <f>IF(N621="základní",J621,0)</f>
        <v>0</v>
      </c>
      <c r="BF621" s="206">
        <f>IF(N621="snížená",J621,0)</f>
        <v>0</v>
      </c>
      <c r="BG621" s="206">
        <f>IF(N621="zákl. přenesená",J621,0)</f>
        <v>0</v>
      </c>
      <c r="BH621" s="206">
        <f>IF(N621="sníž. přenesená",J621,0)</f>
        <v>0</v>
      </c>
      <c r="BI621" s="206">
        <f>IF(N621="nulová",J621,0)</f>
        <v>0</v>
      </c>
      <c r="BJ621" s="17" t="s">
        <v>23</v>
      </c>
      <c r="BK621" s="206">
        <f>ROUND(I621*H621,2)</f>
        <v>0</v>
      </c>
      <c r="BL621" s="17" t="s">
        <v>150</v>
      </c>
      <c r="BM621" s="205" t="s">
        <v>894</v>
      </c>
    </row>
    <row r="622" spans="2:51" s="12" customFormat="1" ht="11.25">
      <c r="B622" s="207"/>
      <c r="C622" s="208"/>
      <c r="D622" s="209" t="s">
        <v>152</v>
      </c>
      <c r="E622" s="210" t="s">
        <v>1</v>
      </c>
      <c r="F622" s="211" t="s">
        <v>197</v>
      </c>
      <c r="G622" s="208"/>
      <c r="H622" s="212">
        <v>8</v>
      </c>
      <c r="I622" s="213"/>
      <c r="J622" s="208"/>
      <c r="K622" s="208"/>
      <c r="L622" s="214"/>
      <c r="M622" s="215"/>
      <c r="N622" s="216"/>
      <c r="O622" s="216"/>
      <c r="P622" s="216"/>
      <c r="Q622" s="216"/>
      <c r="R622" s="216"/>
      <c r="S622" s="216"/>
      <c r="T622" s="217"/>
      <c r="AT622" s="218" t="s">
        <v>152</v>
      </c>
      <c r="AU622" s="218" t="s">
        <v>22</v>
      </c>
      <c r="AV622" s="12" t="s">
        <v>22</v>
      </c>
      <c r="AW622" s="12" t="s">
        <v>46</v>
      </c>
      <c r="AX622" s="12" t="s">
        <v>88</v>
      </c>
      <c r="AY622" s="218" t="s">
        <v>143</v>
      </c>
    </row>
    <row r="623" spans="2:51" s="13" customFormat="1" ht="11.25">
      <c r="B623" s="219"/>
      <c r="C623" s="220"/>
      <c r="D623" s="209" t="s">
        <v>152</v>
      </c>
      <c r="E623" s="221" t="s">
        <v>1</v>
      </c>
      <c r="F623" s="222" t="s">
        <v>895</v>
      </c>
      <c r="G623" s="220"/>
      <c r="H623" s="221" t="s">
        <v>1</v>
      </c>
      <c r="I623" s="223"/>
      <c r="J623" s="220"/>
      <c r="K623" s="220"/>
      <c r="L623" s="224"/>
      <c r="M623" s="225"/>
      <c r="N623" s="226"/>
      <c r="O623" s="226"/>
      <c r="P623" s="226"/>
      <c r="Q623" s="226"/>
      <c r="R623" s="226"/>
      <c r="S623" s="226"/>
      <c r="T623" s="227"/>
      <c r="AT623" s="228" t="s">
        <v>152</v>
      </c>
      <c r="AU623" s="228" t="s">
        <v>22</v>
      </c>
      <c r="AV623" s="13" t="s">
        <v>23</v>
      </c>
      <c r="AW623" s="13" t="s">
        <v>46</v>
      </c>
      <c r="AX623" s="13" t="s">
        <v>88</v>
      </c>
      <c r="AY623" s="228" t="s">
        <v>143</v>
      </c>
    </row>
    <row r="624" spans="2:51" s="12" customFormat="1" ht="11.25">
      <c r="B624" s="207"/>
      <c r="C624" s="208"/>
      <c r="D624" s="209" t="s">
        <v>152</v>
      </c>
      <c r="E624" s="210" t="s">
        <v>1</v>
      </c>
      <c r="F624" s="211" t="s">
        <v>896</v>
      </c>
      <c r="G624" s="208"/>
      <c r="H624" s="212">
        <v>8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152</v>
      </c>
      <c r="AU624" s="218" t="s">
        <v>22</v>
      </c>
      <c r="AV624" s="12" t="s">
        <v>22</v>
      </c>
      <c r="AW624" s="12" t="s">
        <v>46</v>
      </c>
      <c r="AX624" s="12" t="s">
        <v>88</v>
      </c>
      <c r="AY624" s="218" t="s">
        <v>143</v>
      </c>
    </row>
    <row r="625" spans="2:51" s="14" customFormat="1" ht="11.25">
      <c r="B625" s="229"/>
      <c r="C625" s="230"/>
      <c r="D625" s="209" t="s">
        <v>152</v>
      </c>
      <c r="E625" s="231" t="s">
        <v>1</v>
      </c>
      <c r="F625" s="232" t="s">
        <v>161</v>
      </c>
      <c r="G625" s="230"/>
      <c r="H625" s="233">
        <v>16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AT625" s="239" t="s">
        <v>152</v>
      </c>
      <c r="AU625" s="239" t="s">
        <v>22</v>
      </c>
      <c r="AV625" s="14" t="s">
        <v>150</v>
      </c>
      <c r="AW625" s="14" t="s">
        <v>46</v>
      </c>
      <c r="AX625" s="14" t="s">
        <v>23</v>
      </c>
      <c r="AY625" s="239" t="s">
        <v>143</v>
      </c>
    </row>
    <row r="626" spans="2:65" s="1" customFormat="1" ht="24" customHeight="1">
      <c r="B626" s="35"/>
      <c r="C626" s="251" t="s">
        <v>897</v>
      </c>
      <c r="D626" s="251" t="s">
        <v>352</v>
      </c>
      <c r="E626" s="252" t="s">
        <v>898</v>
      </c>
      <c r="F626" s="253" t="s">
        <v>899</v>
      </c>
      <c r="G626" s="254" t="s">
        <v>255</v>
      </c>
      <c r="H626" s="255">
        <v>10</v>
      </c>
      <c r="I626" s="256"/>
      <c r="J626" s="257">
        <f>ROUND(I626*H626,2)</f>
        <v>0</v>
      </c>
      <c r="K626" s="253" t="s">
        <v>384</v>
      </c>
      <c r="L626" s="258"/>
      <c r="M626" s="259" t="s">
        <v>1</v>
      </c>
      <c r="N626" s="260" t="s">
        <v>53</v>
      </c>
      <c r="O626" s="67"/>
      <c r="P626" s="203">
        <f>O626*H626</f>
        <v>0</v>
      </c>
      <c r="Q626" s="203">
        <v>0.01274</v>
      </c>
      <c r="R626" s="203">
        <f>Q626*H626</f>
        <v>0.12739999999999999</v>
      </c>
      <c r="S626" s="203">
        <v>0</v>
      </c>
      <c r="T626" s="204">
        <f>S626*H626</f>
        <v>0</v>
      </c>
      <c r="AR626" s="205" t="s">
        <v>197</v>
      </c>
      <c r="AT626" s="205" t="s">
        <v>352</v>
      </c>
      <c r="AU626" s="205" t="s">
        <v>22</v>
      </c>
      <c r="AY626" s="17" t="s">
        <v>143</v>
      </c>
      <c r="BE626" s="206">
        <f>IF(N626="základní",J626,0)</f>
        <v>0</v>
      </c>
      <c r="BF626" s="206">
        <f>IF(N626="snížená",J626,0)</f>
        <v>0</v>
      </c>
      <c r="BG626" s="206">
        <f>IF(N626="zákl. přenesená",J626,0)</f>
        <v>0</v>
      </c>
      <c r="BH626" s="206">
        <f>IF(N626="sníž. přenesená",J626,0)</f>
        <v>0</v>
      </c>
      <c r="BI626" s="206">
        <f>IF(N626="nulová",J626,0)</f>
        <v>0</v>
      </c>
      <c r="BJ626" s="17" t="s">
        <v>23</v>
      </c>
      <c r="BK626" s="206">
        <f>ROUND(I626*H626,2)</f>
        <v>0</v>
      </c>
      <c r="BL626" s="17" t="s">
        <v>150</v>
      </c>
      <c r="BM626" s="205" t="s">
        <v>900</v>
      </c>
    </row>
    <row r="627" spans="2:51" s="12" customFormat="1" ht="11.25">
      <c r="B627" s="207"/>
      <c r="C627" s="208"/>
      <c r="D627" s="209" t="s">
        <v>152</v>
      </c>
      <c r="E627" s="210" t="s">
        <v>1</v>
      </c>
      <c r="F627" s="211" t="s">
        <v>28</v>
      </c>
      <c r="G627" s="208"/>
      <c r="H627" s="212">
        <v>10</v>
      </c>
      <c r="I627" s="213"/>
      <c r="J627" s="208"/>
      <c r="K627" s="208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152</v>
      </c>
      <c r="AU627" s="218" t="s">
        <v>22</v>
      </c>
      <c r="AV627" s="12" t="s">
        <v>22</v>
      </c>
      <c r="AW627" s="12" t="s">
        <v>46</v>
      </c>
      <c r="AX627" s="12" t="s">
        <v>23</v>
      </c>
      <c r="AY627" s="218" t="s">
        <v>143</v>
      </c>
    </row>
    <row r="628" spans="2:65" s="1" customFormat="1" ht="16.5" customHeight="1">
      <c r="B628" s="35"/>
      <c r="C628" s="251" t="s">
        <v>901</v>
      </c>
      <c r="D628" s="251" t="s">
        <v>352</v>
      </c>
      <c r="E628" s="252" t="s">
        <v>902</v>
      </c>
      <c r="F628" s="253" t="s">
        <v>903</v>
      </c>
      <c r="G628" s="254" t="s">
        <v>255</v>
      </c>
      <c r="H628" s="255">
        <v>2</v>
      </c>
      <c r="I628" s="256"/>
      <c r="J628" s="257">
        <f>ROUND(I628*H628,2)</f>
        <v>0</v>
      </c>
      <c r="K628" s="253" t="s">
        <v>384</v>
      </c>
      <c r="L628" s="258"/>
      <c r="M628" s="259" t="s">
        <v>1</v>
      </c>
      <c r="N628" s="260" t="s">
        <v>53</v>
      </c>
      <c r="O628" s="67"/>
      <c r="P628" s="203">
        <f>O628*H628</f>
        <v>0</v>
      </c>
      <c r="Q628" s="203">
        <v>0.01857</v>
      </c>
      <c r="R628" s="203">
        <f>Q628*H628</f>
        <v>0.03714</v>
      </c>
      <c r="S628" s="203">
        <v>0</v>
      </c>
      <c r="T628" s="204">
        <f>S628*H628</f>
        <v>0</v>
      </c>
      <c r="AR628" s="205" t="s">
        <v>197</v>
      </c>
      <c r="AT628" s="205" t="s">
        <v>352</v>
      </c>
      <c r="AU628" s="205" t="s">
        <v>22</v>
      </c>
      <c r="AY628" s="17" t="s">
        <v>143</v>
      </c>
      <c r="BE628" s="206">
        <f>IF(N628="základní",J628,0)</f>
        <v>0</v>
      </c>
      <c r="BF628" s="206">
        <f>IF(N628="snížená",J628,0)</f>
        <v>0</v>
      </c>
      <c r="BG628" s="206">
        <f>IF(N628="zákl. přenesená",J628,0)</f>
        <v>0</v>
      </c>
      <c r="BH628" s="206">
        <f>IF(N628="sníž. přenesená",J628,0)</f>
        <v>0</v>
      </c>
      <c r="BI628" s="206">
        <f>IF(N628="nulová",J628,0)</f>
        <v>0</v>
      </c>
      <c r="BJ628" s="17" t="s">
        <v>23</v>
      </c>
      <c r="BK628" s="206">
        <f>ROUND(I628*H628,2)</f>
        <v>0</v>
      </c>
      <c r="BL628" s="17" t="s">
        <v>150</v>
      </c>
      <c r="BM628" s="205" t="s">
        <v>904</v>
      </c>
    </row>
    <row r="629" spans="2:51" s="13" customFormat="1" ht="11.25">
      <c r="B629" s="219"/>
      <c r="C629" s="220"/>
      <c r="D629" s="209" t="s">
        <v>152</v>
      </c>
      <c r="E629" s="221" t="s">
        <v>1</v>
      </c>
      <c r="F629" s="222" t="s">
        <v>905</v>
      </c>
      <c r="G629" s="220"/>
      <c r="H629" s="221" t="s">
        <v>1</v>
      </c>
      <c r="I629" s="223"/>
      <c r="J629" s="220"/>
      <c r="K629" s="220"/>
      <c r="L629" s="224"/>
      <c r="M629" s="225"/>
      <c r="N629" s="226"/>
      <c r="O629" s="226"/>
      <c r="P629" s="226"/>
      <c r="Q629" s="226"/>
      <c r="R629" s="226"/>
      <c r="S629" s="226"/>
      <c r="T629" s="227"/>
      <c r="AT629" s="228" t="s">
        <v>152</v>
      </c>
      <c r="AU629" s="228" t="s">
        <v>22</v>
      </c>
      <c r="AV629" s="13" t="s">
        <v>23</v>
      </c>
      <c r="AW629" s="13" t="s">
        <v>46</v>
      </c>
      <c r="AX629" s="13" t="s">
        <v>88</v>
      </c>
      <c r="AY629" s="228" t="s">
        <v>143</v>
      </c>
    </row>
    <row r="630" spans="2:51" s="12" customFormat="1" ht="11.25">
      <c r="B630" s="207"/>
      <c r="C630" s="208"/>
      <c r="D630" s="209" t="s">
        <v>152</v>
      </c>
      <c r="E630" s="210" t="s">
        <v>1</v>
      </c>
      <c r="F630" s="211" t="s">
        <v>22</v>
      </c>
      <c r="G630" s="208"/>
      <c r="H630" s="212">
        <v>2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152</v>
      </c>
      <c r="AU630" s="218" t="s">
        <v>22</v>
      </c>
      <c r="AV630" s="12" t="s">
        <v>22</v>
      </c>
      <c r="AW630" s="12" t="s">
        <v>46</v>
      </c>
      <c r="AX630" s="12" t="s">
        <v>23</v>
      </c>
      <c r="AY630" s="218" t="s">
        <v>143</v>
      </c>
    </row>
    <row r="631" spans="2:65" s="1" customFormat="1" ht="24" customHeight="1">
      <c r="B631" s="35"/>
      <c r="C631" s="194" t="s">
        <v>906</v>
      </c>
      <c r="D631" s="194" t="s">
        <v>145</v>
      </c>
      <c r="E631" s="195" t="s">
        <v>907</v>
      </c>
      <c r="F631" s="196" t="s">
        <v>908</v>
      </c>
      <c r="G631" s="197" t="s">
        <v>148</v>
      </c>
      <c r="H631" s="198">
        <v>3365.04</v>
      </c>
      <c r="I631" s="199"/>
      <c r="J631" s="200">
        <f>ROUND(I631*H631,2)</f>
        <v>0</v>
      </c>
      <c r="K631" s="196" t="s">
        <v>149</v>
      </c>
      <c r="L631" s="39"/>
      <c r="M631" s="201" t="s">
        <v>1</v>
      </c>
      <c r="N631" s="202" t="s">
        <v>53</v>
      </c>
      <c r="O631" s="67"/>
      <c r="P631" s="203">
        <f>O631*H631</f>
        <v>0</v>
      </c>
      <c r="Q631" s="203">
        <v>0.00038</v>
      </c>
      <c r="R631" s="203">
        <f>Q631*H631</f>
        <v>1.2787152000000002</v>
      </c>
      <c r="S631" s="203">
        <v>0</v>
      </c>
      <c r="T631" s="204">
        <f>S631*H631</f>
        <v>0</v>
      </c>
      <c r="AR631" s="205" t="s">
        <v>150</v>
      </c>
      <c r="AT631" s="205" t="s">
        <v>145</v>
      </c>
      <c r="AU631" s="205" t="s">
        <v>22</v>
      </c>
      <c r="AY631" s="17" t="s">
        <v>143</v>
      </c>
      <c r="BE631" s="206">
        <f>IF(N631="základní",J631,0)</f>
        <v>0</v>
      </c>
      <c r="BF631" s="206">
        <f>IF(N631="snížená",J631,0)</f>
        <v>0</v>
      </c>
      <c r="BG631" s="206">
        <f>IF(N631="zákl. přenesená",J631,0)</f>
        <v>0</v>
      </c>
      <c r="BH631" s="206">
        <f>IF(N631="sníž. přenesená",J631,0)</f>
        <v>0</v>
      </c>
      <c r="BI631" s="206">
        <f>IF(N631="nulová",J631,0)</f>
        <v>0</v>
      </c>
      <c r="BJ631" s="17" t="s">
        <v>23</v>
      </c>
      <c r="BK631" s="206">
        <f>ROUND(I631*H631,2)</f>
        <v>0</v>
      </c>
      <c r="BL631" s="17" t="s">
        <v>150</v>
      </c>
      <c r="BM631" s="205" t="s">
        <v>909</v>
      </c>
    </row>
    <row r="632" spans="2:51" s="12" customFormat="1" ht="11.25">
      <c r="B632" s="207"/>
      <c r="C632" s="208"/>
      <c r="D632" s="209" t="s">
        <v>152</v>
      </c>
      <c r="E632" s="210" t="s">
        <v>1</v>
      </c>
      <c r="F632" s="211" t="s">
        <v>910</v>
      </c>
      <c r="G632" s="208"/>
      <c r="H632" s="212">
        <v>3365.04</v>
      </c>
      <c r="I632" s="213"/>
      <c r="J632" s="208"/>
      <c r="K632" s="208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152</v>
      </c>
      <c r="AU632" s="218" t="s">
        <v>22</v>
      </c>
      <c r="AV632" s="12" t="s">
        <v>22</v>
      </c>
      <c r="AW632" s="12" t="s">
        <v>46</v>
      </c>
      <c r="AX632" s="12" t="s">
        <v>23</v>
      </c>
      <c r="AY632" s="218" t="s">
        <v>143</v>
      </c>
    </row>
    <row r="633" spans="2:65" s="1" customFormat="1" ht="24" customHeight="1">
      <c r="B633" s="35"/>
      <c r="C633" s="194" t="s">
        <v>911</v>
      </c>
      <c r="D633" s="194" t="s">
        <v>145</v>
      </c>
      <c r="E633" s="195" t="s">
        <v>912</v>
      </c>
      <c r="F633" s="196" t="s">
        <v>913</v>
      </c>
      <c r="G633" s="197" t="s">
        <v>148</v>
      </c>
      <c r="H633" s="198">
        <v>3365.04</v>
      </c>
      <c r="I633" s="199"/>
      <c r="J633" s="200">
        <f>ROUND(I633*H633,2)</f>
        <v>0</v>
      </c>
      <c r="K633" s="196" t="s">
        <v>149</v>
      </c>
      <c r="L633" s="39"/>
      <c r="M633" s="201" t="s">
        <v>1</v>
      </c>
      <c r="N633" s="202" t="s">
        <v>53</v>
      </c>
      <c r="O633" s="67"/>
      <c r="P633" s="203">
        <f>O633*H633</f>
        <v>0</v>
      </c>
      <c r="Q633" s="203">
        <v>0.00048</v>
      </c>
      <c r="R633" s="203">
        <f>Q633*H633</f>
        <v>1.6152192</v>
      </c>
      <c r="S633" s="203">
        <v>0</v>
      </c>
      <c r="T633" s="204">
        <f>S633*H633</f>
        <v>0</v>
      </c>
      <c r="AR633" s="205" t="s">
        <v>150</v>
      </c>
      <c r="AT633" s="205" t="s">
        <v>145</v>
      </c>
      <c r="AU633" s="205" t="s">
        <v>22</v>
      </c>
      <c r="AY633" s="17" t="s">
        <v>143</v>
      </c>
      <c r="BE633" s="206">
        <f>IF(N633="základní",J633,0)</f>
        <v>0</v>
      </c>
      <c r="BF633" s="206">
        <f>IF(N633="snížená",J633,0)</f>
        <v>0</v>
      </c>
      <c r="BG633" s="206">
        <f>IF(N633="zákl. přenesená",J633,0)</f>
        <v>0</v>
      </c>
      <c r="BH633" s="206">
        <f>IF(N633="sníž. přenesená",J633,0)</f>
        <v>0</v>
      </c>
      <c r="BI633" s="206">
        <f>IF(N633="nulová",J633,0)</f>
        <v>0</v>
      </c>
      <c r="BJ633" s="17" t="s">
        <v>23</v>
      </c>
      <c r="BK633" s="206">
        <f>ROUND(I633*H633,2)</f>
        <v>0</v>
      </c>
      <c r="BL633" s="17" t="s">
        <v>150</v>
      </c>
      <c r="BM633" s="205" t="s">
        <v>914</v>
      </c>
    </row>
    <row r="634" spans="2:51" s="12" customFormat="1" ht="11.25">
      <c r="B634" s="207"/>
      <c r="C634" s="208"/>
      <c r="D634" s="209" t="s">
        <v>152</v>
      </c>
      <c r="E634" s="210" t="s">
        <v>1</v>
      </c>
      <c r="F634" s="211" t="s">
        <v>910</v>
      </c>
      <c r="G634" s="208"/>
      <c r="H634" s="212">
        <v>3365.04</v>
      </c>
      <c r="I634" s="213"/>
      <c r="J634" s="208"/>
      <c r="K634" s="208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152</v>
      </c>
      <c r="AU634" s="218" t="s">
        <v>22</v>
      </c>
      <c r="AV634" s="12" t="s">
        <v>22</v>
      </c>
      <c r="AW634" s="12" t="s">
        <v>46</v>
      </c>
      <c r="AX634" s="12" t="s">
        <v>23</v>
      </c>
      <c r="AY634" s="218" t="s">
        <v>143</v>
      </c>
    </row>
    <row r="635" spans="2:65" s="1" customFormat="1" ht="16.5" customHeight="1">
      <c r="B635" s="35"/>
      <c r="C635" s="194" t="s">
        <v>915</v>
      </c>
      <c r="D635" s="194" t="s">
        <v>145</v>
      </c>
      <c r="E635" s="195" t="s">
        <v>916</v>
      </c>
      <c r="F635" s="196" t="s">
        <v>917</v>
      </c>
      <c r="G635" s="197" t="s">
        <v>255</v>
      </c>
      <c r="H635" s="198">
        <v>519</v>
      </c>
      <c r="I635" s="199"/>
      <c r="J635" s="200">
        <f>ROUND(I635*H635,2)</f>
        <v>0</v>
      </c>
      <c r="K635" s="196" t="s">
        <v>149</v>
      </c>
      <c r="L635" s="39"/>
      <c r="M635" s="201" t="s">
        <v>1</v>
      </c>
      <c r="N635" s="202" t="s">
        <v>53</v>
      </c>
      <c r="O635" s="67"/>
      <c r="P635" s="203">
        <f>O635*H635</f>
        <v>0</v>
      </c>
      <c r="Q635" s="203">
        <v>0</v>
      </c>
      <c r="R635" s="203">
        <f>Q635*H635</f>
        <v>0</v>
      </c>
      <c r="S635" s="203">
        <v>0</v>
      </c>
      <c r="T635" s="204">
        <f>S635*H635</f>
        <v>0</v>
      </c>
      <c r="AR635" s="205" t="s">
        <v>150</v>
      </c>
      <c r="AT635" s="205" t="s">
        <v>145</v>
      </c>
      <c r="AU635" s="205" t="s">
        <v>22</v>
      </c>
      <c r="AY635" s="17" t="s">
        <v>143</v>
      </c>
      <c r="BE635" s="206">
        <f>IF(N635="základní",J635,0)</f>
        <v>0</v>
      </c>
      <c r="BF635" s="206">
        <f>IF(N635="snížená",J635,0)</f>
        <v>0</v>
      </c>
      <c r="BG635" s="206">
        <f>IF(N635="zákl. přenesená",J635,0)</f>
        <v>0</v>
      </c>
      <c r="BH635" s="206">
        <f>IF(N635="sníž. přenesená",J635,0)</f>
        <v>0</v>
      </c>
      <c r="BI635" s="206">
        <f>IF(N635="nulová",J635,0)</f>
        <v>0</v>
      </c>
      <c r="BJ635" s="17" t="s">
        <v>23</v>
      </c>
      <c r="BK635" s="206">
        <f>ROUND(I635*H635,2)</f>
        <v>0</v>
      </c>
      <c r="BL635" s="17" t="s">
        <v>150</v>
      </c>
      <c r="BM635" s="205" t="s">
        <v>918</v>
      </c>
    </row>
    <row r="636" spans="2:51" s="13" customFormat="1" ht="11.25">
      <c r="B636" s="219"/>
      <c r="C636" s="220"/>
      <c r="D636" s="209" t="s">
        <v>152</v>
      </c>
      <c r="E636" s="221" t="s">
        <v>1</v>
      </c>
      <c r="F636" s="222" t="s">
        <v>863</v>
      </c>
      <c r="G636" s="220"/>
      <c r="H636" s="221" t="s">
        <v>1</v>
      </c>
      <c r="I636" s="223"/>
      <c r="J636" s="220"/>
      <c r="K636" s="220"/>
      <c r="L636" s="224"/>
      <c r="M636" s="225"/>
      <c r="N636" s="226"/>
      <c r="O636" s="226"/>
      <c r="P636" s="226"/>
      <c r="Q636" s="226"/>
      <c r="R636" s="226"/>
      <c r="S636" s="226"/>
      <c r="T636" s="227"/>
      <c r="AT636" s="228" t="s">
        <v>152</v>
      </c>
      <c r="AU636" s="228" t="s">
        <v>22</v>
      </c>
      <c r="AV636" s="13" t="s">
        <v>23</v>
      </c>
      <c r="AW636" s="13" t="s">
        <v>46</v>
      </c>
      <c r="AX636" s="13" t="s">
        <v>88</v>
      </c>
      <c r="AY636" s="228" t="s">
        <v>143</v>
      </c>
    </row>
    <row r="637" spans="2:51" s="12" customFormat="1" ht="11.25">
      <c r="B637" s="207"/>
      <c r="C637" s="208"/>
      <c r="D637" s="209" t="s">
        <v>152</v>
      </c>
      <c r="E637" s="210" t="s">
        <v>1</v>
      </c>
      <c r="F637" s="211" t="s">
        <v>919</v>
      </c>
      <c r="G637" s="208"/>
      <c r="H637" s="212">
        <v>475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152</v>
      </c>
      <c r="AU637" s="218" t="s">
        <v>22</v>
      </c>
      <c r="AV637" s="12" t="s">
        <v>22</v>
      </c>
      <c r="AW637" s="12" t="s">
        <v>46</v>
      </c>
      <c r="AX637" s="12" t="s">
        <v>88</v>
      </c>
      <c r="AY637" s="218" t="s">
        <v>143</v>
      </c>
    </row>
    <row r="638" spans="2:51" s="13" customFormat="1" ht="11.25">
      <c r="B638" s="219"/>
      <c r="C638" s="220"/>
      <c r="D638" s="209" t="s">
        <v>152</v>
      </c>
      <c r="E638" s="221" t="s">
        <v>1</v>
      </c>
      <c r="F638" s="222" t="s">
        <v>218</v>
      </c>
      <c r="G638" s="220"/>
      <c r="H638" s="221" t="s">
        <v>1</v>
      </c>
      <c r="I638" s="223"/>
      <c r="J638" s="220"/>
      <c r="K638" s="220"/>
      <c r="L638" s="224"/>
      <c r="M638" s="225"/>
      <c r="N638" s="226"/>
      <c r="O638" s="226"/>
      <c r="P638" s="226"/>
      <c r="Q638" s="226"/>
      <c r="R638" s="226"/>
      <c r="S638" s="226"/>
      <c r="T638" s="227"/>
      <c r="AT638" s="228" t="s">
        <v>152</v>
      </c>
      <c r="AU638" s="228" t="s">
        <v>22</v>
      </c>
      <c r="AV638" s="13" t="s">
        <v>23</v>
      </c>
      <c r="AW638" s="13" t="s">
        <v>46</v>
      </c>
      <c r="AX638" s="13" t="s">
        <v>88</v>
      </c>
      <c r="AY638" s="228" t="s">
        <v>143</v>
      </c>
    </row>
    <row r="639" spans="2:51" s="12" customFormat="1" ht="11.25">
      <c r="B639" s="207"/>
      <c r="C639" s="208"/>
      <c r="D639" s="209" t="s">
        <v>152</v>
      </c>
      <c r="E639" s="210" t="s">
        <v>1</v>
      </c>
      <c r="F639" s="211" t="s">
        <v>920</v>
      </c>
      <c r="G639" s="208"/>
      <c r="H639" s="212">
        <v>44</v>
      </c>
      <c r="I639" s="213"/>
      <c r="J639" s="208"/>
      <c r="K639" s="208"/>
      <c r="L639" s="214"/>
      <c r="M639" s="215"/>
      <c r="N639" s="216"/>
      <c r="O639" s="216"/>
      <c r="P639" s="216"/>
      <c r="Q639" s="216"/>
      <c r="R639" s="216"/>
      <c r="S639" s="216"/>
      <c r="T639" s="217"/>
      <c r="AT639" s="218" t="s">
        <v>152</v>
      </c>
      <c r="AU639" s="218" t="s">
        <v>22</v>
      </c>
      <c r="AV639" s="12" t="s">
        <v>22</v>
      </c>
      <c r="AW639" s="12" t="s">
        <v>46</v>
      </c>
      <c r="AX639" s="12" t="s">
        <v>88</v>
      </c>
      <c r="AY639" s="218" t="s">
        <v>143</v>
      </c>
    </row>
    <row r="640" spans="2:51" s="14" customFormat="1" ht="11.25">
      <c r="B640" s="229"/>
      <c r="C640" s="230"/>
      <c r="D640" s="209" t="s">
        <v>152</v>
      </c>
      <c r="E640" s="231" t="s">
        <v>1</v>
      </c>
      <c r="F640" s="232" t="s">
        <v>161</v>
      </c>
      <c r="G640" s="230"/>
      <c r="H640" s="233">
        <v>519</v>
      </c>
      <c r="I640" s="234"/>
      <c r="J640" s="230"/>
      <c r="K640" s="230"/>
      <c r="L640" s="235"/>
      <c r="M640" s="236"/>
      <c r="N640" s="237"/>
      <c r="O640" s="237"/>
      <c r="P640" s="237"/>
      <c r="Q640" s="237"/>
      <c r="R640" s="237"/>
      <c r="S640" s="237"/>
      <c r="T640" s="238"/>
      <c r="AT640" s="239" t="s">
        <v>152</v>
      </c>
      <c r="AU640" s="239" t="s">
        <v>22</v>
      </c>
      <c r="AV640" s="14" t="s">
        <v>150</v>
      </c>
      <c r="AW640" s="14" t="s">
        <v>46</v>
      </c>
      <c r="AX640" s="14" t="s">
        <v>23</v>
      </c>
      <c r="AY640" s="239" t="s">
        <v>143</v>
      </c>
    </row>
    <row r="641" spans="2:65" s="1" customFormat="1" ht="24" customHeight="1">
      <c r="B641" s="35"/>
      <c r="C641" s="194" t="s">
        <v>921</v>
      </c>
      <c r="D641" s="194" t="s">
        <v>145</v>
      </c>
      <c r="E641" s="195" t="s">
        <v>922</v>
      </c>
      <c r="F641" s="196" t="s">
        <v>923</v>
      </c>
      <c r="G641" s="197" t="s">
        <v>255</v>
      </c>
      <c r="H641" s="198">
        <v>12.5</v>
      </c>
      <c r="I641" s="199"/>
      <c r="J641" s="200">
        <f>ROUND(I641*H641,2)</f>
        <v>0</v>
      </c>
      <c r="K641" s="196" t="s">
        <v>149</v>
      </c>
      <c r="L641" s="39"/>
      <c r="M641" s="201" t="s">
        <v>1</v>
      </c>
      <c r="N641" s="202" t="s">
        <v>53</v>
      </c>
      <c r="O641" s="67"/>
      <c r="P641" s="203">
        <f>O641*H641</f>
        <v>0</v>
      </c>
      <c r="Q641" s="203">
        <v>0.27093</v>
      </c>
      <c r="R641" s="203">
        <f>Q641*H641</f>
        <v>3.386625</v>
      </c>
      <c r="S641" s="203">
        <v>0</v>
      </c>
      <c r="T641" s="204">
        <f>S641*H641</f>
        <v>0</v>
      </c>
      <c r="AR641" s="205" t="s">
        <v>150</v>
      </c>
      <c r="AT641" s="205" t="s">
        <v>145</v>
      </c>
      <c r="AU641" s="205" t="s">
        <v>22</v>
      </c>
      <c r="AY641" s="17" t="s">
        <v>143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7" t="s">
        <v>23</v>
      </c>
      <c r="BK641" s="206">
        <f>ROUND(I641*H641,2)</f>
        <v>0</v>
      </c>
      <c r="BL641" s="17" t="s">
        <v>150</v>
      </c>
      <c r="BM641" s="205" t="s">
        <v>924</v>
      </c>
    </row>
    <row r="642" spans="2:51" s="13" customFormat="1" ht="11.25">
      <c r="B642" s="219"/>
      <c r="C642" s="220"/>
      <c r="D642" s="209" t="s">
        <v>152</v>
      </c>
      <c r="E642" s="221" t="s">
        <v>1</v>
      </c>
      <c r="F642" s="222" t="s">
        <v>925</v>
      </c>
      <c r="G642" s="220"/>
      <c r="H642" s="221" t="s">
        <v>1</v>
      </c>
      <c r="I642" s="223"/>
      <c r="J642" s="220"/>
      <c r="K642" s="220"/>
      <c r="L642" s="224"/>
      <c r="M642" s="225"/>
      <c r="N642" s="226"/>
      <c r="O642" s="226"/>
      <c r="P642" s="226"/>
      <c r="Q642" s="226"/>
      <c r="R642" s="226"/>
      <c r="S642" s="226"/>
      <c r="T642" s="227"/>
      <c r="AT642" s="228" t="s">
        <v>152</v>
      </c>
      <c r="AU642" s="228" t="s">
        <v>22</v>
      </c>
      <c r="AV642" s="13" t="s">
        <v>23</v>
      </c>
      <c r="AW642" s="13" t="s">
        <v>46</v>
      </c>
      <c r="AX642" s="13" t="s">
        <v>88</v>
      </c>
      <c r="AY642" s="228" t="s">
        <v>143</v>
      </c>
    </row>
    <row r="643" spans="2:51" s="12" customFormat="1" ht="11.25">
      <c r="B643" s="207"/>
      <c r="C643" s="208"/>
      <c r="D643" s="209" t="s">
        <v>152</v>
      </c>
      <c r="E643" s="210" t="s">
        <v>1</v>
      </c>
      <c r="F643" s="211" t="s">
        <v>926</v>
      </c>
      <c r="G643" s="208"/>
      <c r="H643" s="212">
        <v>12.5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152</v>
      </c>
      <c r="AU643" s="218" t="s">
        <v>22</v>
      </c>
      <c r="AV643" s="12" t="s">
        <v>22</v>
      </c>
      <c r="AW643" s="12" t="s">
        <v>46</v>
      </c>
      <c r="AX643" s="12" t="s">
        <v>23</v>
      </c>
      <c r="AY643" s="218" t="s">
        <v>143</v>
      </c>
    </row>
    <row r="644" spans="2:65" s="1" customFormat="1" ht="24" customHeight="1">
      <c r="B644" s="35"/>
      <c r="C644" s="194" t="s">
        <v>927</v>
      </c>
      <c r="D644" s="194" t="s">
        <v>145</v>
      </c>
      <c r="E644" s="195" t="s">
        <v>928</v>
      </c>
      <c r="F644" s="196" t="s">
        <v>929</v>
      </c>
      <c r="G644" s="197" t="s">
        <v>255</v>
      </c>
      <c r="H644" s="198">
        <v>14</v>
      </c>
      <c r="I644" s="199"/>
      <c r="J644" s="200">
        <f>ROUND(I644*H644,2)</f>
        <v>0</v>
      </c>
      <c r="K644" s="196" t="s">
        <v>1</v>
      </c>
      <c r="L644" s="39"/>
      <c r="M644" s="201" t="s">
        <v>1</v>
      </c>
      <c r="N644" s="202" t="s">
        <v>53</v>
      </c>
      <c r="O644" s="67"/>
      <c r="P644" s="203">
        <f>O644*H644</f>
        <v>0</v>
      </c>
      <c r="Q644" s="203">
        <v>0.63788</v>
      </c>
      <c r="R644" s="203">
        <f>Q644*H644</f>
        <v>8.93032</v>
      </c>
      <c r="S644" s="203">
        <v>0</v>
      </c>
      <c r="T644" s="204">
        <f>S644*H644</f>
        <v>0</v>
      </c>
      <c r="AR644" s="205" t="s">
        <v>150</v>
      </c>
      <c r="AT644" s="205" t="s">
        <v>145</v>
      </c>
      <c r="AU644" s="205" t="s">
        <v>22</v>
      </c>
      <c r="AY644" s="17" t="s">
        <v>143</v>
      </c>
      <c r="BE644" s="206">
        <f>IF(N644="základní",J644,0)</f>
        <v>0</v>
      </c>
      <c r="BF644" s="206">
        <f>IF(N644="snížená",J644,0)</f>
        <v>0</v>
      </c>
      <c r="BG644" s="206">
        <f>IF(N644="zákl. přenesená",J644,0)</f>
        <v>0</v>
      </c>
      <c r="BH644" s="206">
        <f>IF(N644="sníž. přenesená",J644,0)</f>
        <v>0</v>
      </c>
      <c r="BI644" s="206">
        <f>IF(N644="nulová",J644,0)</f>
        <v>0</v>
      </c>
      <c r="BJ644" s="17" t="s">
        <v>23</v>
      </c>
      <c r="BK644" s="206">
        <f>ROUND(I644*H644,2)</f>
        <v>0</v>
      </c>
      <c r="BL644" s="17" t="s">
        <v>150</v>
      </c>
      <c r="BM644" s="205" t="s">
        <v>930</v>
      </c>
    </row>
    <row r="645" spans="2:51" s="13" customFormat="1" ht="11.25">
      <c r="B645" s="219"/>
      <c r="C645" s="220"/>
      <c r="D645" s="209" t="s">
        <v>152</v>
      </c>
      <c r="E645" s="221" t="s">
        <v>1</v>
      </c>
      <c r="F645" s="222" t="s">
        <v>931</v>
      </c>
      <c r="G645" s="220"/>
      <c r="H645" s="221" t="s">
        <v>1</v>
      </c>
      <c r="I645" s="223"/>
      <c r="J645" s="220"/>
      <c r="K645" s="220"/>
      <c r="L645" s="224"/>
      <c r="M645" s="225"/>
      <c r="N645" s="226"/>
      <c r="O645" s="226"/>
      <c r="P645" s="226"/>
      <c r="Q645" s="226"/>
      <c r="R645" s="226"/>
      <c r="S645" s="226"/>
      <c r="T645" s="227"/>
      <c r="AT645" s="228" t="s">
        <v>152</v>
      </c>
      <c r="AU645" s="228" t="s">
        <v>22</v>
      </c>
      <c r="AV645" s="13" t="s">
        <v>23</v>
      </c>
      <c r="AW645" s="13" t="s">
        <v>46</v>
      </c>
      <c r="AX645" s="13" t="s">
        <v>88</v>
      </c>
      <c r="AY645" s="228" t="s">
        <v>143</v>
      </c>
    </row>
    <row r="646" spans="2:51" s="12" customFormat="1" ht="11.25">
      <c r="B646" s="207"/>
      <c r="C646" s="208"/>
      <c r="D646" s="209" t="s">
        <v>152</v>
      </c>
      <c r="E646" s="210" t="s">
        <v>1</v>
      </c>
      <c r="F646" s="211" t="s">
        <v>932</v>
      </c>
      <c r="G646" s="208"/>
      <c r="H646" s="212">
        <v>14</v>
      </c>
      <c r="I646" s="213"/>
      <c r="J646" s="208"/>
      <c r="K646" s="208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152</v>
      </c>
      <c r="AU646" s="218" t="s">
        <v>22</v>
      </c>
      <c r="AV646" s="12" t="s">
        <v>22</v>
      </c>
      <c r="AW646" s="12" t="s">
        <v>46</v>
      </c>
      <c r="AX646" s="12" t="s">
        <v>88</v>
      </c>
      <c r="AY646" s="218" t="s">
        <v>143</v>
      </c>
    </row>
    <row r="647" spans="2:51" s="14" customFormat="1" ht="11.25">
      <c r="B647" s="229"/>
      <c r="C647" s="230"/>
      <c r="D647" s="209" t="s">
        <v>152</v>
      </c>
      <c r="E647" s="231" t="s">
        <v>1</v>
      </c>
      <c r="F647" s="232" t="s">
        <v>161</v>
      </c>
      <c r="G647" s="230"/>
      <c r="H647" s="233">
        <v>14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AT647" s="239" t="s">
        <v>152</v>
      </c>
      <c r="AU647" s="239" t="s">
        <v>22</v>
      </c>
      <c r="AV647" s="14" t="s">
        <v>150</v>
      </c>
      <c r="AW647" s="14" t="s">
        <v>46</v>
      </c>
      <c r="AX647" s="14" t="s">
        <v>23</v>
      </c>
      <c r="AY647" s="239" t="s">
        <v>143</v>
      </c>
    </row>
    <row r="648" spans="2:65" s="1" customFormat="1" ht="24" customHeight="1">
      <c r="B648" s="35"/>
      <c r="C648" s="194" t="s">
        <v>933</v>
      </c>
      <c r="D648" s="194" t="s">
        <v>145</v>
      </c>
      <c r="E648" s="195" t="s">
        <v>934</v>
      </c>
      <c r="F648" s="196" t="s">
        <v>935</v>
      </c>
      <c r="G648" s="197" t="s">
        <v>255</v>
      </c>
      <c r="H648" s="198">
        <v>140</v>
      </c>
      <c r="I648" s="199"/>
      <c r="J648" s="200">
        <f>ROUND(I648*H648,2)</f>
        <v>0</v>
      </c>
      <c r="K648" s="196" t="s">
        <v>384</v>
      </c>
      <c r="L648" s="39"/>
      <c r="M648" s="201" t="s">
        <v>1</v>
      </c>
      <c r="N648" s="202" t="s">
        <v>53</v>
      </c>
      <c r="O648" s="67"/>
      <c r="P648" s="203">
        <f>O648*H648</f>
        <v>0</v>
      </c>
      <c r="Q648" s="203">
        <v>0</v>
      </c>
      <c r="R648" s="203">
        <f>Q648*H648</f>
        <v>0</v>
      </c>
      <c r="S648" s="203">
        <v>0.324</v>
      </c>
      <c r="T648" s="204">
        <f>S648*H648</f>
        <v>45.36</v>
      </c>
      <c r="AR648" s="205" t="s">
        <v>150</v>
      </c>
      <c r="AT648" s="205" t="s">
        <v>145</v>
      </c>
      <c r="AU648" s="205" t="s">
        <v>22</v>
      </c>
      <c r="AY648" s="17" t="s">
        <v>143</v>
      </c>
      <c r="BE648" s="206">
        <f>IF(N648="základní",J648,0)</f>
        <v>0</v>
      </c>
      <c r="BF648" s="206">
        <f>IF(N648="snížená",J648,0)</f>
        <v>0</v>
      </c>
      <c r="BG648" s="206">
        <f>IF(N648="zákl. přenesená",J648,0)</f>
        <v>0</v>
      </c>
      <c r="BH648" s="206">
        <f>IF(N648="sníž. přenesená",J648,0)</f>
        <v>0</v>
      </c>
      <c r="BI648" s="206">
        <f>IF(N648="nulová",J648,0)</f>
        <v>0</v>
      </c>
      <c r="BJ648" s="17" t="s">
        <v>23</v>
      </c>
      <c r="BK648" s="206">
        <f>ROUND(I648*H648,2)</f>
        <v>0</v>
      </c>
      <c r="BL648" s="17" t="s">
        <v>150</v>
      </c>
      <c r="BM648" s="205" t="s">
        <v>936</v>
      </c>
    </row>
    <row r="649" spans="2:51" s="12" customFormat="1" ht="11.25">
      <c r="B649" s="207"/>
      <c r="C649" s="208"/>
      <c r="D649" s="209" t="s">
        <v>152</v>
      </c>
      <c r="E649" s="210" t="s">
        <v>1</v>
      </c>
      <c r="F649" s="211" t="s">
        <v>915</v>
      </c>
      <c r="G649" s="208"/>
      <c r="H649" s="212">
        <v>140</v>
      </c>
      <c r="I649" s="213"/>
      <c r="J649" s="208"/>
      <c r="K649" s="208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152</v>
      </c>
      <c r="AU649" s="218" t="s">
        <v>22</v>
      </c>
      <c r="AV649" s="12" t="s">
        <v>22</v>
      </c>
      <c r="AW649" s="12" t="s">
        <v>46</v>
      </c>
      <c r="AX649" s="12" t="s">
        <v>23</v>
      </c>
      <c r="AY649" s="218" t="s">
        <v>143</v>
      </c>
    </row>
    <row r="650" spans="2:65" s="1" customFormat="1" ht="24" customHeight="1">
      <c r="B650" s="35"/>
      <c r="C650" s="194" t="s">
        <v>937</v>
      </c>
      <c r="D650" s="194" t="s">
        <v>145</v>
      </c>
      <c r="E650" s="195" t="s">
        <v>938</v>
      </c>
      <c r="F650" s="196" t="s">
        <v>939</v>
      </c>
      <c r="G650" s="197" t="s">
        <v>255</v>
      </c>
      <c r="H650" s="198">
        <v>665</v>
      </c>
      <c r="I650" s="199"/>
      <c r="J650" s="200">
        <f>ROUND(I650*H650,2)</f>
        <v>0</v>
      </c>
      <c r="K650" s="196" t="s">
        <v>149</v>
      </c>
      <c r="L650" s="39"/>
      <c r="M650" s="201" t="s">
        <v>1</v>
      </c>
      <c r="N650" s="202" t="s">
        <v>53</v>
      </c>
      <c r="O650" s="67"/>
      <c r="P650" s="203">
        <f>O650*H650</f>
        <v>0</v>
      </c>
      <c r="Q650" s="203">
        <v>0</v>
      </c>
      <c r="R650" s="203">
        <f>Q650*H650</f>
        <v>0</v>
      </c>
      <c r="S650" s="203">
        <v>0.086</v>
      </c>
      <c r="T650" s="204">
        <f>S650*H650</f>
        <v>57.19</v>
      </c>
      <c r="AR650" s="205" t="s">
        <v>150</v>
      </c>
      <c r="AT650" s="205" t="s">
        <v>145</v>
      </c>
      <c r="AU650" s="205" t="s">
        <v>22</v>
      </c>
      <c r="AY650" s="17" t="s">
        <v>143</v>
      </c>
      <c r="BE650" s="206">
        <f>IF(N650="základní",J650,0)</f>
        <v>0</v>
      </c>
      <c r="BF650" s="206">
        <f>IF(N650="snížená",J650,0)</f>
        <v>0</v>
      </c>
      <c r="BG650" s="206">
        <f>IF(N650="zákl. přenesená",J650,0)</f>
        <v>0</v>
      </c>
      <c r="BH650" s="206">
        <f>IF(N650="sníž. přenesená",J650,0)</f>
        <v>0</v>
      </c>
      <c r="BI650" s="206">
        <f>IF(N650="nulová",J650,0)</f>
        <v>0</v>
      </c>
      <c r="BJ650" s="17" t="s">
        <v>23</v>
      </c>
      <c r="BK650" s="206">
        <f>ROUND(I650*H650,2)</f>
        <v>0</v>
      </c>
      <c r="BL650" s="17" t="s">
        <v>150</v>
      </c>
      <c r="BM650" s="205" t="s">
        <v>940</v>
      </c>
    </row>
    <row r="651" spans="2:51" s="13" customFormat="1" ht="11.25">
      <c r="B651" s="219"/>
      <c r="C651" s="220"/>
      <c r="D651" s="209" t="s">
        <v>152</v>
      </c>
      <c r="E651" s="221" t="s">
        <v>1</v>
      </c>
      <c r="F651" s="222" t="s">
        <v>941</v>
      </c>
      <c r="G651" s="220"/>
      <c r="H651" s="221" t="s">
        <v>1</v>
      </c>
      <c r="I651" s="223"/>
      <c r="J651" s="220"/>
      <c r="K651" s="220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152</v>
      </c>
      <c r="AU651" s="228" t="s">
        <v>22</v>
      </c>
      <c r="AV651" s="13" t="s">
        <v>23</v>
      </c>
      <c r="AW651" s="13" t="s">
        <v>46</v>
      </c>
      <c r="AX651" s="13" t="s">
        <v>88</v>
      </c>
      <c r="AY651" s="228" t="s">
        <v>143</v>
      </c>
    </row>
    <row r="652" spans="2:51" s="12" customFormat="1" ht="11.25">
      <c r="B652" s="207"/>
      <c r="C652" s="208"/>
      <c r="D652" s="209" t="s">
        <v>152</v>
      </c>
      <c r="E652" s="210" t="s">
        <v>1</v>
      </c>
      <c r="F652" s="211" t="s">
        <v>942</v>
      </c>
      <c r="G652" s="208"/>
      <c r="H652" s="212">
        <v>665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152</v>
      </c>
      <c r="AU652" s="218" t="s">
        <v>22</v>
      </c>
      <c r="AV652" s="12" t="s">
        <v>22</v>
      </c>
      <c r="AW652" s="12" t="s">
        <v>46</v>
      </c>
      <c r="AX652" s="12" t="s">
        <v>23</v>
      </c>
      <c r="AY652" s="218" t="s">
        <v>143</v>
      </c>
    </row>
    <row r="653" spans="2:65" s="1" customFormat="1" ht="16.5" customHeight="1">
      <c r="B653" s="35"/>
      <c r="C653" s="194" t="s">
        <v>943</v>
      </c>
      <c r="D653" s="194" t="s">
        <v>145</v>
      </c>
      <c r="E653" s="195" t="s">
        <v>944</v>
      </c>
      <c r="F653" s="196" t="s">
        <v>945</v>
      </c>
      <c r="G653" s="197" t="s">
        <v>148</v>
      </c>
      <c r="H653" s="198">
        <v>970</v>
      </c>
      <c r="I653" s="199"/>
      <c r="J653" s="200">
        <f>ROUND(I653*H653,2)</f>
        <v>0</v>
      </c>
      <c r="K653" s="196" t="s">
        <v>384</v>
      </c>
      <c r="L653" s="39"/>
      <c r="M653" s="201" t="s">
        <v>1</v>
      </c>
      <c r="N653" s="202" t="s">
        <v>53</v>
      </c>
      <c r="O653" s="67"/>
      <c r="P653" s="203">
        <f>O653*H653</f>
        <v>0</v>
      </c>
      <c r="Q653" s="203">
        <v>0</v>
      </c>
      <c r="R653" s="203">
        <f>Q653*H653</f>
        <v>0</v>
      </c>
      <c r="S653" s="203">
        <v>0.126</v>
      </c>
      <c r="T653" s="204">
        <f>S653*H653</f>
        <v>122.22</v>
      </c>
      <c r="AR653" s="205" t="s">
        <v>150</v>
      </c>
      <c r="AT653" s="205" t="s">
        <v>145</v>
      </c>
      <c r="AU653" s="205" t="s">
        <v>22</v>
      </c>
      <c r="AY653" s="17" t="s">
        <v>143</v>
      </c>
      <c r="BE653" s="206">
        <f>IF(N653="základní",J653,0)</f>
        <v>0</v>
      </c>
      <c r="BF653" s="206">
        <f>IF(N653="snížená",J653,0)</f>
        <v>0</v>
      </c>
      <c r="BG653" s="206">
        <f>IF(N653="zákl. přenesená",J653,0)</f>
        <v>0</v>
      </c>
      <c r="BH653" s="206">
        <f>IF(N653="sníž. přenesená",J653,0)</f>
        <v>0</v>
      </c>
      <c r="BI653" s="206">
        <f>IF(N653="nulová",J653,0)</f>
        <v>0</v>
      </c>
      <c r="BJ653" s="17" t="s">
        <v>23</v>
      </c>
      <c r="BK653" s="206">
        <f>ROUND(I653*H653,2)</f>
        <v>0</v>
      </c>
      <c r="BL653" s="17" t="s">
        <v>150</v>
      </c>
      <c r="BM653" s="205" t="s">
        <v>946</v>
      </c>
    </row>
    <row r="654" spans="2:51" s="12" customFormat="1" ht="11.25">
      <c r="B654" s="207"/>
      <c r="C654" s="208"/>
      <c r="D654" s="209" t="s">
        <v>152</v>
      </c>
      <c r="E654" s="210" t="s">
        <v>1</v>
      </c>
      <c r="F654" s="211" t="s">
        <v>947</v>
      </c>
      <c r="G654" s="208"/>
      <c r="H654" s="212">
        <v>970</v>
      </c>
      <c r="I654" s="213"/>
      <c r="J654" s="208"/>
      <c r="K654" s="208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152</v>
      </c>
      <c r="AU654" s="218" t="s">
        <v>22</v>
      </c>
      <c r="AV654" s="12" t="s">
        <v>22</v>
      </c>
      <c r="AW654" s="12" t="s">
        <v>46</v>
      </c>
      <c r="AX654" s="12" t="s">
        <v>23</v>
      </c>
      <c r="AY654" s="218" t="s">
        <v>143</v>
      </c>
    </row>
    <row r="655" spans="2:65" s="1" customFormat="1" ht="24" customHeight="1">
      <c r="B655" s="35"/>
      <c r="C655" s="194" t="s">
        <v>948</v>
      </c>
      <c r="D655" s="194" t="s">
        <v>145</v>
      </c>
      <c r="E655" s="195" t="s">
        <v>949</v>
      </c>
      <c r="F655" s="196" t="s">
        <v>950</v>
      </c>
      <c r="G655" s="197" t="s">
        <v>148</v>
      </c>
      <c r="H655" s="198">
        <v>6720</v>
      </c>
      <c r="I655" s="199"/>
      <c r="J655" s="200">
        <f>ROUND(I655*H655,2)</f>
        <v>0</v>
      </c>
      <c r="K655" s="196" t="s">
        <v>1</v>
      </c>
      <c r="L655" s="39"/>
      <c r="M655" s="201" t="s">
        <v>1</v>
      </c>
      <c r="N655" s="202" t="s">
        <v>53</v>
      </c>
      <c r="O655" s="67"/>
      <c r="P655" s="203">
        <f>O655*H655</f>
        <v>0</v>
      </c>
      <c r="Q655" s="203">
        <v>0</v>
      </c>
      <c r="R655" s="203">
        <f>Q655*H655</f>
        <v>0</v>
      </c>
      <c r="S655" s="203">
        <v>0</v>
      </c>
      <c r="T655" s="204">
        <f>S655*H655</f>
        <v>0</v>
      </c>
      <c r="AR655" s="205" t="s">
        <v>150</v>
      </c>
      <c r="AT655" s="205" t="s">
        <v>145</v>
      </c>
      <c r="AU655" s="205" t="s">
        <v>22</v>
      </c>
      <c r="AY655" s="17" t="s">
        <v>143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17" t="s">
        <v>23</v>
      </c>
      <c r="BK655" s="206">
        <f>ROUND(I655*H655,2)</f>
        <v>0</v>
      </c>
      <c r="BL655" s="17" t="s">
        <v>150</v>
      </c>
      <c r="BM655" s="205" t="s">
        <v>951</v>
      </c>
    </row>
    <row r="656" spans="2:51" s="12" customFormat="1" ht="11.25">
      <c r="B656" s="207"/>
      <c r="C656" s="208"/>
      <c r="D656" s="209" t="s">
        <v>152</v>
      </c>
      <c r="E656" s="210" t="s">
        <v>1</v>
      </c>
      <c r="F656" s="211" t="s">
        <v>952</v>
      </c>
      <c r="G656" s="208"/>
      <c r="H656" s="212">
        <v>6720</v>
      </c>
      <c r="I656" s="213"/>
      <c r="J656" s="208"/>
      <c r="K656" s="208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152</v>
      </c>
      <c r="AU656" s="218" t="s">
        <v>22</v>
      </c>
      <c r="AV656" s="12" t="s">
        <v>22</v>
      </c>
      <c r="AW656" s="12" t="s">
        <v>46</v>
      </c>
      <c r="AX656" s="12" t="s">
        <v>23</v>
      </c>
      <c r="AY656" s="218" t="s">
        <v>143</v>
      </c>
    </row>
    <row r="657" spans="2:65" s="1" customFormat="1" ht="24" customHeight="1">
      <c r="B657" s="35"/>
      <c r="C657" s="194" t="s">
        <v>953</v>
      </c>
      <c r="D657" s="194" t="s">
        <v>145</v>
      </c>
      <c r="E657" s="195" t="s">
        <v>954</v>
      </c>
      <c r="F657" s="196" t="s">
        <v>955</v>
      </c>
      <c r="G657" s="197" t="s">
        <v>383</v>
      </c>
      <c r="H657" s="198">
        <v>36</v>
      </c>
      <c r="I657" s="199"/>
      <c r="J657" s="200">
        <f>ROUND(I657*H657,2)</f>
        <v>0</v>
      </c>
      <c r="K657" s="196" t="s">
        <v>1</v>
      </c>
      <c r="L657" s="39"/>
      <c r="M657" s="201" t="s">
        <v>1</v>
      </c>
      <c r="N657" s="202" t="s">
        <v>53</v>
      </c>
      <c r="O657" s="67"/>
      <c r="P657" s="203">
        <f>O657*H657</f>
        <v>0</v>
      </c>
      <c r="Q657" s="203">
        <v>0</v>
      </c>
      <c r="R657" s="203">
        <f>Q657*H657</f>
        <v>0</v>
      </c>
      <c r="S657" s="203">
        <v>0.082</v>
      </c>
      <c r="T657" s="204">
        <f>S657*H657</f>
        <v>2.952</v>
      </c>
      <c r="AR657" s="205" t="s">
        <v>150</v>
      </c>
      <c r="AT657" s="205" t="s">
        <v>145</v>
      </c>
      <c r="AU657" s="205" t="s">
        <v>22</v>
      </c>
      <c r="AY657" s="17" t="s">
        <v>143</v>
      </c>
      <c r="BE657" s="206">
        <f>IF(N657="základní",J657,0)</f>
        <v>0</v>
      </c>
      <c r="BF657" s="206">
        <f>IF(N657="snížená",J657,0)</f>
        <v>0</v>
      </c>
      <c r="BG657" s="206">
        <f>IF(N657="zákl. přenesená",J657,0)</f>
        <v>0</v>
      </c>
      <c r="BH657" s="206">
        <f>IF(N657="sníž. přenesená",J657,0)</f>
        <v>0</v>
      </c>
      <c r="BI657" s="206">
        <f>IF(N657="nulová",J657,0)</f>
        <v>0</v>
      </c>
      <c r="BJ657" s="17" t="s">
        <v>23</v>
      </c>
      <c r="BK657" s="206">
        <f>ROUND(I657*H657,2)</f>
        <v>0</v>
      </c>
      <c r="BL657" s="17" t="s">
        <v>150</v>
      </c>
      <c r="BM657" s="205" t="s">
        <v>956</v>
      </c>
    </row>
    <row r="658" spans="2:51" s="12" customFormat="1" ht="11.25">
      <c r="B658" s="207"/>
      <c r="C658" s="208"/>
      <c r="D658" s="209" t="s">
        <v>152</v>
      </c>
      <c r="E658" s="210" t="s">
        <v>1</v>
      </c>
      <c r="F658" s="211" t="s">
        <v>387</v>
      </c>
      <c r="G658" s="208"/>
      <c r="H658" s="212">
        <v>36</v>
      </c>
      <c r="I658" s="213"/>
      <c r="J658" s="208"/>
      <c r="K658" s="208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152</v>
      </c>
      <c r="AU658" s="218" t="s">
        <v>22</v>
      </c>
      <c r="AV658" s="12" t="s">
        <v>22</v>
      </c>
      <c r="AW658" s="12" t="s">
        <v>46</v>
      </c>
      <c r="AX658" s="12" t="s">
        <v>23</v>
      </c>
      <c r="AY658" s="218" t="s">
        <v>143</v>
      </c>
    </row>
    <row r="659" spans="2:65" s="1" customFormat="1" ht="16.5" customHeight="1">
      <c r="B659" s="35"/>
      <c r="C659" s="194" t="s">
        <v>957</v>
      </c>
      <c r="D659" s="194" t="s">
        <v>145</v>
      </c>
      <c r="E659" s="195" t="s">
        <v>958</v>
      </c>
      <c r="F659" s="196" t="s">
        <v>959</v>
      </c>
      <c r="G659" s="197" t="s">
        <v>255</v>
      </c>
      <c r="H659" s="198">
        <v>30</v>
      </c>
      <c r="I659" s="199"/>
      <c r="J659" s="200">
        <f>ROUND(I659*H659,2)</f>
        <v>0</v>
      </c>
      <c r="K659" s="196" t="s">
        <v>384</v>
      </c>
      <c r="L659" s="39"/>
      <c r="M659" s="201" t="s">
        <v>1</v>
      </c>
      <c r="N659" s="202" t="s">
        <v>53</v>
      </c>
      <c r="O659" s="67"/>
      <c r="P659" s="203">
        <f>O659*H659</f>
        <v>0</v>
      </c>
      <c r="Q659" s="203">
        <v>0</v>
      </c>
      <c r="R659" s="203">
        <f>Q659*H659</f>
        <v>0</v>
      </c>
      <c r="S659" s="203">
        <v>0.98</v>
      </c>
      <c r="T659" s="204">
        <f>S659*H659</f>
        <v>29.4</v>
      </c>
      <c r="AR659" s="205" t="s">
        <v>150</v>
      </c>
      <c r="AT659" s="205" t="s">
        <v>145</v>
      </c>
      <c r="AU659" s="205" t="s">
        <v>22</v>
      </c>
      <c r="AY659" s="17" t="s">
        <v>143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17" t="s">
        <v>23</v>
      </c>
      <c r="BK659" s="206">
        <f>ROUND(I659*H659,2)</f>
        <v>0</v>
      </c>
      <c r="BL659" s="17" t="s">
        <v>150</v>
      </c>
      <c r="BM659" s="205" t="s">
        <v>960</v>
      </c>
    </row>
    <row r="660" spans="2:51" s="12" customFormat="1" ht="11.25">
      <c r="B660" s="207"/>
      <c r="C660" s="208"/>
      <c r="D660" s="209" t="s">
        <v>152</v>
      </c>
      <c r="E660" s="210" t="s">
        <v>1</v>
      </c>
      <c r="F660" s="211" t="s">
        <v>961</v>
      </c>
      <c r="G660" s="208"/>
      <c r="H660" s="212">
        <v>30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152</v>
      </c>
      <c r="AU660" s="218" t="s">
        <v>22</v>
      </c>
      <c r="AV660" s="12" t="s">
        <v>22</v>
      </c>
      <c r="AW660" s="12" t="s">
        <v>46</v>
      </c>
      <c r="AX660" s="12" t="s">
        <v>23</v>
      </c>
      <c r="AY660" s="218" t="s">
        <v>143</v>
      </c>
    </row>
    <row r="661" spans="2:65" s="1" customFormat="1" ht="24" customHeight="1">
      <c r="B661" s="35"/>
      <c r="C661" s="194" t="s">
        <v>962</v>
      </c>
      <c r="D661" s="194" t="s">
        <v>145</v>
      </c>
      <c r="E661" s="195" t="s">
        <v>963</v>
      </c>
      <c r="F661" s="196" t="s">
        <v>964</v>
      </c>
      <c r="G661" s="197" t="s">
        <v>383</v>
      </c>
      <c r="H661" s="198">
        <v>2</v>
      </c>
      <c r="I661" s="199"/>
      <c r="J661" s="200">
        <f>ROUND(I661*H661,2)</f>
        <v>0</v>
      </c>
      <c r="K661" s="196" t="s">
        <v>1</v>
      </c>
      <c r="L661" s="39"/>
      <c r="M661" s="201" t="s">
        <v>1</v>
      </c>
      <c r="N661" s="202" t="s">
        <v>53</v>
      </c>
      <c r="O661" s="67"/>
      <c r="P661" s="203">
        <f>O661*H661</f>
        <v>0</v>
      </c>
      <c r="Q661" s="203">
        <v>0</v>
      </c>
      <c r="R661" s="203">
        <f>Q661*H661</f>
        <v>0</v>
      </c>
      <c r="S661" s="203">
        <v>0</v>
      </c>
      <c r="T661" s="204">
        <f>S661*H661</f>
        <v>0</v>
      </c>
      <c r="AR661" s="205" t="s">
        <v>150</v>
      </c>
      <c r="AT661" s="205" t="s">
        <v>145</v>
      </c>
      <c r="AU661" s="205" t="s">
        <v>22</v>
      </c>
      <c r="AY661" s="17" t="s">
        <v>143</v>
      </c>
      <c r="BE661" s="206">
        <f>IF(N661="základní",J661,0)</f>
        <v>0</v>
      </c>
      <c r="BF661" s="206">
        <f>IF(N661="snížená",J661,0)</f>
        <v>0</v>
      </c>
      <c r="BG661" s="206">
        <f>IF(N661="zákl. přenesená",J661,0)</f>
        <v>0</v>
      </c>
      <c r="BH661" s="206">
        <f>IF(N661="sníž. přenesená",J661,0)</f>
        <v>0</v>
      </c>
      <c r="BI661" s="206">
        <f>IF(N661="nulová",J661,0)</f>
        <v>0</v>
      </c>
      <c r="BJ661" s="17" t="s">
        <v>23</v>
      </c>
      <c r="BK661" s="206">
        <f>ROUND(I661*H661,2)</f>
        <v>0</v>
      </c>
      <c r="BL661" s="17" t="s">
        <v>150</v>
      </c>
      <c r="BM661" s="205" t="s">
        <v>965</v>
      </c>
    </row>
    <row r="662" spans="2:51" s="12" customFormat="1" ht="11.25">
      <c r="B662" s="207"/>
      <c r="C662" s="208"/>
      <c r="D662" s="209" t="s">
        <v>152</v>
      </c>
      <c r="E662" s="210" t="s">
        <v>1</v>
      </c>
      <c r="F662" s="211" t="s">
        <v>22</v>
      </c>
      <c r="G662" s="208"/>
      <c r="H662" s="212">
        <v>2</v>
      </c>
      <c r="I662" s="213"/>
      <c r="J662" s="208"/>
      <c r="K662" s="208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152</v>
      </c>
      <c r="AU662" s="218" t="s">
        <v>22</v>
      </c>
      <c r="AV662" s="12" t="s">
        <v>22</v>
      </c>
      <c r="AW662" s="12" t="s">
        <v>46</v>
      </c>
      <c r="AX662" s="12" t="s">
        <v>23</v>
      </c>
      <c r="AY662" s="218" t="s">
        <v>143</v>
      </c>
    </row>
    <row r="663" spans="2:65" s="1" customFormat="1" ht="24" customHeight="1">
      <c r="B663" s="35"/>
      <c r="C663" s="194" t="s">
        <v>966</v>
      </c>
      <c r="D663" s="194" t="s">
        <v>145</v>
      </c>
      <c r="E663" s="195" t="s">
        <v>967</v>
      </c>
      <c r="F663" s="196" t="s">
        <v>968</v>
      </c>
      <c r="G663" s="197" t="s">
        <v>148</v>
      </c>
      <c r="H663" s="198">
        <v>380.1</v>
      </c>
      <c r="I663" s="199"/>
      <c r="J663" s="200">
        <f>ROUND(I663*H663,2)</f>
        <v>0</v>
      </c>
      <c r="K663" s="196" t="s">
        <v>1</v>
      </c>
      <c r="L663" s="39"/>
      <c r="M663" s="201" t="s">
        <v>1</v>
      </c>
      <c r="N663" s="202" t="s">
        <v>53</v>
      </c>
      <c r="O663" s="67"/>
      <c r="P663" s="203">
        <f>O663*H663</f>
        <v>0</v>
      </c>
      <c r="Q663" s="203">
        <v>0</v>
      </c>
      <c r="R663" s="203">
        <f>Q663*H663</f>
        <v>0</v>
      </c>
      <c r="S663" s="203">
        <v>0</v>
      </c>
      <c r="T663" s="204">
        <f>S663*H663</f>
        <v>0</v>
      </c>
      <c r="AR663" s="205" t="s">
        <v>150</v>
      </c>
      <c r="AT663" s="205" t="s">
        <v>145</v>
      </c>
      <c r="AU663" s="205" t="s">
        <v>22</v>
      </c>
      <c r="AY663" s="17" t="s">
        <v>143</v>
      </c>
      <c r="BE663" s="206">
        <f>IF(N663="základní",J663,0)</f>
        <v>0</v>
      </c>
      <c r="BF663" s="206">
        <f>IF(N663="snížená",J663,0)</f>
        <v>0</v>
      </c>
      <c r="BG663" s="206">
        <f>IF(N663="zákl. přenesená",J663,0)</f>
        <v>0</v>
      </c>
      <c r="BH663" s="206">
        <f>IF(N663="sníž. přenesená",J663,0)</f>
        <v>0</v>
      </c>
      <c r="BI663" s="206">
        <f>IF(N663="nulová",J663,0)</f>
        <v>0</v>
      </c>
      <c r="BJ663" s="17" t="s">
        <v>23</v>
      </c>
      <c r="BK663" s="206">
        <f>ROUND(I663*H663,2)</f>
        <v>0</v>
      </c>
      <c r="BL663" s="17" t="s">
        <v>150</v>
      </c>
      <c r="BM663" s="205" t="s">
        <v>969</v>
      </c>
    </row>
    <row r="664" spans="2:51" s="12" customFormat="1" ht="11.25">
      <c r="B664" s="207"/>
      <c r="C664" s="208"/>
      <c r="D664" s="209" t="s">
        <v>152</v>
      </c>
      <c r="E664" s="210" t="s">
        <v>1</v>
      </c>
      <c r="F664" s="211" t="s">
        <v>970</v>
      </c>
      <c r="G664" s="208"/>
      <c r="H664" s="212">
        <v>380.1</v>
      </c>
      <c r="I664" s="213"/>
      <c r="J664" s="208"/>
      <c r="K664" s="208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152</v>
      </c>
      <c r="AU664" s="218" t="s">
        <v>22</v>
      </c>
      <c r="AV664" s="12" t="s">
        <v>22</v>
      </c>
      <c r="AW664" s="12" t="s">
        <v>46</v>
      </c>
      <c r="AX664" s="12" t="s">
        <v>23</v>
      </c>
      <c r="AY664" s="218" t="s">
        <v>143</v>
      </c>
    </row>
    <row r="665" spans="2:65" s="1" customFormat="1" ht="24" customHeight="1">
      <c r="B665" s="35"/>
      <c r="C665" s="194" t="s">
        <v>971</v>
      </c>
      <c r="D665" s="194" t="s">
        <v>145</v>
      </c>
      <c r="E665" s="195" t="s">
        <v>972</v>
      </c>
      <c r="F665" s="196" t="s">
        <v>973</v>
      </c>
      <c r="G665" s="197" t="s">
        <v>148</v>
      </c>
      <c r="H665" s="198">
        <v>6</v>
      </c>
      <c r="I665" s="199"/>
      <c r="J665" s="200">
        <f>ROUND(I665*H665,2)</f>
        <v>0</v>
      </c>
      <c r="K665" s="196" t="s">
        <v>149</v>
      </c>
      <c r="L665" s="39"/>
      <c r="M665" s="201" t="s">
        <v>1</v>
      </c>
      <c r="N665" s="202" t="s">
        <v>53</v>
      </c>
      <c r="O665" s="67"/>
      <c r="P665" s="203">
        <f>O665*H665</f>
        <v>0</v>
      </c>
      <c r="Q665" s="203">
        <v>0</v>
      </c>
      <c r="R665" s="203">
        <f>Q665*H665</f>
        <v>0</v>
      </c>
      <c r="S665" s="203">
        <v>0</v>
      </c>
      <c r="T665" s="204">
        <f>S665*H665</f>
        <v>0</v>
      </c>
      <c r="AR665" s="205" t="s">
        <v>150</v>
      </c>
      <c r="AT665" s="205" t="s">
        <v>145</v>
      </c>
      <c r="AU665" s="205" t="s">
        <v>22</v>
      </c>
      <c r="AY665" s="17" t="s">
        <v>143</v>
      </c>
      <c r="BE665" s="206">
        <f>IF(N665="základní",J665,0)</f>
        <v>0</v>
      </c>
      <c r="BF665" s="206">
        <f>IF(N665="snížená",J665,0)</f>
        <v>0</v>
      </c>
      <c r="BG665" s="206">
        <f>IF(N665="zákl. přenesená",J665,0)</f>
        <v>0</v>
      </c>
      <c r="BH665" s="206">
        <f>IF(N665="sníž. přenesená",J665,0)</f>
        <v>0</v>
      </c>
      <c r="BI665" s="206">
        <f>IF(N665="nulová",J665,0)</f>
        <v>0</v>
      </c>
      <c r="BJ665" s="17" t="s">
        <v>23</v>
      </c>
      <c r="BK665" s="206">
        <f>ROUND(I665*H665,2)</f>
        <v>0</v>
      </c>
      <c r="BL665" s="17" t="s">
        <v>150</v>
      </c>
      <c r="BM665" s="205" t="s">
        <v>974</v>
      </c>
    </row>
    <row r="666" spans="2:51" s="12" customFormat="1" ht="11.25">
      <c r="B666" s="207"/>
      <c r="C666" s="208"/>
      <c r="D666" s="209" t="s">
        <v>152</v>
      </c>
      <c r="E666" s="210" t="s">
        <v>1</v>
      </c>
      <c r="F666" s="211" t="s">
        <v>153</v>
      </c>
      <c r="G666" s="208"/>
      <c r="H666" s="212">
        <v>6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152</v>
      </c>
      <c r="AU666" s="218" t="s">
        <v>22</v>
      </c>
      <c r="AV666" s="12" t="s">
        <v>22</v>
      </c>
      <c r="AW666" s="12" t="s">
        <v>46</v>
      </c>
      <c r="AX666" s="12" t="s">
        <v>23</v>
      </c>
      <c r="AY666" s="218" t="s">
        <v>143</v>
      </c>
    </row>
    <row r="667" spans="2:65" s="1" customFormat="1" ht="24" customHeight="1">
      <c r="B667" s="35"/>
      <c r="C667" s="194" t="s">
        <v>975</v>
      </c>
      <c r="D667" s="194" t="s">
        <v>145</v>
      </c>
      <c r="E667" s="195" t="s">
        <v>976</v>
      </c>
      <c r="F667" s="196" t="s">
        <v>977</v>
      </c>
      <c r="G667" s="197" t="s">
        <v>341</v>
      </c>
      <c r="H667" s="198">
        <v>928.75</v>
      </c>
      <c r="I667" s="199"/>
      <c r="J667" s="200">
        <f>ROUND(I667*H667,2)</f>
        <v>0</v>
      </c>
      <c r="K667" s="196" t="s">
        <v>1</v>
      </c>
      <c r="L667" s="39"/>
      <c r="M667" s="201" t="s">
        <v>1</v>
      </c>
      <c r="N667" s="202" t="s">
        <v>53</v>
      </c>
      <c r="O667" s="67"/>
      <c r="P667" s="203">
        <f>O667*H667</f>
        <v>0</v>
      </c>
      <c r="Q667" s="203">
        <v>0</v>
      </c>
      <c r="R667" s="203">
        <f>Q667*H667</f>
        <v>0</v>
      </c>
      <c r="S667" s="203">
        <v>0</v>
      </c>
      <c r="T667" s="204">
        <f>S667*H667</f>
        <v>0</v>
      </c>
      <c r="AR667" s="205" t="s">
        <v>150</v>
      </c>
      <c r="AT667" s="205" t="s">
        <v>145</v>
      </c>
      <c r="AU667" s="205" t="s">
        <v>22</v>
      </c>
      <c r="AY667" s="17" t="s">
        <v>143</v>
      </c>
      <c r="BE667" s="206">
        <f>IF(N667="základní",J667,0)</f>
        <v>0</v>
      </c>
      <c r="BF667" s="206">
        <f>IF(N667="snížená",J667,0)</f>
        <v>0</v>
      </c>
      <c r="BG667" s="206">
        <f>IF(N667="zákl. přenesená",J667,0)</f>
        <v>0</v>
      </c>
      <c r="BH667" s="206">
        <f>IF(N667="sníž. přenesená",J667,0)</f>
        <v>0</v>
      </c>
      <c r="BI667" s="206">
        <f>IF(N667="nulová",J667,0)</f>
        <v>0</v>
      </c>
      <c r="BJ667" s="17" t="s">
        <v>23</v>
      </c>
      <c r="BK667" s="206">
        <f>ROUND(I667*H667,2)</f>
        <v>0</v>
      </c>
      <c r="BL667" s="17" t="s">
        <v>150</v>
      </c>
      <c r="BM667" s="205" t="s">
        <v>978</v>
      </c>
    </row>
    <row r="668" spans="2:51" s="12" customFormat="1" ht="11.25">
      <c r="B668" s="207"/>
      <c r="C668" s="208"/>
      <c r="D668" s="209" t="s">
        <v>152</v>
      </c>
      <c r="E668" s="210" t="s">
        <v>1</v>
      </c>
      <c r="F668" s="211" t="s">
        <v>979</v>
      </c>
      <c r="G668" s="208"/>
      <c r="H668" s="212">
        <v>928.75</v>
      </c>
      <c r="I668" s="213"/>
      <c r="J668" s="208"/>
      <c r="K668" s="208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152</v>
      </c>
      <c r="AU668" s="218" t="s">
        <v>22</v>
      </c>
      <c r="AV668" s="12" t="s">
        <v>22</v>
      </c>
      <c r="AW668" s="12" t="s">
        <v>46</v>
      </c>
      <c r="AX668" s="12" t="s">
        <v>23</v>
      </c>
      <c r="AY668" s="218" t="s">
        <v>143</v>
      </c>
    </row>
    <row r="669" spans="2:63" s="11" customFormat="1" ht="22.9" customHeight="1">
      <c r="B669" s="178"/>
      <c r="C669" s="179"/>
      <c r="D669" s="180" t="s">
        <v>87</v>
      </c>
      <c r="E669" s="192" t="s">
        <v>695</v>
      </c>
      <c r="F669" s="192" t="s">
        <v>980</v>
      </c>
      <c r="G669" s="179"/>
      <c r="H669" s="179"/>
      <c r="I669" s="182"/>
      <c r="J669" s="193">
        <f>BK669</f>
        <v>0</v>
      </c>
      <c r="K669" s="179"/>
      <c r="L669" s="184"/>
      <c r="M669" s="185"/>
      <c r="N669" s="186"/>
      <c r="O669" s="186"/>
      <c r="P669" s="187">
        <f>SUM(P670:P671)</f>
        <v>0</v>
      </c>
      <c r="Q669" s="186"/>
      <c r="R669" s="187">
        <f>SUM(R670:R671)</f>
        <v>0</v>
      </c>
      <c r="S669" s="186"/>
      <c r="T669" s="188">
        <f>SUM(T670:T671)</f>
        <v>0</v>
      </c>
      <c r="AR669" s="189" t="s">
        <v>23</v>
      </c>
      <c r="AT669" s="190" t="s">
        <v>87</v>
      </c>
      <c r="AU669" s="190" t="s">
        <v>23</v>
      </c>
      <c r="AY669" s="189" t="s">
        <v>143</v>
      </c>
      <c r="BK669" s="191">
        <f>SUM(BK670:BK671)</f>
        <v>0</v>
      </c>
    </row>
    <row r="670" spans="2:65" s="1" customFormat="1" ht="24" customHeight="1">
      <c r="B670" s="35"/>
      <c r="C670" s="194" t="s">
        <v>981</v>
      </c>
      <c r="D670" s="194" t="s">
        <v>145</v>
      </c>
      <c r="E670" s="195" t="s">
        <v>982</v>
      </c>
      <c r="F670" s="196" t="s">
        <v>983</v>
      </c>
      <c r="G670" s="197" t="s">
        <v>341</v>
      </c>
      <c r="H670" s="198">
        <v>6028</v>
      </c>
      <c r="I670" s="199"/>
      <c r="J670" s="200">
        <f>ROUND(I670*H670,2)</f>
        <v>0</v>
      </c>
      <c r="K670" s="196" t="s">
        <v>1</v>
      </c>
      <c r="L670" s="39"/>
      <c r="M670" s="201" t="s">
        <v>1</v>
      </c>
      <c r="N670" s="202" t="s">
        <v>53</v>
      </c>
      <c r="O670" s="67"/>
      <c r="P670" s="203">
        <f>O670*H670</f>
        <v>0</v>
      </c>
      <c r="Q670" s="203">
        <v>0</v>
      </c>
      <c r="R670" s="203">
        <f>Q670*H670</f>
        <v>0</v>
      </c>
      <c r="S670" s="203">
        <v>0</v>
      </c>
      <c r="T670" s="204">
        <f>S670*H670</f>
        <v>0</v>
      </c>
      <c r="AR670" s="205" t="s">
        <v>150</v>
      </c>
      <c r="AT670" s="205" t="s">
        <v>145</v>
      </c>
      <c r="AU670" s="205" t="s">
        <v>22</v>
      </c>
      <c r="AY670" s="17" t="s">
        <v>143</v>
      </c>
      <c r="BE670" s="206">
        <f>IF(N670="základní",J670,0)</f>
        <v>0</v>
      </c>
      <c r="BF670" s="206">
        <f>IF(N670="snížená",J670,0)</f>
        <v>0</v>
      </c>
      <c r="BG670" s="206">
        <f>IF(N670="zákl. přenesená",J670,0)</f>
        <v>0</v>
      </c>
      <c r="BH670" s="206">
        <f>IF(N670="sníž. přenesená",J670,0)</f>
        <v>0</v>
      </c>
      <c r="BI670" s="206">
        <f>IF(N670="nulová",J670,0)</f>
        <v>0</v>
      </c>
      <c r="BJ670" s="17" t="s">
        <v>23</v>
      </c>
      <c r="BK670" s="206">
        <f>ROUND(I670*H670,2)</f>
        <v>0</v>
      </c>
      <c r="BL670" s="17" t="s">
        <v>150</v>
      </c>
      <c r="BM670" s="205" t="s">
        <v>984</v>
      </c>
    </row>
    <row r="671" spans="2:51" s="12" customFormat="1" ht="11.25">
      <c r="B671" s="207"/>
      <c r="C671" s="208"/>
      <c r="D671" s="209" t="s">
        <v>152</v>
      </c>
      <c r="E671" s="210" t="s">
        <v>1</v>
      </c>
      <c r="F671" s="211" t="s">
        <v>985</v>
      </c>
      <c r="G671" s="208"/>
      <c r="H671" s="212">
        <v>6028</v>
      </c>
      <c r="I671" s="213"/>
      <c r="J671" s="208"/>
      <c r="K671" s="208"/>
      <c r="L671" s="214"/>
      <c r="M671" s="215"/>
      <c r="N671" s="216"/>
      <c r="O671" s="216"/>
      <c r="P671" s="216"/>
      <c r="Q671" s="216"/>
      <c r="R671" s="216"/>
      <c r="S671" s="216"/>
      <c r="T671" s="217"/>
      <c r="AT671" s="218" t="s">
        <v>152</v>
      </c>
      <c r="AU671" s="218" t="s">
        <v>22</v>
      </c>
      <c r="AV671" s="12" t="s">
        <v>22</v>
      </c>
      <c r="AW671" s="12" t="s">
        <v>46</v>
      </c>
      <c r="AX671" s="12" t="s">
        <v>23</v>
      </c>
      <c r="AY671" s="218" t="s">
        <v>143</v>
      </c>
    </row>
    <row r="672" spans="2:63" s="11" customFormat="1" ht="22.9" customHeight="1">
      <c r="B672" s="178"/>
      <c r="C672" s="179"/>
      <c r="D672" s="180" t="s">
        <v>87</v>
      </c>
      <c r="E672" s="192" t="s">
        <v>986</v>
      </c>
      <c r="F672" s="192" t="s">
        <v>987</v>
      </c>
      <c r="G672" s="179"/>
      <c r="H672" s="179"/>
      <c r="I672" s="182"/>
      <c r="J672" s="193">
        <f>BK672</f>
        <v>0</v>
      </c>
      <c r="K672" s="179"/>
      <c r="L672" s="184"/>
      <c r="M672" s="185"/>
      <c r="N672" s="186"/>
      <c r="O672" s="186"/>
      <c r="P672" s="187">
        <f>SUM(P673:P705)</f>
        <v>0</v>
      </c>
      <c r="Q672" s="186"/>
      <c r="R672" s="187">
        <f>SUM(R673:R705)</f>
        <v>0</v>
      </c>
      <c r="S672" s="186"/>
      <c r="T672" s="188">
        <f>SUM(T673:T705)</f>
        <v>0</v>
      </c>
      <c r="AR672" s="189" t="s">
        <v>23</v>
      </c>
      <c r="AT672" s="190" t="s">
        <v>87</v>
      </c>
      <c r="AU672" s="190" t="s">
        <v>23</v>
      </c>
      <c r="AY672" s="189" t="s">
        <v>143</v>
      </c>
      <c r="BK672" s="191">
        <f>SUM(BK673:BK705)</f>
        <v>0</v>
      </c>
    </row>
    <row r="673" spans="2:65" s="1" customFormat="1" ht="16.5" customHeight="1">
      <c r="B673" s="35"/>
      <c r="C673" s="194" t="s">
        <v>988</v>
      </c>
      <c r="D673" s="194" t="s">
        <v>145</v>
      </c>
      <c r="E673" s="195" t="s">
        <v>989</v>
      </c>
      <c r="F673" s="196" t="s">
        <v>990</v>
      </c>
      <c r="G673" s="197" t="s">
        <v>341</v>
      </c>
      <c r="H673" s="198">
        <v>2632</v>
      </c>
      <c r="I673" s="199"/>
      <c r="J673" s="200">
        <f>ROUND(I673*H673,2)</f>
        <v>0</v>
      </c>
      <c r="K673" s="196" t="s">
        <v>1</v>
      </c>
      <c r="L673" s="39"/>
      <c r="M673" s="201" t="s">
        <v>1</v>
      </c>
      <c r="N673" s="202" t="s">
        <v>53</v>
      </c>
      <c r="O673" s="67"/>
      <c r="P673" s="203">
        <f>O673*H673</f>
        <v>0</v>
      </c>
      <c r="Q673" s="203">
        <v>0</v>
      </c>
      <c r="R673" s="203">
        <f>Q673*H673</f>
        <v>0</v>
      </c>
      <c r="S673" s="203">
        <v>0</v>
      </c>
      <c r="T673" s="204">
        <f>S673*H673</f>
        <v>0</v>
      </c>
      <c r="AR673" s="205" t="s">
        <v>150</v>
      </c>
      <c r="AT673" s="205" t="s">
        <v>145</v>
      </c>
      <c r="AU673" s="205" t="s">
        <v>22</v>
      </c>
      <c r="AY673" s="17" t="s">
        <v>143</v>
      </c>
      <c r="BE673" s="206">
        <f>IF(N673="základní",J673,0)</f>
        <v>0</v>
      </c>
      <c r="BF673" s="206">
        <f>IF(N673="snížená",J673,0)</f>
        <v>0</v>
      </c>
      <c r="BG673" s="206">
        <f>IF(N673="zákl. přenesená",J673,0)</f>
        <v>0</v>
      </c>
      <c r="BH673" s="206">
        <f>IF(N673="sníž. přenesená",J673,0)</f>
        <v>0</v>
      </c>
      <c r="BI673" s="206">
        <f>IF(N673="nulová",J673,0)</f>
        <v>0</v>
      </c>
      <c r="BJ673" s="17" t="s">
        <v>23</v>
      </c>
      <c r="BK673" s="206">
        <f>ROUND(I673*H673,2)</f>
        <v>0</v>
      </c>
      <c r="BL673" s="17" t="s">
        <v>150</v>
      </c>
      <c r="BM673" s="205" t="s">
        <v>991</v>
      </c>
    </row>
    <row r="674" spans="2:51" s="13" customFormat="1" ht="11.25">
      <c r="B674" s="219"/>
      <c r="C674" s="220"/>
      <c r="D674" s="209" t="s">
        <v>152</v>
      </c>
      <c r="E674" s="221" t="s">
        <v>1</v>
      </c>
      <c r="F674" s="222" t="s">
        <v>992</v>
      </c>
      <c r="G674" s="220"/>
      <c r="H674" s="221" t="s">
        <v>1</v>
      </c>
      <c r="I674" s="223"/>
      <c r="J674" s="220"/>
      <c r="K674" s="220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152</v>
      </c>
      <c r="AU674" s="228" t="s">
        <v>22</v>
      </c>
      <c r="AV674" s="13" t="s">
        <v>23</v>
      </c>
      <c r="AW674" s="13" t="s">
        <v>46</v>
      </c>
      <c r="AX674" s="13" t="s">
        <v>88</v>
      </c>
      <c r="AY674" s="228" t="s">
        <v>143</v>
      </c>
    </row>
    <row r="675" spans="2:51" s="12" customFormat="1" ht="11.25">
      <c r="B675" s="207"/>
      <c r="C675" s="208"/>
      <c r="D675" s="209" t="s">
        <v>152</v>
      </c>
      <c r="E675" s="210" t="s">
        <v>1</v>
      </c>
      <c r="F675" s="211" t="s">
        <v>993</v>
      </c>
      <c r="G675" s="208"/>
      <c r="H675" s="212">
        <v>983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152</v>
      </c>
      <c r="AU675" s="218" t="s">
        <v>22</v>
      </c>
      <c r="AV675" s="12" t="s">
        <v>22</v>
      </c>
      <c r="AW675" s="12" t="s">
        <v>46</v>
      </c>
      <c r="AX675" s="12" t="s">
        <v>88</v>
      </c>
      <c r="AY675" s="218" t="s">
        <v>143</v>
      </c>
    </row>
    <row r="676" spans="2:51" s="13" customFormat="1" ht="11.25">
      <c r="B676" s="219"/>
      <c r="C676" s="220"/>
      <c r="D676" s="209" t="s">
        <v>152</v>
      </c>
      <c r="E676" s="221" t="s">
        <v>1</v>
      </c>
      <c r="F676" s="222" t="s">
        <v>994</v>
      </c>
      <c r="G676" s="220"/>
      <c r="H676" s="221" t="s">
        <v>1</v>
      </c>
      <c r="I676" s="223"/>
      <c r="J676" s="220"/>
      <c r="K676" s="220"/>
      <c r="L676" s="224"/>
      <c r="M676" s="225"/>
      <c r="N676" s="226"/>
      <c r="O676" s="226"/>
      <c r="P676" s="226"/>
      <c r="Q676" s="226"/>
      <c r="R676" s="226"/>
      <c r="S676" s="226"/>
      <c r="T676" s="227"/>
      <c r="AT676" s="228" t="s">
        <v>152</v>
      </c>
      <c r="AU676" s="228" t="s">
        <v>22</v>
      </c>
      <c r="AV676" s="13" t="s">
        <v>23</v>
      </c>
      <c r="AW676" s="13" t="s">
        <v>46</v>
      </c>
      <c r="AX676" s="13" t="s">
        <v>88</v>
      </c>
      <c r="AY676" s="228" t="s">
        <v>143</v>
      </c>
    </row>
    <row r="677" spans="2:51" s="12" customFormat="1" ht="11.25">
      <c r="B677" s="207"/>
      <c r="C677" s="208"/>
      <c r="D677" s="209" t="s">
        <v>152</v>
      </c>
      <c r="E677" s="210" t="s">
        <v>1</v>
      </c>
      <c r="F677" s="211" t="s">
        <v>995</v>
      </c>
      <c r="G677" s="208"/>
      <c r="H677" s="212">
        <v>349</v>
      </c>
      <c r="I677" s="213"/>
      <c r="J677" s="208"/>
      <c r="K677" s="208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152</v>
      </c>
      <c r="AU677" s="218" t="s">
        <v>22</v>
      </c>
      <c r="AV677" s="12" t="s">
        <v>22</v>
      </c>
      <c r="AW677" s="12" t="s">
        <v>46</v>
      </c>
      <c r="AX677" s="12" t="s">
        <v>88</v>
      </c>
      <c r="AY677" s="218" t="s">
        <v>143</v>
      </c>
    </row>
    <row r="678" spans="2:51" s="13" customFormat="1" ht="11.25">
      <c r="B678" s="219"/>
      <c r="C678" s="220"/>
      <c r="D678" s="209" t="s">
        <v>152</v>
      </c>
      <c r="E678" s="221" t="s">
        <v>1</v>
      </c>
      <c r="F678" s="222" t="s">
        <v>996</v>
      </c>
      <c r="G678" s="220"/>
      <c r="H678" s="221" t="s">
        <v>1</v>
      </c>
      <c r="I678" s="223"/>
      <c r="J678" s="220"/>
      <c r="K678" s="220"/>
      <c r="L678" s="224"/>
      <c r="M678" s="225"/>
      <c r="N678" s="226"/>
      <c r="O678" s="226"/>
      <c r="P678" s="226"/>
      <c r="Q678" s="226"/>
      <c r="R678" s="226"/>
      <c r="S678" s="226"/>
      <c r="T678" s="227"/>
      <c r="AT678" s="228" t="s">
        <v>152</v>
      </c>
      <c r="AU678" s="228" t="s">
        <v>22</v>
      </c>
      <c r="AV678" s="13" t="s">
        <v>23</v>
      </c>
      <c r="AW678" s="13" t="s">
        <v>46</v>
      </c>
      <c r="AX678" s="13" t="s">
        <v>88</v>
      </c>
      <c r="AY678" s="228" t="s">
        <v>143</v>
      </c>
    </row>
    <row r="679" spans="2:51" s="12" customFormat="1" ht="11.25">
      <c r="B679" s="207"/>
      <c r="C679" s="208"/>
      <c r="D679" s="209" t="s">
        <v>152</v>
      </c>
      <c r="E679" s="210" t="s">
        <v>1</v>
      </c>
      <c r="F679" s="211" t="s">
        <v>997</v>
      </c>
      <c r="G679" s="208"/>
      <c r="H679" s="212">
        <v>1086</v>
      </c>
      <c r="I679" s="213"/>
      <c r="J679" s="208"/>
      <c r="K679" s="208"/>
      <c r="L679" s="214"/>
      <c r="M679" s="215"/>
      <c r="N679" s="216"/>
      <c r="O679" s="216"/>
      <c r="P679" s="216"/>
      <c r="Q679" s="216"/>
      <c r="R679" s="216"/>
      <c r="S679" s="216"/>
      <c r="T679" s="217"/>
      <c r="AT679" s="218" t="s">
        <v>152</v>
      </c>
      <c r="AU679" s="218" t="s">
        <v>22</v>
      </c>
      <c r="AV679" s="12" t="s">
        <v>22</v>
      </c>
      <c r="AW679" s="12" t="s">
        <v>46</v>
      </c>
      <c r="AX679" s="12" t="s">
        <v>88</v>
      </c>
      <c r="AY679" s="218" t="s">
        <v>143</v>
      </c>
    </row>
    <row r="680" spans="2:51" s="13" customFormat="1" ht="11.25">
      <c r="B680" s="219"/>
      <c r="C680" s="220"/>
      <c r="D680" s="209" t="s">
        <v>152</v>
      </c>
      <c r="E680" s="221" t="s">
        <v>1</v>
      </c>
      <c r="F680" s="222" t="s">
        <v>998</v>
      </c>
      <c r="G680" s="220"/>
      <c r="H680" s="221" t="s">
        <v>1</v>
      </c>
      <c r="I680" s="223"/>
      <c r="J680" s="220"/>
      <c r="K680" s="220"/>
      <c r="L680" s="224"/>
      <c r="M680" s="225"/>
      <c r="N680" s="226"/>
      <c r="O680" s="226"/>
      <c r="P680" s="226"/>
      <c r="Q680" s="226"/>
      <c r="R680" s="226"/>
      <c r="S680" s="226"/>
      <c r="T680" s="227"/>
      <c r="AT680" s="228" t="s">
        <v>152</v>
      </c>
      <c r="AU680" s="228" t="s">
        <v>22</v>
      </c>
      <c r="AV680" s="13" t="s">
        <v>23</v>
      </c>
      <c r="AW680" s="13" t="s">
        <v>46</v>
      </c>
      <c r="AX680" s="13" t="s">
        <v>88</v>
      </c>
      <c r="AY680" s="228" t="s">
        <v>143</v>
      </c>
    </row>
    <row r="681" spans="2:51" s="12" customFormat="1" ht="11.25">
      <c r="B681" s="207"/>
      <c r="C681" s="208"/>
      <c r="D681" s="209" t="s">
        <v>152</v>
      </c>
      <c r="E681" s="210" t="s">
        <v>1</v>
      </c>
      <c r="F681" s="211" t="s">
        <v>999</v>
      </c>
      <c r="G681" s="208"/>
      <c r="H681" s="212">
        <v>214</v>
      </c>
      <c r="I681" s="213"/>
      <c r="J681" s="208"/>
      <c r="K681" s="208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152</v>
      </c>
      <c r="AU681" s="218" t="s">
        <v>22</v>
      </c>
      <c r="AV681" s="12" t="s">
        <v>22</v>
      </c>
      <c r="AW681" s="12" t="s">
        <v>46</v>
      </c>
      <c r="AX681" s="12" t="s">
        <v>88</v>
      </c>
      <c r="AY681" s="218" t="s">
        <v>143</v>
      </c>
    </row>
    <row r="682" spans="2:51" s="14" customFormat="1" ht="11.25">
      <c r="B682" s="229"/>
      <c r="C682" s="230"/>
      <c r="D682" s="209" t="s">
        <v>152</v>
      </c>
      <c r="E682" s="231" t="s">
        <v>1</v>
      </c>
      <c r="F682" s="232" t="s">
        <v>161</v>
      </c>
      <c r="G682" s="230"/>
      <c r="H682" s="233">
        <v>2632</v>
      </c>
      <c r="I682" s="234"/>
      <c r="J682" s="230"/>
      <c r="K682" s="230"/>
      <c r="L682" s="235"/>
      <c r="M682" s="236"/>
      <c r="N682" s="237"/>
      <c r="O682" s="237"/>
      <c r="P682" s="237"/>
      <c r="Q682" s="237"/>
      <c r="R682" s="237"/>
      <c r="S682" s="237"/>
      <c r="T682" s="238"/>
      <c r="AT682" s="239" t="s">
        <v>152</v>
      </c>
      <c r="AU682" s="239" t="s">
        <v>22</v>
      </c>
      <c r="AV682" s="14" t="s">
        <v>150</v>
      </c>
      <c r="AW682" s="14" t="s">
        <v>46</v>
      </c>
      <c r="AX682" s="14" t="s">
        <v>23</v>
      </c>
      <c r="AY682" s="239" t="s">
        <v>143</v>
      </c>
    </row>
    <row r="683" spans="2:65" s="1" customFormat="1" ht="24" customHeight="1">
      <c r="B683" s="35"/>
      <c r="C683" s="194" t="s">
        <v>1000</v>
      </c>
      <c r="D683" s="194" t="s">
        <v>145</v>
      </c>
      <c r="E683" s="195" t="s">
        <v>1001</v>
      </c>
      <c r="F683" s="196" t="s">
        <v>1002</v>
      </c>
      <c r="G683" s="197" t="s">
        <v>341</v>
      </c>
      <c r="H683" s="198">
        <v>23816</v>
      </c>
      <c r="I683" s="199"/>
      <c r="J683" s="200">
        <f>ROUND(I683*H683,2)</f>
        <v>0</v>
      </c>
      <c r="K683" s="196" t="s">
        <v>1</v>
      </c>
      <c r="L683" s="39"/>
      <c r="M683" s="201" t="s">
        <v>1</v>
      </c>
      <c r="N683" s="202" t="s">
        <v>53</v>
      </c>
      <c r="O683" s="67"/>
      <c r="P683" s="203">
        <f>O683*H683</f>
        <v>0</v>
      </c>
      <c r="Q683" s="203">
        <v>0</v>
      </c>
      <c r="R683" s="203">
        <f>Q683*H683</f>
        <v>0</v>
      </c>
      <c r="S683" s="203">
        <v>0</v>
      </c>
      <c r="T683" s="204">
        <f>S683*H683</f>
        <v>0</v>
      </c>
      <c r="AR683" s="205" t="s">
        <v>150</v>
      </c>
      <c r="AT683" s="205" t="s">
        <v>145</v>
      </c>
      <c r="AU683" s="205" t="s">
        <v>22</v>
      </c>
      <c r="AY683" s="17" t="s">
        <v>143</v>
      </c>
      <c r="BE683" s="206">
        <f>IF(N683="základní",J683,0)</f>
        <v>0</v>
      </c>
      <c r="BF683" s="206">
        <f>IF(N683="snížená",J683,0)</f>
        <v>0</v>
      </c>
      <c r="BG683" s="206">
        <f>IF(N683="zákl. přenesená",J683,0)</f>
        <v>0</v>
      </c>
      <c r="BH683" s="206">
        <f>IF(N683="sníž. přenesená",J683,0)</f>
        <v>0</v>
      </c>
      <c r="BI683" s="206">
        <f>IF(N683="nulová",J683,0)</f>
        <v>0</v>
      </c>
      <c r="BJ683" s="17" t="s">
        <v>23</v>
      </c>
      <c r="BK683" s="206">
        <f>ROUND(I683*H683,2)</f>
        <v>0</v>
      </c>
      <c r="BL683" s="17" t="s">
        <v>150</v>
      </c>
      <c r="BM683" s="205" t="s">
        <v>1003</v>
      </c>
    </row>
    <row r="684" spans="2:51" s="13" customFormat="1" ht="11.25">
      <c r="B684" s="219"/>
      <c r="C684" s="220"/>
      <c r="D684" s="209" t="s">
        <v>152</v>
      </c>
      <c r="E684" s="221" t="s">
        <v>1</v>
      </c>
      <c r="F684" s="222" t="s">
        <v>992</v>
      </c>
      <c r="G684" s="220"/>
      <c r="H684" s="221" t="s">
        <v>1</v>
      </c>
      <c r="I684" s="223"/>
      <c r="J684" s="220"/>
      <c r="K684" s="220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152</v>
      </c>
      <c r="AU684" s="228" t="s">
        <v>22</v>
      </c>
      <c r="AV684" s="13" t="s">
        <v>23</v>
      </c>
      <c r="AW684" s="13" t="s">
        <v>46</v>
      </c>
      <c r="AX684" s="13" t="s">
        <v>88</v>
      </c>
      <c r="AY684" s="228" t="s">
        <v>143</v>
      </c>
    </row>
    <row r="685" spans="2:51" s="12" customFormat="1" ht="11.25">
      <c r="B685" s="207"/>
      <c r="C685" s="208"/>
      <c r="D685" s="209" t="s">
        <v>152</v>
      </c>
      <c r="E685" s="210" t="s">
        <v>1</v>
      </c>
      <c r="F685" s="211" t="s">
        <v>1004</v>
      </c>
      <c r="G685" s="208"/>
      <c r="H685" s="212">
        <v>12779</v>
      </c>
      <c r="I685" s="213"/>
      <c r="J685" s="208"/>
      <c r="K685" s="208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152</v>
      </c>
      <c r="AU685" s="218" t="s">
        <v>22</v>
      </c>
      <c r="AV685" s="12" t="s">
        <v>22</v>
      </c>
      <c r="AW685" s="12" t="s">
        <v>46</v>
      </c>
      <c r="AX685" s="12" t="s">
        <v>88</v>
      </c>
      <c r="AY685" s="218" t="s">
        <v>143</v>
      </c>
    </row>
    <row r="686" spans="2:51" s="13" customFormat="1" ht="11.25">
      <c r="B686" s="219"/>
      <c r="C686" s="220"/>
      <c r="D686" s="209" t="s">
        <v>152</v>
      </c>
      <c r="E686" s="221" t="s">
        <v>1</v>
      </c>
      <c r="F686" s="222" t="s">
        <v>994</v>
      </c>
      <c r="G686" s="220"/>
      <c r="H686" s="221" t="s">
        <v>1</v>
      </c>
      <c r="I686" s="223"/>
      <c r="J686" s="220"/>
      <c r="K686" s="220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152</v>
      </c>
      <c r="AU686" s="228" t="s">
        <v>22</v>
      </c>
      <c r="AV686" s="13" t="s">
        <v>23</v>
      </c>
      <c r="AW686" s="13" t="s">
        <v>46</v>
      </c>
      <c r="AX686" s="13" t="s">
        <v>88</v>
      </c>
      <c r="AY686" s="228" t="s">
        <v>143</v>
      </c>
    </row>
    <row r="687" spans="2:51" s="12" customFormat="1" ht="11.25">
      <c r="B687" s="207"/>
      <c r="C687" s="208"/>
      <c r="D687" s="209" t="s">
        <v>152</v>
      </c>
      <c r="E687" s="210" t="s">
        <v>1</v>
      </c>
      <c r="F687" s="211" t="s">
        <v>1005</v>
      </c>
      <c r="G687" s="208"/>
      <c r="H687" s="212">
        <v>4537</v>
      </c>
      <c r="I687" s="213"/>
      <c r="J687" s="208"/>
      <c r="K687" s="208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152</v>
      </c>
      <c r="AU687" s="218" t="s">
        <v>22</v>
      </c>
      <c r="AV687" s="12" t="s">
        <v>22</v>
      </c>
      <c r="AW687" s="12" t="s">
        <v>46</v>
      </c>
      <c r="AX687" s="12" t="s">
        <v>88</v>
      </c>
      <c r="AY687" s="218" t="s">
        <v>143</v>
      </c>
    </row>
    <row r="688" spans="2:51" s="13" customFormat="1" ht="11.25">
      <c r="B688" s="219"/>
      <c r="C688" s="220"/>
      <c r="D688" s="209" t="s">
        <v>152</v>
      </c>
      <c r="E688" s="221" t="s">
        <v>1</v>
      </c>
      <c r="F688" s="222" t="s">
        <v>1006</v>
      </c>
      <c r="G688" s="220"/>
      <c r="H688" s="221" t="s">
        <v>1</v>
      </c>
      <c r="I688" s="223"/>
      <c r="J688" s="220"/>
      <c r="K688" s="220"/>
      <c r="L688" s="224"/>
      <c r="M688" s="225"/>
      <c r="N688" s="226"/>
      <c r="O688" s="226"/>
      <c r="P688" s="226"/>
      <c r="Q688" s="226"/>
      <c r="R688" s="226"/>
      <c r="S688" s="226"/>
      <c r="T688" s="227"/>
      <c r="AT688" s="228" t="s">
        <v>152</v>
      </c>
      <c r="AU688" s="228" t="s">
        <v>22</v>
      </c>
      <c r="AV688" s="13" t="s">
        <v>23</v>
      </c>
      <c r="AW688" s="13" t="s">
        <v>46</v>
      </c>
      <c r="AX688" s="13" t="s">
        <v>88</v>
      </c>
      <c r="AY688" s="228" t="s">
        <v>143</v>
      </c>
    </row>
    <row r="689" spans="2:51" s="12" customFormat="1" ht="11.25">
      <c r="B689" s="207"/>
      <c r="C689" s="208"/>
      <c r="D689" s="209" t="s">
        <v>152</v>
      </c>
      <c r="E689" s="210" t="s">
        <v>1</v>
      </c>
      <c r="F689" s="211" t="s">
        <v>1007</v>
      </c>
      <c r="G689" s="208"/>
      <c r="H689" s="212">
        <v>3718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152</v>
      </c>
      <c r="AU689" s="218" t="s">
        <v>22</v>
      </c>
      <c r="AV689" s="12" t="s">
        <v>22</v>
      </c>
      <c r="AW689" s="12" t="s">
        <v>46</v>
      </c>
      <c r="AX689" s="12" t="s">
        <v>88</v>
      </c>
      <c r="AY689" s="218" t="s">
        <v>143</v>
      </c>
    </row>
    <row r="690" spans="2:51" s="13" customFormat="1" ht="11.25">
      <c r="B690" s="219"/>
      <c r="C690" s="220"/>
      <c r="D690" s="209" t="s">
        <v>152</v>
      </c>
      <c r="E690" s="221" t="s">
        <v>1</v>
      </c>
      <c r="F690" s="222" t="s">
        <v>998</v>
      </c>
      <c r="G690" s="220"/>
      <c r="H690" s="221" t="s">
        <v>1</v>
      </c>
      <c r="I690" s="223"/>
      <c r="J690" s="220"/>
      <c r="K690" s="220"/>
      <c r="L690" s="224"/>
      <c r="M690" s="225"/>
      <c r="N690" s="226"/>
      <c r="O690" s="226"/>
      <c r="P690" s="226"/>
      <c r="Q690" s="226"/>
      <c r="R690" s="226"/>
      <c r="S690" s="226"/>
      <c r="T690" s="227"/>
      <c r="AT690" s="228" t="s">
        <v>152</v>
      </c>
      <c r="AU690" s="228" t="s">
        <v>22</v>
      </c>
      <c r="AV690" s="13" t="s">
        <v>23</v>
      </c>
      <c r="AW690" s="13" t="s">
        <v>46</v>
      </c>
      <c r="AX690" s="13" t="s">
        <v>88</v>
      </c>
      <c r="AY690" s="228" t="s">
        <v>143</v>
      </c>
    </row>
    <row r="691" spans="2:51" s="12" customFormat="1" ht="11.25">
      <c r="B691" s="207"/>
      <c r="C691" s="208"/>
      <c r="D691" s="209" t="s">
        <v>152</v>
      </c>
      <c r="E691" s="210" t="s">
        <v>1</v>
      </c>
      <c r="F691" s="211" t="s">
        <v>1008</v>
      </c>
      <c r="G691" s="208"/>
      <c r="H691" s="212">
        <v>2782</v>
      </c>
      <c r="I691" s="213"/>
      <c r="J691" s="208"/>
      <c r="K691" s="208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152</v>
      </c>
      <c r="AU691" s="218" t="s">
        <v>22</v>
      </c>
      <c r="AV691" s="12" t="s">
        <v>22</v>
      </c>
      <c r="AW691" s="12" t="s">
        <v>46</v>
      </c>
      <c r="AX691" s="12" t="s">
        <v>88</v>
      </c>
      <c r="AY691" s="218" t="s">
        <v>143</v>
      </c>
    </row>
    <row r="692" spans="2:51" s="14" customFormat="1" ht="11.25">
      <c r="B692" s="229"/>
      <c r="C692" s="230"/>
      <c r="D692" s="209" t="s">
        <v>152</v>
      </c>
      <c r="E692" s="231" t="s">
        <v>1</v>
      </c>
      <c r="F692" s="232" t="s">
        <v>161</v>
      </c>
      <c r="G692" s="230"/>
      <c r="H692" s="233">
        <v>23816</v>
      </c>
      <c r="I692" s="234"/>
      <c r="J692" s="230"/>
      <c r="K692" s="230"/>
      <c r="L692" s="235"/>
      <c r="M692" s="236"/>
      <c r="N692" s="237"/>
      <c r="O692" s="237"/>
      <c r="P692" s="237"/>
      <c r="Q692" s="237"/>
      <c r="R692" s="237"/>
      <c r="S692" s="237"/>
      <c r="T692" s="238"/>
      <c r="AT692" s="239" t="s">
        <v>152</v>
      </c>
      <c r="AU692" s="239" t="s">
        <v>22</v>
      </c>
      <c r="AV692" s="14" t="s">
        <v>150</v>
      </c>
      <c r="AW692" s="14" t="s">
        <v>46</v>
      </c>
      <c r="AX692" s="14" t="s">
        <v>23</v>
      </c>
      <c r="AY692" s="239" t="s">
        <v>143</v>
      </c>
    </row>
    <row r="693" spans="2:65" s="1" customFormat="1" ht="24" customHeight="1">
      <c r="B693" s="35"/>
      <c r="C693" s="194" t="s">
        <v>1009</v>
      </c>
      <c r="D693" s="194" t="s">
        <v>145</v>
      </c>
      <c r="E693" s="195" t="s">
        <v>1010</v>
      </c>
      <c r="F693" s="196" t="s">
        <v>1011</v>
      </c>
      <c r="G693" s="197" t="s">
        <v>341</v>
      </c>
      <c r="H693" s="198">
        <v>563</v>
      </c>
      <c r="I693" s="199"/>
      <c r="J693" s="200">
        <f>ROUND(I693*H693,2)</f>
        <v>0</v>
      </c>
      <c r="K693" s="196" t="s">
        <v>1</v>
      </c>
      <c r="L693" s="39"/>
      <c r="M693" s="201" t="s">
        <v>1</v>
      </c>
      <c r="N693" s="202" t="s">
        <v>53</v>
      </c>
      <c r="O693" s="67"/>
      <c r="P693" s="203">
        <f>O693*H693</f>
        <v>0</v>
      </c>
      <c r="Q693" s="203">
        <v>0</v>
      </c>
      <c r="R693" s="203">
        <f>Q693*H693</f>
        <v>0</v>
      </c>
      <c r="S693" s="203">
        <v>0</v>
      </c>
      <c r="T693" s="204">
        <f>S693*H693</f>
        <v>0</v>
      </c>
      <c r="AR693" s="205" t="s">
        <v>150</v>
      </c>
      <c r="AT693" s="205" t="s">
        <v>145</v>
      </c>
      <c r="AU693" s="205" t="s">
        <v>22</v>
      </c>
      <c r="AY693" s="17" t="s">
        <v>143</v>
      </c>
      <c r="BE693" s="206">
        <f>IF(N693="základní",J693,0)</f>
        <v>0</v>
      </c>
      <c r="BF693" s="206">
        <f>IF(N693="snížená",J693,0)</f>
        <v>0</v>
      </c>
      <c r="BG693" s="206">
        <f>IF(N693="zákl. přenesená",J693,0)</f>
        <v>0</v>
      </c>
      <c r="BH693" s="206">
        <f>IF(N693="sníž. přenesená",J693,0)</f>
        <v>0</v>
      </c>
      <c r="BI693" s="206">
        <f>IF(N693="nulová",J693,0)</f>
        <v>0</v>
      </c>
      <c r="BJ693" s="17" t="s">
        <v>23</v>
      </c>
      <c r="BK693" s="206">
        <f>ROUND(I693*H693,2)</f>
        <v>0</v>
      </c>
      <c r="BL693" s="17" t="s">
        <v>150</v>
      </c>
      <c r="BM693" s="205" t="s">
        <v>1012</v>
      </c>
    </row>
    <row r="694" spans="2:51" s="13" customFormat="1" ht="11.25">
      <c r="B694" s="219"/>
      <c r="C694" s="220"/>
      <c r="D694" s="209" t="s">
        <v>152</v>
      </c>
      <c r="E694" s="221" t="s">
        <v>1</v>
      </c>
      <c r="F694" s="222" t="s">
        <v>994</v>
      </c>
      <c r="G694" s="220"/>
      <c r="H694" s="221" t="s">
        <v>1</v>
      </c>
      <c r="I694" s="223"/>
      <c r="J694" s="220"/>
      <c r="K694" s="220"/>
      <c r="L694" s="224"/>
      <c r="M694" s="225"/>
      <c r="N694" s="226"/>
      <c r="O694" s="226"/>
      <c r="P694" s="226"/>
      <c r="Q694" s="226"/>
      <c r="R694" s="226"/>
      <c r="S694" s="226"/>
      <c r="T694" s="227"/>
      <c r="AT694" s="228" t="s">
        <v>152</v>
      </c>
      <c r="AU694" s="228" t="s">
        <v>22</v>
      </c>
      <c r="AV694" s="13" t="s">
        <v>23</v>
      </c>
      <c r="AW694" s="13" t="s">
        <v>46</v>
      </c>
      <c r="AX694" s="13" t="s">
        <v>88</v>
      </c>
      <c r="AY694" s="228" t="s">
        <v>143</v>
      </c>
    </row>
    <row r="695" spans="2:51" s="12" customFormat="1" ht="11.25">
      <c r="B695" s="207"/>
      <c r="C695" s="208"/>
      <c r="D695" s="209" t="s">
        <v>152</v>
      </c>
      <c r="E695" s="210" t="s">
        <v>1</v>
      </c>
      <c r="F695" s="211" t="s">
        <v>995</v>
      </c>
      <c r="G695" s="208"/>
      <c r="H695" s="212">
        <v>349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152</v>
      </c>
      <c r="AU695" s="218" t="s">
        <v>22</v>
      </c>
      <c r="AV695" s="12" t="s">
        <v>22</v>
      </c>
      <c r="AW695" s="12" t="s">
        <v>46</v>
      </c>
      <c r="AX695" s="12" t="s">
        <v>88</v>
      </c>
      <c r="AY695" s="218" t="s">
        <v>143</v>
      </c>
    </row>
    <row r="696" spans="2:51" s="13" customFormat="1" ht="11.25">
      <c r="B696" s="219"/>
      <c r="C696" s="220"/>
      <c r="D696" s="209" t="s">
        <v>152</v>
      </c>
      <c r="E696" s="221" t="s">
        <v>1</v>
      </c>
      <c r="F696" s="222" t="s">
        <v>998</v>
      </c>
      <c r="G696" s="220"/>
      <c r="H696" s="221" t="s">
        <v>1</v>
      </c>
      <c r="I696" s="223"/>
      <c r="J696" s="220"/>
      <c r="K696" s="220"/>
      <c r="L696" s="224"/>
      <c r="M696" s="225"/>
      <c r="N696" s="226"/>
      <c r="O696" s="226"/>
      <c r="P696" s="226"/>
      <c r="Q696" s="226"/>
      <c r="R696" s="226"/>
      <c r="S696" s="226"/>
      <c r="T696" s="227"/>
      <c r="AT696" s="228" t="s">
        <v>152</v>
      </c>
      <c r="AU696" s="228" t="s">
        <v>22</v>
      </c>
      <c r="AV696" s="13" t="s">
        <v>23</v>
      </c>
      <c r="AW696" s="13" t="s">
        <v>46</v>
      </c>
      <c r="AX696" s="13" t="s">
        <v>88</v>
      </c>
      <c r="AY696" s="228" t="s">
        <v>143</v>
      </c>
    </row>
    <row r="697" spans="2:51" s="12" customFormat="1" ht="11.25">
      <c r="B697" s="207"/>
      <c r="C697" s="208"/>
      <c r="D697" s="209" t="s">
        <v>152</v>
      </c>
      <c r="E697" s="210" t="s">
        <v>1</v>
      </c>
      <c r="F697" s="211" t="s">
        <v>999</v>
      </c>
      <c r="G697" s="208"/>
      <c r="H697" s="212">
        <v>214</v>
      </c>
      <c r="I697" s="213"/>
      <c r="J697" s="208"/>
      <c r="K697" s="208"/>
      <c r="L697" s="214"/>
      <c r="M697" s="215"/>
      <c r="N697" s="216"/>
      <c r="O697" s="216"/>
      <c r="P697" s="216"/>
      <c r="Q697" s="216"/>
      <c r="R697" s="216"/>
      <c r="S697" s="216"/>
      <c r="T697" s="217"/>
      <c r="AT697" s="218" t="s">
        <v>152</v>
      </c>
      <c r="AU697" s="218" t="s">
        <v>22</v>
      </c>
      <c r="AV697" s="12" t="s">
        <v>22</v>
      </c>
      <c r="AW697" s="12" t="s">
        <v>46</v>
      </c>
      <c r="AX697" s="12" t="s">
        <v>88</v>
      </c>
      <c r="AY697" s="218" t="s">
        <v>143</v>
      </c>
    </row>
    <row r="698" spans="2:51" s="14" customFormat="1" ht="11.25">
      <c r="B698" s="229"/>
      <c r="C698" s="230"/>
      <c r="D698" s="209" t="s">
        <v>152</v>
      </c>
      <c r="E698" s="231" t="s">
        <v>1</v>
      </c>
      <c r="F698" s="232" t="s">
        <v>161</v>
      </c>
      <c r="G698" s="230"/>
      <c r="H698" s="233">
        <v>563</v>
      </c>
      <c r="I698" s="234"/>
      <c r="J698" s="230"/>
      <c r="K698" s="230"/>
      <c r="L698" s="235"/>
      <c r="M698" s="236"/>
      <c r="N698" s="237"/>
      <c r="O698" s="237"/>
      <c r="P698" s="237"/>
      <c r="Q698" s="237"/>
      <c r="R698" s="237"/>
      <c r="S698" s="237"/>
      <c r="T698" s="238"/>
      <c r="AT698" s="239" t="s">
        <v>152</v>
      </c>
      <c r="AU698" s="239" t="s">
        <v>22</v>
      </c>
      <c r="AV698" s="14" t="s">
        <v>150</v>
      </c>
      <c r="AW698" s="14" t="s">
        <v>46</v>
      </c>
      <c r="AX698" s="14" t="s">
        <v>23</v>
      </c>
      <c r="AY698" s="239" t="s">
        <v>143</v>
      </c>
    </row>
    <row r="699" spans="2:65" s="1" customFormat="1" ht="24" customHeight="1">
      <c r="B699" s="35"/>
      <c r="C699" s="194" t="s">
        <v>1013</v>
      </c>
      <c r="D699" s="194" t="s">
        <v>145</v>
      </c>
      <c r="E699" s="195" t="s">
        <v>1014</v>
      </c>
      <c r="F699" s="196" t="s">
        <v>1015</v>
      </c>
      <c r="G699" s="197" t="s">
        <v>341</v>
      </c>
      <c r="H699" s="198">
        <v>349</v>
      </c>
      <c r="I699" s="199"/>
      <c r="J699" s="200">
        <f>ROUND(I699*H699,2)</f>
        <v>0</v>
      </c>
      <c r="K699" s="196" t="s">
        <v>1</v>
      </c>
      <c r="L699" s="39"/>
      <c r="M699" s="201" t="s">
        <v>1</v>
      </c>
      <c r="N699" s="202" t="s">
        <v>53</v>
      </c>
      <c r="O699" s="67"/>
      <c r="P699" s="203">
        <f>O699*H699</f>
        <v>0</v>
      </c>
      <c r="Q699" s="203">
        <v>0</v>
      </c>
      <c r="R699" s="203">
        <f>Q699*H699</f>
        <v>0</v>
      </c>
      <c r="S699" s="203">
        <v>0</v>
      </c>
      <c r="T699" s="204">
        <f>S699*H699</f>
        <v>0</v>
      </c>
      <c r="AR699" s="205" t="s">
        <v>150</v>
      </c>
      <c r="AT699" s="205" t="s">
        <v>145</v>
      </c>
      <c r="AU699" s="205" t="s">
        <v>22</v>
      </c>
      <c r="AY699" s="17" t="s">
        <v>143</v>
      </c>
      <c r="BE699" s="206">
        <f>IF(N699="základní",J699,0)</f>
        <v>0</v>
      </c>
      <c r="BF699" s="206">
        <f>IF(N699="snížená",J699,0)</f>
        <v>0</v>
      </c>
      <c r="BG699" s="206">
        <f>IF(N699="zákl. přenesená",J699,0)</f>
        <v>0</v>
      </c>
      <c r="BH699" s="206">
        <f>IF(N699="sníž. přenesená",J699,0)</f>
        <v>0</v>
      </c>
      <c r="BI699" s="206">
        <f>IF(N699="nulová",J699,0)</f>
        <v>0</v>
      </c>
      <c r="BJ699" s="17" t="s">
        <v>23</v>
      </c>
      <c r="BK699" s="206">
        <f>ROUND(I699*H699,2)</f>
        <v>0</v>
      </c>
      <c r="BL699" s="17" t="s">
        <v>150</v>
      </c>
      <c r="BM699" s="205" t="s">
        <v>1016</v>
      </c>
    </row>
    <row r="700" spans="2:51" s="12" customFormat="1" ht="11.25">
      <c r="B700" s="207"/>
      <c r="C700" s="208"/>
      <c r="D700" s="209" t="s">
        <v>152</v>
      </c>
      <c r="E700" s="210" t="s">
        <v>1</v>
      </c>
      <c r="F700" s="211" t="s">
        <v>995</v>
      </c>
      <c r="G700" s="208"/>
      <c r="H700" s="212">
        <v>349</v>
      </c>
      <c r="I700" s="213"/>
      <c r="J700" s="208"/>
      <c r="K700" s="208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152</v>
      </c>
      <c r="AU700" s="218" t="s">
        <v>22</v>
      </c>
      <c r="AV700" s="12" t="s">
        <v>22</v>
      </c>
      <c r="AW700" s="12" t="s">
        <v>46</v>
      </c>
      <c r="AX700" s="12" t="s">
        <v>23</v>
      </c>
      <c r="AY700" s="218" t="s">
        <v>143</v>
      </c>
    </row>
    <row r="701" spans="2:65" s="1" customFormat="1" ht="24" customHeight="1">
      <c r="B701" s="35"/>
      <c r="C701" s="194" t="s">
        <v>1017</v>
      </c>
      <c r="D701" s="194" t="s">
        <v>145</v>
      </c>
      <c r="E701" s="195" t="s">
        <v>1018</v>
      </c>
      <c r="F701" s="196" t="s">
        <v>1019</v>
      </c>
      <c r="G701" s="197" t="s">
        <v>341</v>
      </c>
      <c r="H701" s="198">
        <v>214</v>
      </c>
      <c r="I701" s="199"/>
      <c r="J701" s="200">
        <f>ROUND(I701*H701,2)</f>
        <v>0</v>
      </c>
      <c r="K701" s="196" t="s">
        <v>1</v>
      </c>
      <c r="L701" s="39"/>
      <c r="M701" s="201" t="s">
        <v>1</v>
      </c>
      <c r="N701" s="202" t="s">
        <v>53</v>
      </c>
      <c r="O701" s="67"/>
      <c r="P701" s="203">
        <f>O701*H701</f>
        <v>0</v>
      </c>
      <c r="Q701" s="203">
        <v>0</v>
      </c>
      <c r="R701" s="203">
        <f>Q701*H701</f>
        <v>0</v>
      </c>
      <c r="S701" s="203">
        <v>0</v>
      </c>
      <c r="T701" s="204">
        <f>S701*H701</f>
        <v>0</v>
      </c>
      <c r="AR701" s="205" t="s">
        <v>150</v>
      </c>
      <c r="AT701" s="205" t="s">
        <v>145</v>
      </c>
      <c r="AU701" s="205" t="s">
        <v>22</v>
      </c>
      <c r="AY701" s="17" t="s">
        <v>143</v>
      </c>
      <c r="BE701" s="206">
        <f>IF(N701="základní",J701,0)</f>
        <v>0</v>
      </c>
      <c r="BF701" s="206">
        <f>IF(N701="snížená",J701,0)</f>
        <v>0</v>
      </c>
      <c r="BG701" s="206">
        <f>IF(N701="zákl. přenesená",J701,0)</f>
        <v>0</v>
      </c>
      <c r="BH701" s="206">
        <f>IF(N701="sníž. přenesená",J701,0)</f>
        <v>0</v>
      </c>
      <c r="BI701" s="206">
        <f>IF(N701="nulová",J701,0)</f>
        <v>0</v>
      </c>
      <c r="BJ701" s="17" t="s">
        <v>23</v>
      </c>
      <c r="BK701" s="206">
        <f>ROUND(I701*H701,2)</f>
        <v>0</v>
      </c>
      <c r="BL701" s="17" t="s">
        <v>150</v>
      </c>
      <c r="BM701" s="205" t="s">
        <v>1020</v>
      </c>
    </row>
    <row r="702" spans="2:51" s="12" customFormat="1" ht="11.25">
      <c r="B702" s="207"/>
      <c r="C702" s="208"/>
      <c r="D702" s="209" t="s">
        <v>152</v>
      </c>
      <c r="E702" s="210" t="s">
        <v>1</v>
      </c>
      <c r="F702" s="211" t="s">
        <v>999</v>
      </c>
      <c r="G702" s="208"/>
      <c r="H702" s="212">
        <v>214</v>
      </c>
      <c r="I702" s="213"/>
      <c r="J702" s="208"/>
      <c r="K702" s="208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152</v>
      </c>
      <c r="AU702" s="218" t="s">
        <v>22</v>
      </c>
      <c r="AV702" s="12" t="s">
        <v>22</v>
      </c>
      <c r="AW702" s="12" t="s">
        <v>46</v>
      </c>
      <c r="AX702" s="12" t="s">
        <v>23</v>
      </c>
      <c r="AY702" s="218" t="s">
        <v>143</v>
      </c>
    </row>
    <row r="703" spans="2:65" s="1" customFormat="1" ht="24" customHeight="1">
      <c r="B703" s="35"/>
      <c r="C703" s="194" t="s">
        <v>1021</v>
      </c>
      <c r="D703" s="194" t="s">
        <v>145</v>
      </c>
      <c r="E703" s="195" t="s">
        <v>1022</v>
      </c>
      <c r="F703" s="196" t="s">
        <v>1023</v>
      </c>
      <c r="G703" s="197" t="s">
        <v>341</v>
      </c>
      <c r="H703" s="198">
        <v>286</v>
      </c>
      <c r="I703" s="199"/>
      <c r="J703" s="200">
        <f>ROUND(I703*H703,2)</f>
        <v>0</v>
      </c>
      <c r="K703" s="196" t="s">
        <v>1</v>
      </c>
      <c r="L703" s="39"/>
      <c r="M703" s="201" t="s">
        <v>1</v>
      </c>
      <c r="N703" s="202" t="s">
        <v>53</v>
      </c>
      <c r="O703" s="67"/>
      <c r="P703" s="203">
        <f>O703*H703</f>
        <v>0</v>
      </c>
      <c r="Q703" s="203">
        <v>0</v>
      </c>
      <c r="R703" s="203">
        <f>Q703*H703</f>
        <v>0</v>
      </c>
      <c r="S703" s="203">
        <v>0</v>
      </c>
      <c r="T703" s="204">
        <f>S703*H703</f>
        <v>0</v>
      </c>
      <c r="AR703" s="205" t="s">
        <v>150</v>
      </c>
      <c r="AT703" s="205" t="s">
        <v>145</v>
      </c>
      <c r="AU703" s="205" t="s">
        <v>22</v>
      </c>
      <c r="AY703" s="17" t="s">
        <v>143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17" t="s">
        <v>23</v>
      </c>
      <c r="BK703" s="206">
        <f>ROUND(I703*H703,2)</f>
        <v>0</v>
      </c>
      <c r="BL703" s="17" t="s">
        <v>150</v>
      </c>
      <c r="BM703" s="205" t="s">
        <v>1024</v>
      </c>
    </row>
    <row r="704" spans="2:51" s="13" customFormat="1" ht="11.25">
      <c r="B704" s="219"/>
      <c r="C704" s="220"/>
      <c r="D704" s="209" t="s">
        <v>152</v>
      </c>
      <c r="E704" s="221" t="s">
        <v>1</v>
      </c>
      <c r="F704" s="222" t="s">
        <v>1025</v>
      </c>
      <c r="G704" s="220"/>
      <c r="H704" s="221" t="s">
        <v>1</v>
      </c>
      <c r="I704" s="223"/>
      <c r="J704" s="220"/>
      <c r="K704" s="220"/>
      <c r="L704" s="224"/>
      <c r="M704" s="225"/>
      <c r="N704" s="226"/>
      <c r="O704" s="226"/>
      <c r="P704" s="226"/>
      <c r="Q704" s="226"/>
      <c r="R704" s="226"/>
      <c r="S704" s="226"/>
      <c r="T704" s="227"/>
      <c r="AT704" s="228" t="s">
        <v>152</v>
      </c>
      <c r="AU704" s="228" t="s">
        <v>22</v>
      </c>
      <c r="AV704" s="13" t="s">
        <v>23</v>
      </c>
      <c r="AW704" s="13" t="s">
        <v>46</v>
      </c>
      <c r="AX704" s="13" t="s">
        <v>88</v>
      </c>
      <c r="AY704" s="228" t="s">
        <v>143</v>
      </c>
    </row>
    <row r="705" spans="2:51" s="12" customFormat="1" ht="11.25">
      <c r="B705" s="207"/>
      <c r="C705" s="208"/>
      <c r="D705" s="209" t="s">
        <v>152</v>
      </c>
      <c r="E705" s="210" t="s">
        <v>1</v>
      </c>
      <c r="F705" s="211" t="s">
        <v>1026</v>
      </c>
      <c r="G705" s="208"/>
      <c r="H705" s="212">
        <v>286</v>
      </c>
      <c r="I705" s="213"/>
      <c r="J705" s="208"/>
      <c r="K705" s="208"/>
      <c r="L705" s="214"/>
      <c r="M705" s="261"/>
      <c r="N705" s="262"/>
      <c r="O705" s="262"/>
      <c r="P705" s="262"/>
      <c r="Q705" s="262"/>
      <c r="R705" s="262"/>
      <c r="S705" s="262"/>
      <c r="T705" s="263"/>
      <c r="AT705" s="218" t="s">
        <v>152</v>
      </c>
      <c r="AU705" s="218" t="s">
        <v>22</v>
      </c>
      <c r="AV705" s="12" t="s">
        <v>22</v>
      </c>
      <c r="AW705" s="12" t="s">
        <v>46</v>
      </c>
      <c r="AX705" s="12" t="s">
        <v>23</v>
      </c>
      <c r="AY705" s="218" t="s">
        <v>143</v>
      </c>
    </row>
    <row r="706" spans="2:12" s="1" customFormat="1" ht="6.95" customHeight="1">
      <c r="B706" s="50"/>
      <c r="C706" s="51"/>
      <c r="D706" s="51"/>
      <c r="E706" s="51"/>
      <c r="F706" s="51"/>
      <c r="G706" s="51"/>
      <c r="H706" s="51"/>
      <c r="I706" s="144"/>
      <c r="J706" s="51"/>
      <c r="K706" s="51"/>
      <c r="L706" s="39"/>
    </row>
  </sheetData>
  <sheetProtection algorithmName="SHA-512" hashValue="kbGiNdJQFqhuVYXPL6LvCQnAa/4pPXGXxJR2mXKBneGtbw6tIhHTaEERi8aoL+SuBCVNtUWA9OPpsHTJyNljOw==" saltValue="zkDcJuBjLHpGUvmqMn40PQUnf+LL+zHDfODXaGFBhGOd/8bndnHNBJU5YXvdbcmNsx9bUYKtLRJy4WjF2mLzPA==" spinCount="100000" sheet="1" objects="1" scenarios="1" formatColumns="0" formatRows="0" autoFilter="0"/>
  <autoFilter ref="C122:K70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100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0"/>
      <c r="AT3" s="17" t="s">
        <v>22</v>
      </c>
    </row>
    <row r="4" spans="2:46" ht="24.95" customHeight="1">
      <c r="B4" s="20"/>
      <c r="D4" s="109" t="s">
        <v>106</v>
      </c>
      <c r="L4" s="20"/>
      <c r="M4" s="11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05" t="str">
        <f>'Rekapitulace stavby'!K6</f>
        <v>Oprava silnice II/353 Polička – Kamenec</v>
      </c>
      <c r="F7" s="306"/>
      <c r="G7" s="306"/>
      <c r="H7" s="306"/>
      <c r="L7" s="20"/>
    </row>
    <row r="8" spans="2:12" s="1" customFormat="1" ht="12" customHeight="1">
      <c r="B8" s="39"/>
      <c r="D8" s="111" t="s">
        <v>111</v>
      </c>
      <c r="I8" s="112"/>
      <c r="L8" s="39"/>
    </row>
    <row r="9" spans="2:12" s="1" customFormat="1" ht="36.95" customHeight="1">
      <c r="B9" s="39"/>
      <c r="E9" s="307" t="s">
        <v>1027</v>
      </c>
      <c r="F9" s="308"/>
      <c r="G9" s="308"/>
      <c r="H9" s="308"/>
      <c r="I9" s="112"/>
      <c r="L9" s="39"/>
    </row>
    <row r="10" spans="2:12" s="1" customFormat="1" ht="11.25">
      <c r="B10" s="39"/>
      <c r="I10" s="112"/>
      <c r="L10" s="39"/>
    </row>
    <row r="11" spans="2:12" s="1" customFormat="1" ht="12" customHeight="1">
      <c r="B11" s="39"/>
      <c r="D11" s="111" t="s">
        <v>19</v>
      </c>
      <c r="F11" s="113" t="s">
        <v>97</v>
      </c>
      <c r="I11" s="114" t="s">
        <v>21</v>
      </c>
      <c r="J11" s="113" t="s">
        <v>22</v>
      </c>
      <c r="L11" s="39"/>
    </row>
    <row r="12" spans="2:12" s="1" customFormat="1" ht="12" customHeight="1">
      <c r="B12" s="39"/>
      <c r="D12" s="111" t="s">
        <v>24</v>
      </c>
      <c r="F12" s="113" t="s">
        <v>25</v>
      </c>
      <c r="I12" s="114" t="s">
        <v>26</v>
      </c>
      <c r="J12" s="115" t="str">
        <f>'Rekapitulace stavby'!AN8</f>
        <v>23. 3. 2020</v>
      </c>
      <c r="L12" s="39"/>
    </row>
    <row r="13" spans="2:12" s="1" customFormat="1" ht="10.9" customHeight="1">
      <c r="B13" s="39"/>
      <c r="I13" s="112"/>
      <c r="L13" s="39"/>
    </row>
    <row r="14" spans="2:12" s="1" customFormat="1" ht="12" customHeight="1">
      <c r="B14" s="39"/>
      <c r="D14" s="111" t="s">
        <v>34</v>
      </c>
      <c r="I14" s="114" t="s">
        <v>35</v>
      </c>
      <c r="J14" s="113" t="s">
        <v>1</v>
      </c>
      <c r="L14" s="39"/>
    </row>
    <row r="15" spans="2:12" s="1" customFormat="1" ht="18" customHeight="1">
      <c r="B15" s="39"/>
      <c r="E15" s="113" t="s">
        <v>37</v>
      </c>
      <c r="I15" s="114" t="s">
        <v>38</v>
      </c>
      <c r="J15" s="113" t="s">
        <v>1</v>
      </c>
      <c r="L15" s="39"/>
    </row>
    <row r="16" spans="2:12" s="1" customFormat="1" ht="6.95" customHeight="1">
      <c r="B16" s="39"/>
      <c r="I16" s="112"/>
      <c r="L16" s="39"/>
    </row>
    <row r="17" spans="2:12" s="1" customFormat="1" ht="12" customHeight="1">
      <c r="B17" s="39"/>
      <c r="D17" s="111" t="s">
        <v>39</v>
      </c>
      <c r="I17" s="114" t="s">
        <v>35</v>
      </c>
      <c r="J17" s="30" t="str">
        <f>'Rekapitulace stavby'!AN13</f>
        <v>Vyplň údaj</v>
      </c>
      <c r="L17" s="39"/>
    </row>
    <row r="18" spans="2:12" s="1" customFormat="1" ht="18" customHeight="1">
      <c r="B18" s="39"/>
      <c r="E18" s="309" t="str">
        <f>'Rekapitulace stavby'!E14</f>
        <v>Vyplň údaj</v>
      </c>
      <c r="F18" s="310"/>
      <c r="G18" s="310"/>
      <c r="H18" s="310"/>
      <c r="I18" s="114" t="s">
        <v>38</v>
      </c>
      <c r="J18" s="30" t="str">
        <f>'Rekapitulace stavby'!AN14</f>
        <v>Vyplň údaj</v>
      </c>
      <c r="L18" s="39"/>
    </row>
    <row r="19" spans="2:12" s="1" customFormat="1" ht="6.95" customHeight="1">
      <c r="B19" s="39"/>
      <c r="I19" s="112"/>
      <c r="L19" s="39"/>
    </row>
    <row r="20" spans="2:12" s="1" customFormat="1" ht="12" customHeight="1">
      <c r="B20" s="39"/>
      <c r="D20" s="111" t="s">
        <v>41</v>
      </c>
      <c r="I20" s="114" t="s">
        <v>35</v>
      </c>
      <c r="J20" s="113" t="s">
        <v>113</v>
      </c>
      <c r="L20" s="39"/>
    </row>
    <row r="21" spans="2:12" s="1" customFormat="1" ht="18" customHeight="1">
      <c r="B21" s="39"/>
      <c r="E21" s="113" t="s">
        <v>114</v>
      </c>
      <c r="I21" s="114" t="s">
        <v>38</v>
      </c>
      <c r="J21" s="113" t="s">
        <v>1</v>
      </c>
      <c r="L21" s="39"/>
    </row>
    <row r="22" spans="2:12" s="1" customFormat="1" ht="6.95" customHeight="1">
      <c r="B22" s="39"/>
      <c r="I22" s="112"/>
      <c r="L22" s="39"/>
    </row>
    <row r="23" spans="2:12" s="1" customFormat="1" ht="12" customHeight="1">
      <c r="B23" s="39"/>
      <c r="D23" s="111" t="s">
        <v>44</v>
      </c>
      <c r="I23" s="114" t="s">
        <v>35</v>
      </c>
      <c r="J23" s="113" t="s">
        <v>1</v>
      </c>
      <c r="L23" s="39"/>
    </row>
    <row r="24" spans="2:12" s="1" customFormat="1" ht="18" customHeight="1">
      <c r="B24" s="39"/>
      <c r="E24" s="113" t="s">
        <v>115</v>
      </c>
      <c r="I24" s="114" t="s">
        <v>38</v>
      </c>
      <c r="J24" s="113" t="s">
        <v>1</v>
      </c>
      <c r="L24" s="39"/>
    </row>
    <row r="25" spans="2:12" s="1" customFormat="1" ht="6.95" customHeight="1">
      <c r="B25" s="39"/>
      <c r="I25" s="112"/>
      <c r="L25" s="39"/>
    </row>
    <row r="26" spans="2:12" s="1" customFormat="1" ht="12" customHeight="1">
      <c r="B26" s="39"/>
      <c r="D26" s="111" t="s">
        <v>47</v>
      </c>
      <c r="I26" s="112"/>
      <c r="L26" s="39"/>
    </row>
    <row r="27" spans="2:12" s="7" customFormat="1" ht="16.5" customHeight="1">
      <c r="B27" s="116"/>
      <c r="E27" s="311" t="s">
        <v>1</v>
      </c>
      <c r="F27" s="311"/>
      <c r="G27" s="311"/>
      <c r="H27" s="311"/>
      <c r="I27" s="117"/>
      <c r="L27" s="116"/>
    </row>
    <row r="28" spans="2:12" s="1" customFormat="1" ht="6.95" customHeight="1">
      <c r="B28" s="39"/>
      <c r="I28" s="112"/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25.35" customHeight="1">
      <c r="B30" s="39"/>
      <c r="D30" s="119" t="s">
        <v>48</v>
      </c>
      <c r="I30" s="112"/>
      <c r="J30" s="120">
        <f>ROUND(J118,2)</f>
        <v>0</v>
      </c>
      <c r="L30" s="39"/>
    </row>
    <row r="31" spans="2:12" s="1" customFormat="1" ht="6.95" customHeight="1">
      <c r="B31" s="39"/>
      <c r="D31" s="63"/>
      <c r="E31" s="63"/>
      <c r="F31" s="63"/>
      <c r="G31" s="63"/>
      <c r="H31" s="63"/>
      <c r="I31" s="118"/>
      <c r="J31" s="63"/>
      <c r="K31" s="63"/>
      <c r="L31" s="39"/>
    </row>
    <row r="32" spans="2:12" s="1" customFormat="1" ht="14.45" customHeight="1">
      <c r="B32" s="39"/>
      <c r="F32" s="121" t="s">
        <v>50</v>
      </c>
      <c r="I32" s="122" t="s">
        <v>49</v>
      </c>
      <c r="J32" s="121" t="s">
        <v>51</v>
      </c>
      <c r="L32" s="39"/>
    </row>
    <row r="33" spans="2:12" s="1" customFormat="1" ht="14.45" customHeight="1">
      <c r="B33" s="39"/>
      <c r="D33" s="123" t="s">
        <v>52</v>
      </c>
      <c r="E33" s="111" t="s">
        <v>53</v>
      </c>
      <c r="F33" s="124">
        <f>ROUND((SUM(BE118:BE164)),2)</f>
        <v>0</v>
      </c>
      <c r="I33" s="125">
        <v>0.21</v>
      </c>
      <c r="J33" s="124">
        <f>ROUND(((SUM(BE118:BE164))*I33),2)</f>
        <v>0</v>
      </c>
      <c r="L33" s="39"/>
    </row>
    <row r="34" spans="2:12" s="1" customFormat="1" ht="14.45" customHeight="1">
      <c r="B34" s="39"/>
      <c r="E34" s="111" t="s">
        <v>54</v>
      </c>
      <c r="F34" s="124">
        <f>ROUND((SUM(BF118:BF164)),2)</f>
        <v>0</v>
      </c>
      <c r="I34" s="125">
        <v>0.15</v>
      </c>
      <c r="J34" s="124">
        <f>ROUND(((SUM(BF118:BF164))*I34),2)</f>
        <v>0</v>
      </c>
      <c r="L34" s="39"/>
    </row>
    <row r="35" spans="2:12" s="1" customFormat="1" ht="14.45" customHeight="1" hidden="1">
      <c r="B35" s="39"/>
      <c r="E35" s="111" t="s">
        <v>55</v>
      </c>
      <c r="F35" s="124">
        <f>ROUND((SUM(BG118:BG164)),2)</f>
        <v>0</v>
      </c>
      <c r="I35" s="125">
        <v>0.21</v>
      </c>
      <c r="J35" s="124">
        <f>0</f>
        <v>0</v>
      </c>
      <c r="L35" s="39"/>
    </row>
    <row r="36" spans="2:12" s="1" customFormat="1" ht="14.45" customHeight="1" hidden="1">
      <c r="B36" s="39"/>
      <c r="E36" s="111" t="s">
        <v>56</v>
      </c>
      <c r="F36" s="124">
        <f>ROUND((SUM(BH118:BH164)),2)</f>
        <v>0</v>
      </c>
      <c r="I36" s="125">
        <v>0.15</v>
      </c>
      <c r="J36" s="124">
        <f>0</f>
        <v>0</v>
      </c>
      <c r="L36" s="39"/>
    </row>
    <row r="37" spans="2:12" s="1" customFormat="1" ht="14.45" customHeight="1" hidden="1">
      <c r="B37" s="39"/>
      <c r="E37" s="111" t="s">
        <v>57</v>
      </c>
      <c r="F37" s="124">
        <f>ROUND((SUM(BI118:BI164)),2)</f>
        <v>0</v>
      </c>
      <c r="I37" s="125">
        <v>0</v>
      </c>
      <c r="J37" s="124">
        <f>0</f>
        <v>0</v>
      </c>
      <c r="L37" s="39"/>
    </row>
    <row r="38" spans="2:12" s="1" customFormat="1" ht="6.95" customHeight="1">
      <c r="B38" s="39"/>
      <c r="I38" s="112"/>
      <c r="L38" s="39"/>
    </row>
    <row r="39" spans="2:12" s="1" customFormat="1" ht="25.35" customHeight="1">
      <c r="B39" s="39"/>
      <c r="C39" s="126"/>
      <c r="D39" s="127" t="s">
        <v>58</v>
      </c>
      <c r="E39" s="128"/>
      <c r="F39" s="128"/>
      <c r="G39" s="129" t="s">
        <v>59</v>
      </c>
      <c r="H39" s="130" t="s">
        <v>60</v>
      </c>
      <c r="I39" s="131"/>
      <c r="J39" s="132">
        <f>SUM(J30:J37)</f>
        <v>0</v>
      </c>
      <c r="K39" s="133"/>
      <c r="L39" s="39"/>
    </row>
    <row r="40" spans="2:12" s="1" customFormat="1" ht="14.45" customHeight="1">
      <c r="B40" s="39"/>
      <c r="I40" s="112"/>
      <c r="L40" s="3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9"/>
      <c r="D50" s="134" t="s">
        <v>61</v>
      </c>
      <c r="E50" s="135"/>
      <c r="F50" s="135"/>
      <c r="G50" s="134" t="s">
        <v>62</v>
      </c>
      <c r="H50" s="135"/>
      <c r="I50" s="136"/>
      <c r="J50" s="135"/>
      <c r="K50" s="135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9"/>
      <c r="D61" s="137" t="s">
        <v>63</v>
      </c>
      <c r="E61" s="138"/>
      <c r="F61" s="139" t="s">
        <v>64</v>
      </c>
      <c r="G61" s="137" t="s">
        <v>63</v>
      </c>
      <c r="H61" s="138"/>
      <c r="I61" s="140"/>
      <c r="J61" s="141" t="s">
        <v>64</v>
      </c>
      <c r="K61" s="138"/>
      <c r="L61" s="3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9"/>
      <c r="D65" s="134" t="s">
        <v>65</v>
      </c>
      <c r="E65" s="135"/>
      <c r="F65" s="135"/>
      <c r="G65" s="134" t="s">
        <v>66</v>
      </c>
      <c r="H65" s="135"/>
      <c r="I65" s="136"/>
      <c r="J65" s="135"/>
      <c r="K65" s="135"/>
      <c r="L65" s="3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9"/>
      <c r="D76" s="137" t="s">
        <v>63</v>
      </c>
      <c r="E76" s="138"/>
      <c r="F76" s="139" t="s">
        <v>64</v>
      </c>
      <c r="G76" s="137" t="s">
        <v>63</v>
      </c>
      <c r="H76" s="138"/>
      <c r="I76" s="140"/>
      <c r="J76" s="141" t="s">
        <v>64</v>
      </c>
      <c r="K76" s="138"/>
      <c r="L76" s="39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9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9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12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2"/>
      <c r="J83" s="36"/>
      <c r="K83" s="36"/>
      <c r="L83" s="39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12"/>
      <c r="J84" s="36"/>
      <c r="K84" s="36"/>
      <c r="L84" s="39"/>
    </row>
    <row r="85" spans="2:12" s="1" customFormat="1" ht="16.5" customHeight="1">
      <c r="B85" s="35"/>
      <c r="C85" s="36"/>
      <c r="D85" s="36"/>
      <c r="E85" s="312" t="str">
        <f>E7</f>
        <v>Oprava silnice II/353 Polička – Kamenec</v>
      </c>
      <c r="F85" s="313"/>
      <c r="G85" s="313"/>
      <c r="H85" s="313"/>
      <c r="I85" s="112"/>
      <c r="J85" s="36"/>
      <c r="K85" s="36"/>
      <c r="L85" s="39"/>
    </row>
    <row r="86" spans="2:12" s="1" customFormat="1" ht="12" customHeight="1">
      <c r="B86" s="35"/>
      <c r="C86" s="29" t="s">
        <v>111</v>
      </c>
      <c r="D86" s="36"/>
      <c r="E86" s="36"/>
      <c r="F86" s="36"/>
      <c r="G86" s="36"/>
      <c r="H86" s="36"/>
      <c r="I86" s="112"/>
      <c r="J86" s="36"/>
      <c r="K86" s="36"/>
      <c r="L86" s="39"/>
    </row>
    <row r="87" spans="2:12" s="1" customFormat="1" ht="16.5" customHeight="1">
      <c r="B87" s="35"/>
      <c r="C87" s="36"/>
      <c r="D87" s="36"/>
      <c r="E87" s="284" t="str">
        <f>E9</f>
        <v>vegetace - vegetační úpravy</v>
      </c>
      <c r="F87" s="314"/>
      <c r="G87" s="314"/>
      <c r="H87" s="314"/>
      <c r="I87" s="112"/>
      <c r="J87" s="36"/>
      <c r="K87" s="36"/>
      <c r="L87" s="39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12"/>
      <c r="J88" s="36"/>
      <c r="K88" s="36"/>
      <c r="L88" s="39"/>
    </row>
    <row r="89" spans="2:12" s="1" customFormat="1" ht="12" customHeight="1">
      <c r="B89" s="35"/>
      <c r="C89" s="29" t="s">
        <v>24</v>
      </c>
      <c r="D89" s="36"/>
      <c r="E89" s="36"/>
      <c r="F89" s="27" t="str">
        <f>F12</f>
        <v>Polička</v>
      </c>
      <c r="G89" s="36"/>
      <c r="H89" s="36"/>
      <c r="I89" s="114" t="s">
        <v>26</v>
      </c>
      <c r="J89" s="62" t="str">
        <f>IF(J12="","",J12)</f>
        <v>23. 3. 2020</v>
      </c>
      <c r="K89" s="36"/>
      <c r="L89" s="39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12"/>
      <c r="J90" s="36"/>
      <c r="K90" s="36"/>
      <c r="L90" s="39"/>
    </row>
    <row r="91" spans="2:12" s="1" customFormat="1" ht="15.2" customHeight="1">
      <c r="B91" s="35"/>
      <c r="C91" s="29" t="s">
        <v>34</v>
      </c>
      <c r="D91" s="36"/>
      <c r="E91" s="36"/>
      <c r="F91" s="27" t="str">
        <f>E15</f>
        <v xml:space="preserve">Pardubický kraj </v>
      </c>
      <c r="G91" s="36"/>
      <c r="H91" s="36"/>
      <c r="I91" s="114" t="s">
        <v>41</v>
      </c>
      <c r="J91" s="33" t="str">
        <f>E21</f>
        <v>INDESING</v>
      </c>
      <c r="K91" s="36"/>
      <c r="L91" s="39"/>
    </row>
    <row r="92" spans="2:12" s="1" customFormat="1" ht="15.2" customHeight="1">
      <c r="B92" s="35"/>
      <c r="C92" s="29" t="s">
        <v>39</v>
      </c>
      <c r="D92" s="36"/>
      <c r="E92" s="36"/>
      <c r="F92" s="27" t="str">
        <f>IF(E18="","",E18)</f>
        <v>Vyplň údaj</v>
      </c>
      <c r="G92" s="36"/>
      <c r="H92" s="36"/>
      <c r="I92" s="114" t="s">
        <v>44</v>
      </c>
      <c r="J92" s="33" t="str">
        <f>E24</f>
        <v>Šejnoha</v>
      </c>
      <c r="K92" s="36"/>
      <c r="L92" s="39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12"/>
      <c r="J93" s="36"/>
      <c r="K93" s="36"/>
      <c r="L93" s="39"/>
    </row>
    <row r="94" spans="2:12" s="1" customFormat="1" ht="29.25" customHeight="1">
      <c r="B94" s="35"/>
      <c r="C94" s="148" t="s">
        <v>117</v>
      </c>
      <c r="D94" s="149"/>
      <c r="E94" s="149"/>
      <c r="F94" s="149"/>
      <c r="G94" s="149"/>
      <c r="H94" s="149"/>
      <c r="I94" s="150"/>
      <c r="J94" s="151" t="s">
        <v>118</v>
      </c>
      <c r="K94" s="149"/>
      <c r="L94" s="39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12"/>
      <c r="J95" s="36"/>
      <c r="K95" s="36"/>
      <c r="L95" s="39"/>
    </row>
    <row r="96" spans="2:47" s="1" customFormat="1" ht="22.9" customHeight="1">
      <c r="B96" s="35"/>
      <c r="C96" s="152" t="s">
        <v>119</v>
      </c>
      <c r="D96" s="36"/>
      <c r="E96" s="36"/>
      <c r="F96" s="36"/>
      <c r="G96" s="36"/>
      <c r="H96" s="36"/>
      <c r="I96" s="112"/>
      <c r="J96" s="80">
        <f>J118</f>
        <v>0</v>
      </c>
      <c r="K96" s="36"/>
      <c r="L96" s="39"/>
      <c r="AU96" s="17" t="s">
        <v>120</v>
      </c>
    </row>
    <row r="97" spans="2:12" s="8" customFormat="1" ht="24.95" customHeight="1">
      <c r="B97" s="153"/>
      <c r="C97" s="154"/>
      <c r="D97" s="155" t="s">
        <v>121</v>
      </c>
      <c r="E97" s="156"/>
      <c r="F97" s="156"/>
      <c r="G97" s="156"/>
      <c r="H97" s="156"/>
      <c r="I97" s="157"/>
      <c r="J97" s="158">
        <f>J119</f>
        <v>0</v>
      </c>
      <c r="K97" s="154"/>
      <c r="L97" s="159"/>
    </row>
    <row r="98" spans="2:12" s="9" customFormat="1" ht="19.9" customHeight="1">
      <c r="B98" s="160"/>
      <c r="C98" s="161"/>
      <c r="D98" s="162" t="s">
        <v>122</v>
      </c>
      <c r="E98" s="163"/>
      <c r="F98" s="163"/>
      <c r="G98" s="163"/>
      <c r="H98" s="163"/>
      <c r="I98" s="164"/>
      <c r="J98" s="165">
        <f>J120</f>
        <v>0</v>
      </c>
      <c r="K98" s="161"/>
      <c r="L98" s="166"/>
    </row>
    <row r="99" spans="2:12" s="1" customFormat="1" ht="21.75" customHeight="1">
      <c r="B99" s="35"/>
      <c r="C99" s="36"/>
      <c r="D99" s="36"/>
      <c r="E99" s="36"/>
      <c r="F99" s="36"/>
      <c r="G99" s="36"/>
      <c r="H99" s="36"/>
      <c r="I99" s="112"/>
      <c r="J99" s="36"/>
      <c r="K99" s="36"/>
      <c r="L99" s="39"/>
    </row>
    <row r="100" spans="2:12" s="1" customFormat="1" ht="6.95" customHeight="1">
      <c r="B100" s="50"/>
      <c r="C100" s="51"/>
      <c r="D100" s="51"/>
      <c r="E100" s="51"/>
      <c r="F100" s="51"/>
      <c r="G100" s="51"/>
      <c r="H100" s="51"/>
      <c r="I100" s="144"/>
      <c r="J100" s="51"/>
      <c r="K100" s="51"/>
      <c r="L100" s="39"/>
    </row>
    <row r="104" spans="2:12" s="1" customFormat="1" ht="6.95" customHeight="1">
      <c r="B104" s="52"/>
      <c r="C104" s="53"/>
      <c r="D104" s="53"/>
      <c r="E104" s="53"/>
      <c r="F104" s="53"/>
      <c r="G104" s="53"/>
      <c r="H104" s="53"/>
      <c r="I104" s="147"/>
      <c r="J104" s="53"/>
      <c r="K104" s="53"/>
      <c r="L104" s="39"/>
    </row>
    <row r="105" spans="2:12" s="1" customFormat="1" ht="24.95" customHeight="1">
      <c r="B105" s="35"/>
      <c r="C105" s="23" t="s">
        <v>128</v>
      </c>
      <c r="D105" s="36"/>
      <c r="E105" s="36"/>
      <c r="F105" s="36"/>
      <c r="G105" s="36"/>
      <c r="H105" s="36"/>
      <c r="I105" s="112"/>
      <c r="J105" s="36"/>
      <c r="K105" s="36"/>
      <c r="L105" s="39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12"/>
      <c r="J106" s="36"/>
      <c r="K106" s="36"/>
      <c r="L106" s="39"/>
    </row>
    <row r="107" spans="2:12" s="1" customFormat="1" ht="12" customHeight="1">
      <c r="B107" s="35"/>
      <c r="C107" s="29" t="s">
        <v>16</v>
      </c>
      <c r="D107" s="36"/>
      <c r="E107" s="36"/>
      <c r="F107" s="36"/>
      <c r="G107" s="36"/>
      <c r="H107" s="36"/>
      <c r="I107" s="112"/>
      <c r="J107" s="36"/>
      <c r="K107" s="36"/>
      <c r="L107" s="39"/>
    </row>
    <row r="108" spans="2:12" s="1" customFormat="1" ht="16.5" customHeight="1">
      <c r="B108" s="35"/>
      <c r="C108" s="36"/>
      <c r="D108" s="36"/>
      <c r="E108" s="312" t="str">
        <f>E7</f>
        <v>Oprava silnice II/353 Polička – Kamenec</v>
      </c>
      <c r="F108" s="313"/>
      <c r="G108" s="313"/>
      <c r="H108" s="313"/>
      <c r="I108" s="112"/>
      <c r="J108" s="36"/>
      <c r="K108" s="36"/>
      <c r="L108" s="39"/>
    </row>
    <row r="109" spans="2:12" s="1" customFormat="1" ht="12" customHeight="1">
      <c r="B109" s="35"/>
      <c r="C109" s="29" t="s">
        <v>111</v>
      </c>
      <c r="D109" s="36"/>
      <c r="E109" s="36"/>
      <c r="F109" s="36"/>
      <c r="G109" s="36"/>
      <c r="H109" s="36"/>
      <c r="I109" s="112"/>
      <c r="J109" s="36"/>
      <c r="K109" s="36"/>
      <c r="L109" s="39"/>
    </row>
    <row r="110" spans="2:12" s="1" customFormat="1" ht="16.5" customHeight="1">
      <c r="B110" s="35"/>
      <c r="C110" s="36"/>
      <c r="D110" s="36"/>
      <c r="E110" s="284" t="str">
        <f>E9</f>
        <v>vegetace - vegetační úpravy</v>
      </c>
      <c r="F110" s="314"/>
      <c r="G110" s="314"/>
      <c r="H110" s="314"/>
      <c r="I110" s="112"/>
      <c r="J110" s="36"/>
      <c r="K110" s="36"/>
      <c r="L110" s="39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12"/>
      <c r="J111" s="36"/>
      <c r="K111" s="36"/>
      <c r="L111" s="39"/>
    </row>
    <row r="112" spans="2:12" s="1" customFormat="1" ht="12" customHeight="1">
      <c r="B112" s="35"/>
      <c r="C112" s="29" t="s">
        <v>24</v>
      </c>
      <c r="D112" s="36"/>
      <c r="E112" s="36"/>
      <c r="F112" s="27" t="str">
        <f>F12</f>
        <v>Polička</v>
      </c>
      <c r="G112" s="36"/>
      <c r="H112" s="36"/>
      <c r="I112" s="114" t="s">
        <v>26</v>
      </c>
      <c r="J112" s="62" t="str">
        <f>IF(J12="","",J12)</f>
        <v>23. 3. 2020</v>
      </c>
      <c r="K112" s="36"/>
      <c r="L112" s="39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12"/>
      <c r="J113" s="36"/>
      <c r="K113" s="36"/>
      <c r="L113" s="39"/>
    </row>
    <row r="114" spans="2:12" s="1" customFormat="1" ht="15.2" customHeight="1">
      <c r="B114" s="35"/>
      <c r="C114" s="29" t="s">
        <v>34</v>
      </c>
      <c r="D114" s="36"/>
      <c r="E114" s="36"/>
      <c r="F114" s="27" t="str">
        <f>E15</f>
        <v xml:space="preserve">Pardubický kraj </v>
      </c>
      <c r="G114" s="36"/>
      <c r="H114" s="36"/>
      <c r="I114" s="114" t="s">
        <v>41</v>
      </c>
      <c r="J114" s="33" t="str">
        <f>E21</f>
        <v>INDESING</v>
      </c>
      <c r="K114" s="36"/>
      <c r="L114" s="39"/>
    </row>
    <row r="115" spans="2:12" s="1" customFormat="1" ht="15.2" customHeight="1">
      <c r="B115" s="35"/>
      <c r="C115" s="29" t="s">
        <v>39</v>
      </c>
      <c r="D115" s="36"/>
      <c r="E115" s="36"/>
      <c r="F115" s="27" t="str">
        <f>IF(E18="","",E18)</f>
        <v>Vyplň údaj</v>
      </c>
      <c r="G115" s="36"/>
      <c r="H115" s="36"/>
      <c r="I115" s="114" t="s">
        <v>44</v>
      </c>
      <c r="J115" s="33" t="str">
        <f>E24</f>
        <v>Šejnoha</v>
      </c>
      <c r="K115" s="36"/>
      <c r="L115" s="39"/>
    </row>
    <row r="116" spans="2:12" s="1" customFormat="1" ht="10.35" customHeight="1">
      <c r="B116" s="35"/>
      <c r="C116" s="36"/>
      <c r="D116" s="36"/>
      <c r="E116" s="36"/>
      <c r="F116" s="36"/>
      <c r="G116" s="36"/>
      <c r="H116" s="36"/>
      <c r="I116" s="112"/>
      <c r="J116" s="36"/>
      <c r="K116" s="36"/>
      <c r="L116" s="39"/>
    </row>
    <row r="117" spans="2:20" s="10" customFormat="1" ht="29.25" customHeight="1">
      <c r="B117" s="167"/>
      <c r="C117" s="168" t="s">
        <v>129</v>
      </c>
      <c r="D117" s="169" t="s">
        <v>73</v>
      </c>
      <c r="E117" s="169" t="s">
        <v>69</v>
      </c>
      <c r="F117" s="169" t="s">
        <v>70</v>
      </c>
      <c r="G117" s="169" t="s">
        <v>130</v>
      </c>
      <c r="H117" s="169" t="s">
        <v>131</v>
      </c>
      <c r="I117" s="170" t="s">
        <v>132</v>
      </c>
      <c r="J117" s="171" t="s">
        <v>118</v>
      </c>
      <c r="K117" s="172" t="s">
        <v>133</v>
      </c>
      <c r="L117" s="173"/>
      <c r="M117" s="71" t="s">
        <v>1</v>
      </c>
      <c r="N117" s="72" t="s">
        <v>52</v>
      </c>
      <c r="O117" s="72" t="s">
        <v>134</v>
      </c>
      <c r="P117" s="72" t="s">
        <v>135</v>
      </c>
      <c r="Q117" s="72" t="s">
        <v>136</v>
      </c>
      <c r="R117" s="72" t="s">
        <v>137</v>
      </c>
      <c r="S117" s="72" t="s">
        <v>138</v>
      </c>
      <c r="T117" s="73" t="s">
        <v>139</v>
      </c>
    </row>
    <row r="118" spans="2:63" s="1" customFormat="1" ht="22.9" customHeight="1">
      <c r="B118" s="35"/>
      <c r="C118" s="78" t="s">
        <v>140</v>
      </c>
      <c r="D118" s="36"/>
      <c r="E118" s="36"/>
      <c r="F118" s="36"/>
      <c r="G118" s="36"/>
      <c r="H118" s="36"/>
      <c r="I118" s="112"/>
      <c r="J118" s="174">
        <f>BK118</f>
        <v>0</v>
      </c>
      <c r="K118" s="36"/>
      <c r="L118" s="39"/>
      <c r="M118" s="74"/>
      <c r="N118" s="75"/>
      <c r="O118" s="75"/>
      <c r="P118" s="175">
        <f>P119</f>
        <v>0</v>
      </c>
      <c r="Q118" s="75"/>
      <c r="R118" s="175">
        <f>R119</f>
        <v>9.966460000000001</v>
      </c>
      <c r="S118" s="75"/>
      <c r="T118" s="176">
        <f>T119</f>
        <v>0</v>
      </c>
      <c r="AT118" s="17" t="s">
        <v>87</v>
      </c>
      <c r="AU118" s="17" t="s">
        <v>120</v>
      </c>
      <c r="BK118" s="177">
        <f>BK119</f>
        <v>0</v>
      </c>
    </row>
    <row r="119" spans="2:63" s="11" customFormat="1" ht="25.9" customHeight="1">
      <c r="B119" s="178"/>
      <c r="C119" s="179"/>
      <c r="D119" s="180" t="s">
        <v>87</v>
      </c>
      <c r="E119" s="181" t="s">
        <v>141</v>
      </c>
      <c r="F119" s="181" t="s">
        <v>142</v>
      </c>
      <c r="G119" s="179"/>
      <c r="H119" s="179"/>
      <c r="I119" s="182"/>
      <c r="J119" s="183">
        <f>BK119</f>
        <v>0</v>
      </c>
      <c r="K119" s="179"/>
      <c r="L119" s="184"/>
      <c r="M119" s="185"/>
      <c r="N119" s="186"/>
      <c r="O119" s="186"/>
      <c r="P119" s="187">
        <f>P120</f>
        <v>0</v>
      </c>
      <c r="Q119" s="186"/>
      <c r="R119" s="187">
        <f>R120</f>
        <v>9.966460000000001</v>
      </c>
      <c r="S119" s="186"/>
      <c r="T119" s="188">
        <f>T120</f>
        <v>0</v>
      </c>
      <c r="AR119" s="189" t="s">
        <v>23</v>
      </c>
      <c r="AT119" s="190" t="s">
        <v>87</v>
      </c>
      <c r="AU119" s="190" t="s">
        <v>88</v>
      </c>
      <c r="AY119" s="189" t="s">
        <v>143</v>
      </c>
      <c r="BK119" s="191">
        <f>BK120</f>
        <v>0</v>
      </c>
    </row>
    <row r="120" spans="2:63" s="11" customFormat="1" ht="22.9" customHeight="1">
      <c r="B120" s="178"/>
      <c r="C120" s="179"/>
      <c r="D120" s="180" t="s">
        <v>87</v>
      </c>
      <c r="E120" s="192" t="s">
        <v>23</v>
      </c>
      <c r="F120" s="192" t="s">
        <v>144</v>
      </c>
      <c r="G120" s="179"/>
      <c r="H120" s="179"/>
      <c r="I120" s="182"/>
      <c r="J120" s="193">
        <f>BK120</f>
        <v>0</v>
      </c>
      <c r="K120" s="179"/>
      <c r="L120" s="184"/>
      <c r="M120" s="185"/>
      <c r="N120" s="186"/>
      <c r="O120" s="186"/>
      <c r="P120" s="187">
        <f>SUM(P121:P164)</f>
        <v>0</v>
      </c>
      <c r="Q120" s="186"/>
      <c r="R120" s="187">
        <f>SUM(R121:R164)</f>
        <v>9.966460000000001</v>
      </c>
      <c r="S120" s="186"/>
      <c r="T120" s="188">
        <f>SUM(T121:T164)</f>
        <v>0</v>
      </c>
      <c r="AR120" s="189" t="s">
        <v>23</v>
      </c>
      <c r="AT120" s="190" t="s">
        <v>87</v>
      </c>
      <c r="AU120" s="190" t="s">
        <v>23</v>
      </c>
      <c r="AY120" s="189" t="s">
        <v>143</v>
      </c>
      <c r="BK120" s="191">
        <f>SUM(BK121:BK164)</f>
        <v>0</v>
      </c>
    </row>
    <row r="121" spans="2:65" s="1" customFormat="1" ht="24" customHeight="1">
      <c r="B121" s="35"/>
      <c r="C121" s="194" t="s">
        <v>23</v>
      </c>
      <c r="D121" s="194" t="s">
        <v>145</v>
      </c>
      <c r="E121" s="195" t="s">
        <v>1028</v>
      </c>
      <c r="F121" s="196" t="s">
        <v>1029</v>
      </c>
      <c r="G121" s="197" t="s">
        <v>383</v>
      </c>
      <c r="H121" s="198">
        <v>6</v>
      </c>
      <c r="I121" s="199"/>
      <c r="J121" s="200">
        <f>ROUND(I121*H121,2)</f>
        <v>0</v>
      </c>
      <c r="K121" s="196" t="s">
        <v>149</v>
      </c>
      <c r="L121" s="39"/>
      <c r="M121" s="201" t="s">
        <v>1</v>
      </c>
      <c r="N121" s="202" t="s">
        <v>53</v>
      </c>
      <c r="O121" s="67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05" t="s">
        <v>150</v>
      </c>
      <c r="AT121" s="205" t="s">
        <v>145</v>
      </c>
      <c r="AU121" s="205" t="s">
        <v>22</v>
      </c>
      <c r="AY121" s="17" t="s">
        <v>143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7" t="s">
        <v>23</v>
      </c>
      <c r="BK121" s="206">
        <f>ROUND(I121*H121,2)</f>
        <v>0</v>
      </c>
      <c r="BL121" s="17" t="s">
        <v>150</v>
      </c>
      <c r="BM121" s="205" t="s">
        <v>1030</v>
      </c>
    </row>
    <row r="122" spans="2:51" s="12" customFormat="1" ht="11.25">
      <c r="B122" s="207"/>
      <c r="C122" s="208"/>
      <c r="D122" s="209" t="s">
        <v>152</v>
      </c>
      <c r="E122" s="210" t="s">
        <v>1</v>
      </c>
      <c r="F122" s="211" t="s">
        <v>153</v>
      </c>
      <c r="G122" s="208"/>
      <c r="H122" s="212">
        <v>6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152</v>
      </c>
      <c r="AU122" s="218" t="s">
        <v>22</v>
      </c>
      <c r="AV122" s="12" t="s">
        <v>22</v>
      </c>
      <c r="AW122" s="12" t="s">
        <v>46</v>
      </c>
      <c r="AX122" s="12" t="s">
        <v>23</v>
      </c>
      <c r="AY122" s="218" t="s">
        <v>143</v>
      </c>
    </row>
    <row r="123" spans="2:65" s="1" customFormat="1" ht="24" customHeight="1">
      <c r="B123" s="35"/>
      <c r="C123" s="194" t="s">
        <v>22</v>
      </c>
      <c r="D123" s="194" t="s">
        <v>145</v>
      </c>
      <c r="E123" s="195" t="s">
        <v>1031</v>
      </c>
      <c r="F123" s="196" t="s">
        <v>1032</v>
      </c>
      <c r="G123" s="197" t="s">
        <v>383</v>
      </c>
      <c r="H123" s="198">
        <v>12</v>
      </c>
      <c r="I123" s="199"/>
      <c r="J123" s="200">
        <f>ROUND(I123*H123,2)</f>
        <v>0</v>
      </c>
      <c r="K123" s="196" t="s">
        <v>149</v>
      </c>
      <c r="L123" s="39"/>
      <c r="M123" s="201" t="s">
        <v>1</v>
      </c>
      <c r="N123" s="202" t="s">
        <v>53</v>
      </c>
      <c r="O123" s="67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05" t="s">
        <v>150</v>
      </c>
      <c r="AT123" s="205" t="s">
        <v>145</v>
      </c>
      <c r="AU123" s="205" t="s">
        <v>22</v>
      </c>
      <c r="AY123" s="17" t="s">
        <v>143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7" t="s">
        <v>23</v>
      </c>
      <c r="BK123" s="206">
        <f>ROUND(I123*H123,2)</f>
        <v>0</v>
      </c>
      <c r="BL123" s="17" t="s">
        <v>150</v>
      </c>
      <c r="BM123" s="205" t="s">
        <v>1033</v>
      </c>
    </row>
    <row r="124" spans="2:51" s="12" customFormat="1" ht="11.25">
      <c r="B124" s="207"/>
      <c r="C124" s="208"/>
      <c r="D124" s="209" t="s">
        <v>152</v>
      </c>
      <c r="E124" s="210" t="s">
        <v>1</v>
      </c>
      <c r="F124" s="211" t="s">
        <v>220</v>
      </c>
      <c r="G124" s="208"/>
      <c r="H124" s="212">
        <v>12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152</v>
      </c>
      <c r="AU124" s="218" t="s">
        <v>22</v>
      </c>
      <c r="AV124" s="12" t="s">
        <v>22</v>
      </c>
      <c r="AW124" s="12" t="s">
        <v>46</v>
      </c>
      <c r="AX124" s="12" t="s">
        <v>23</v>
      </c>
      <c r="AY124" s="218" t="s">
        <v>143</v>
      </c>
    </row>
    <row r="125" spans="2:65" s="1" customFormat="1" ht="24" customHeight="1">
      <c r="B125" s="35"/>
      <c r="C125" s="194" t="s">
        <v>162</v>
      </c>
      <c r="D125" s="194" t="s">
        <v>145</v>
      </c>
      <c r="E125" s="195" t="s">
        <v>1034</v>
      </c>
      <c r="F125" s="196" t="s">
        <v>1035</v>
      </c>
      <c r="G125" s="197" t="s">
        <v>148</v>
      </c>
      <c r="H125" s="198">
        <v>15.213</v>
      </c>
      <c r="I125" s="199"/>
      <c r="J125" s="200">
        <f>ROUND(I125*H125,2)</f>
        <v>0</v>
      </c>
      <c r="K125" s="196" t="s">
        <v>1</v>
      </c>
      <c r="L125" s="39"/>
      <c r="M125" s="201" t="s">
        <v>1</v>
      </c>
      <c r="N125" s="202" t="s">
        <v>53</v>
      </c>
      <c r="O125" s="67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05" t="s">
        <v>150</v>
      </c>
      <c r="AT125" s="205" t="s">
        <v>145</v>
      </c>
      <c r="AU125" s="205" t="s">
        <v>22</v>
      </c>
      <c r="AY125" s="17" t="s">
        <v>143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7" t="s">
        <v>23</v>
      </c>
      <c r="BK125" s="206">
        <f>ROUND(I125*H125,2)</f>
        <v>0</v>
      </c>
      <c r="BL125" s="17" t="s">
        <v>150</v>
      </c>
      <c r="BM125" s="205" t="s">
        <v>1036</v>
      </c>
    </row>
    <row r="126" spans="2:51" s="12" customFormat="1" ht="11.25">
      <c r="B126" s="207"/>
      <c r="C126" s="208"/>
      <c r="D126" s="209" t="s">
        <v>152</v>
      </c>
      <c r="E126" s="210" t="s">
        <v>1</v>
      </c>
      <c r="F126" s="211" t="s">
        <v>1037</v>
      </c>
      <c r="G126" s="208"/>
      <c r="H126" s="212">
        <v>15.2133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152</v>
      </c>
      <c r="AU126" s="218" t="s">
        <v>22</v>
      </c>
      <c r="AV126" s="12" t="s">
        <v>22</v>
      </c>
      <c r="AW126" s="12" t="s">
        <v>46</v>
      </c>
      <c r="AX126" s="12" t="s">
        <v>23</v>
      </c>
      <c r="AY126" s="218" t="s">
        <v>143</v>
      </c>
    </row>
    <row r="127" spans="2:65" s="1" customFormat="1" ht="24" customHeight="1">
      <c r="B127" s="35"/>
      <c r="C127" s="194" t="s">
        <v>150</v>
      </c>
      <c r="D127" s="194" t="s">
        <v>145</v>
      </c>
      <c r="E127" s="195" t="s">
        <v>1038</v>
      </c>
      <c r="F127" s="196" t="s">
        <v>1039</v>
      </c>
      <c r="G127" s="197" t="s">
        <v>148</v>
      </c>
      <c r="H127" s="198">
        <v>15.213</v>
      </c>
      <c r="I127" s="199"/>
      <c r="J127" s="200">
        <f>ROUND(I127*H127,2)</f>
        <v>0</v>
      </c>
      <c r="K127" s="196" t="s">
        <v>1</v>
      </c>
      <c r="L127" s="39"/>
      <c r="M127" s="201" t="s">
        <v>1</v>
      </c>
      <c r="N127" s="202" t="s">
        <v>53</v>
      </c>
      <c r="O127" s="67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05" t="s">
        <v>150</v>
      </c>
      <c r="AT127" s="205" t="s">
        <v>145</v>
      </c>
      <c r="AU127" s="205" t="s">
        <v>22</v>
      </c>
      <c r="AY127" s="17" t="s">
        <v>143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7" t="s">
        <v>23</v>
      </c>
      <c r="BK127" s="206">
        <f>ROUND(I127*H127,2)</f>
        <v>0</v>
      </c>
      <c r="BL127" s="17" t="s">
        <v>150</v>
      </c>
      <c r="BM127" s="205" t="s">
        <v>1040</v>
      </c>
    </row>
    <row r="128" spans="2:51" s="12" customFormat="1" ht="11.25">
      <c r="B128" s="207"/>
      <c r="C128" s="208"/>
      <c r="D128" s="209" t="s">
        <v>152</v>
      </c>
      <c r="E128" s="210" t="s">
        <v>1</v>
      </c>
      <c r="F128" s="211" t="s">
        <v>1041</v>
      </c>
      <c r="G128" s="208"/>
      <c r="H128" s="212">
        <v>15.213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152</v>
      </c>
      <c r="AU128" s="218" t="s">
        <v>22</v>
      </c>
      <c r="AV128" s="12" t="s">
        <v>22</v>
      </c>
      <c r="AW128" s="12" t="s">
        <v>46</v>
      </c>
      <c r="AX128" s="12" t="s">
        <v>23</v>
      </c>
      <c r="AY128" s="218" t="s">
        <v>143</v>
      </c>
    </row>
    <row r="129" spans="2:65" s="1" customFormat="1" ht="16.5" customHeight="1">
      <c r="B129" s="35"/>
      <c r="C129" s="194" t="s">
        <v>173</v>
      </c>
      <c r="D129" s="194" t="s">
        <v>145</v>
      </c>
      <c r="E129" s="195" t="s">
        <v>1042</v>
      </c>
      <c r="F129" s="196" t="s">
        <v>1043</v>
      </c>
      <c r="G129" s="197" t="s">
        <v>1044</v>
      </c>
      <c r="H129" s="198">
        <v>1</v>
      </c>
      <c r="I129" s="199"/>
      <c r="J129" s="200">
        <f>ROUND(I129*H129,2)</f>
        <v>0</v>
      </c>
      <c r="K129" s="196" t="s">
        <v>1</v>
      </c>
      <c r="L129" s="39"/>
      <c r="M129" s="201" t="s">
        <v>1</v>
      </c>
      <c r="N129" s="202" t="s">
        <v>53</v>
      </c>
      <c r="O129" s="67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05" t="s">
        <v>150</v>
      </c>
      <c r="AT129" s="205" t="s">
        <v>145</v>
      </c>
      <c r="AU129" s="205" t="s">
        <v>22</v>
      </c>
      <c r="AY129" s="17" t="s">
        <v>143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7" t="s">
        <v>23</v>
      </c>
      <c r="BK129" s="206">
        <f>ROUND(I129*H129,2)</f>
        <v>0</v>
      </c>
      <c r="BL129" s="17" t="s">
        <v>150</v>
      </c>
      <c r="BM129" s="205" t="s">
        <v>1045</v>
      </c>
    </row>
    <row r="130" spans="2:51" s="12" customFormat="1" ht="11.25">
      <c r="B130" s="207"/>
      <c r="C130" s="208"/>
      <c r="D130" s="209" t="s">
        <v>152</v>
      </c>
      <c r="E130" s="210" t="s">
        <v>1</v>
      </c>
      <c r="F130" s="211" t="s">
        <v>23</v>
      </c>
      <c r="G130" s="208"/>
      <c r="H130" s="212">
        <v>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152</v>
      </c>
      <c r="AU130" s="218" t="s">
        <v>22</v>
      </c>
      <c r="AV130" s="12" t="s">
        <v>22</v>
      </c>
      <c r="AW130" s="12" t="s">
        <v>46</v>
      </c>
      <c r="AX130" s="12" t="s">
        <v>23</v>
      </c>
      <c r="AY130" s="218" t="s">
        <v>143</v>
      </c>
    </row>
    <row r="131" spans="2:65" s="1" customFormat="1" ht="24" customHeight="1">
      <c r="B131" s="35"/>
      <c r="C131" s="194" t="s">
        <v>153</v>
      </c>
      <c r="D131" s="194" t="s">
        <v>145</v>
      </c>
      <c r="E131" s="195" t="s">
        <v>1046</v>
      </c>
      <c r="F131" s="196" t="s">
        <v>1047</v>
      </c>
      <c r="G131" s="197" t="s">
        <v>383</v>
      </c>
      <c r="H131" s="198">
        <v>18</v>
      </c>
      <c r="I131" s="199"/>
      <c r="J131" s="200">
        <f>ROUND(I131*H131,2)</f>
        <v>0</v>
      </c>
      <c r="K131" s="196" t="s">
        <v>384</v>
      </c>
      <c r="L131" s="39"/>
      <c r="M131" s="201" t="s">
        <v>1</v>
      </c>
      <c r="N131" s="202" t="s">
        <v>53</v>
      </c>
      <c r="O131" s="67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AR131" s="205" t="s">
        <v>150</v>
      </c>
      <c r="AT131" s="205" t="s">
        <v>145</v>
      </c>
      <c r="AU131" s="205" t="s">
        <v>22</v>
      </c>
      <c r="AY131" s="17" t="s">
        <v>143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7" t="s">
        <v>23</v>
      </c>
      <c r="BK131" s="206">
        <f>ROUND(I131*H131,2)</f>
        <v>0</v>
      </c>
      <c r="BL131" s="17" t="s">
        <v>150</v>
      </c>
      <c r="BM131" s="205" t="s">
        <v>1048</v>
      </c>
    </row>
    <row r="132" spans="2:51" s="12" customFormat="1" ht="11.25">
      <c r="B132" s="207"/>
      <c r="C132" s="208"/>
      <c r="D132" s="209" t="s">
        <v>152</v>
      </c>
      <c r="E132" s="210" t="s">
        <v>1</v>
      </c>
      <c r="F132" s="211" t="s">
        <v>270</v>
      </c>
      <c r="G132" s="208"/>
      <c r="H132" s="212">
        <v>18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152</v>
      </c>
      <c r="AU132" s="218" t="s">
        <v>22</v>
      </c>
      <c r="AV132" s="12" t="s">
        <v>22</v>
      </c>
      <c r="AW132" s="12" t="s">
        <v>46</v>
      </c>
      <c r="AX132" s="12" t="s">
        <v>23</v>
      </c>
      <c r="AY132" s="218" t="s">
        <v>143</v>
      </c>
    </row>
    <row r="133" spans="2:65" s="1" customFormat="1" ht="24" customHeight="1">
      <c r="B133" s="35"/>
      <c r="C133" s="194" t="s">
        <v>182</v>
      </c>
      <c r="D133" s="194" t="s">
        <v>145</v>
      </c>
      <c r="E133" s="195" t="s">
        <v>1049</v>
      </c>
      <c r="F133" s="196" t="s">
        <v>1050</v>
      </c>
      <c r="G133" s="197" t="s">
        <v>383</v>
      </c>
      <c r="H133" s="198">
        <v>18</v>
      </c>
      <c r="I133" s="199"/>
      <c r="J133" s="200">
        <f>ROUND(I133*H133,2)</f>
        <v>0</v>
      </c>
      <c r="K133" s="196" t="s">
        <v>384</v>
      </c>
      <c r="L133" s="39"/>
      <c r="M133" s="201" t="s">
        <v>1</v>
      </c>
      <c r="N133" s="202" t="s">
        <v>53</v>
      </c>
      <c r="O133" s="67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05" t="s">
        <v>150</v>
      </c>
      <c r="AT133" s="205" t="s">
        <v>145</v>
      </c>
      <c r="AU133" s="205" t="s">
        <v>22</v>
      </c>
      <c r="AY133" s="17" t="s">
        <v>143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7" t="s">
        <v>23</v>
      </c>
      <c r="BK133" s="206">
        <f>ROUND(I133*H133,2)</f>
        <v>0</v>
      </c>
      <c r="BL133" s="17" t="s">
        <v>150</v>
      </c>
      <c r="BM133" s="205" t="s">
        <v>1051</v>
      </c>
    </row>
    <row r="134" spans="2:51" s="12" customFormat="1" ht="11.25">
      <c r="B134" s="207"/>
      <c r="C134" s="208"/>
      <c r="D134" s="209" t="s">
        <v>152</v>
      </c>
      <c r="E134" s="210" t="s">
        <v>1</v>
      </c>
      <c r="F134" s="211" t="s">
        <v>270</v>
      </c>
      <c r="G134" s="208"/>
      <c r="H134" s="212">
        <v>18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152</v>
      </c>
      <c r="AU134" s="218" t="s">
        <v>22</v>
      </c>
      <c r="AV134" s="12" t="s">
        <v>22</v>
      </c>
      <c r="AW134" s="12" t="s">
        <v>46</v>
      </c>
      <c r="AX134" s="12" t="s">
        <v>23</v>
      </c>
      <c r="AY134" s="218" t="s">
        <v>143</v>
      </c>
    </row>
    <row r="135" spans="2:65" s="1" customFormat="1" ht="16.5" customHeight="1">
      <c r="B135" s="35"/>
      <c r="C135" s="194" t="s">
        <v>197</v>
      </c>
      <c r="D135" s="194" t="s">
        <v>145</v>
      </c>
      <c r="E135" s="195" t="s">
        <v>1052</v>
      </c>
      <c r="F135" s="196" t="s">
        <v>1053</v>
      </c>
      <c r="G135" s="197" t="s">
        <v>383</v>
      </c>
      <c r="H135" s="198">
        <v>18</v>
      </c>
      <c r="I135" s="199"/>
      <c r="J135" s="200">
        <f>ROUND(I135*H135,2)</f>
        <v>0</v>
      </c>
      <c r="K135" s="196" t="s">
        <v>384</v>
      </c>
      <c r="L135" s="39"/>
      <c r="M135" s="201" t="s">
        <v>1</v>
      </c>
      <c r="N135" s="202" t="s">
        <v>53</v>
      </c>
      <c r="O135" s="67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05" t="s">
        <v>150</v>
      </c>
      <c r="AT135" s="205" t="s">
        <v>145</v>
      </c>
      <c r="AU135" s="205" t="s">
        <v>22</v>
      </c>
      <c r="AY135" s="17" t="s">
        <v>143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7" t="s">
        <v>23</v>
      </c>
      <c r="BK135" s="206">
        <f>ROUND(I135*H135,2)</f>
        <v>0</v>
      </c>
      <c r="BL135" s="17" t="s">
        <v>150</v>
      </c>
      <c r="BM135" s="205" t="s">
        <v>1054</v>
      </c>
    </row>
    <row r="136" spans="2:51" s="12" customFormat="1" ht="11.25">
      <c r="B136" s="207"/>
      <c r="C136" s="208"/>
      <c r="D136" s="209" t="s">
        <v>152</v>
      </c>
      <c r="E136" s="210" t="s">
        <v>1</v>
      </c>
      <c r="F136" s="211" t="s">
        <v>270</v>
      </c>
      <c r="G136" s="208"/>
      <c r="H136" s="212">
        <v>18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152</v>
      </c>
      <c r="AU136" s="218" t="s">
        <v>22</v>
      </c>
      <c r="AV136" s="12" t="s">
        <v>22</v>
      </c>
      <c r="AW136" s="12" t="s">
        <v>46</v>
      </c>
      <c r="AX136" s="12" t="s">
        <v>23</v>
      </c>
      <c r="AY136" s="218" t="s">
        <v>143</v>
      </c>
    </row>
    <row r="137" spans="2:65" s="1" customFormat="1" ht="24" customHeight="1">
      <c r="B137" s="35"/>
      <c r="C137" s="194" t="s">
        <v>205</v>
      </c>
      <c r="D137" s="194" t="s">
        <v>145</v>
      </c>
      <c r="E137" s="195" t="s">
        <v>1055</v>
      </c>
      <c r="F137" s="196" t="s">
        <v>1056</v>
      </c>
      <c r="G137" s="197" t="s">
        <v>148</v>
      </c>
      <c r="H137" s="198">
        <v>110</v>
      </c>
      <c r="I137" s="199"/>
      <c r="J137" s="200">
        <f>ROUND(I137*H137,2)</f>
        <v>0</v>
      </c>
      <c r="K137" s="196" t="s">
        <v>384</v>
      </c>
      <c r="L137" s="39"/>
      <c r="M137" s="201" t="s">
        <v>1</v>
      </c>
      <c r="N137" s="202" t="s">
        <v>53</v>
      </c>
      <c r="O137" s="67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05" t="s">
        <v>150</v>
      </c>
      <c r="AT137" s="205" t="s">
        <v>145</v>
      </c>
      <c r="AU137" s="205" t="s">
        <v>22</v>
      </c>
      <c r="AY137" s="17" t="s">
        <v>143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7" t="s">
        <v>23</v>
      </c>
      <c r="BK137" s="206">
        <f>ROUND(I137*H137,2)</f>
        <v>0</v>
      </c>
      <c r="BL137" s="17" t="s">
        <v>150</v>
      </c>
      <c r="BM137" s="205" t="s">
        <v>1057</v>
      </c>
    </row>
    <row r="138" spans="2:51" s="13" customFormat="1" ht="11.25">
      <c r="B138" s="219"/>
      <c r="C138" s="220"/>
      <c r="D138" s="209" t="s">
        <v>152</v>
      </c>
      <c r="E138" s="221" t="s">
        <v>1</v>
      </c>
      <c r="F138" s="222" t="s">
        <v>1058</v>
      </c>
      <c r="G138" s="220"/>
      <c r="H138" s="221" t="s">
        <v>1</v>
      </c>
      <c r="I138" s="223"/>
      <c r="J138" s="220"/>
      <c r="K138" s="220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152</v>
      </c>
      <c r="AU138" s="228" t="s">
        <v>22</v>
      </c>
      <c r="AV138" s="13" t="s">
        <v>23</v>
      </c>
      <c r="AW138" s="13" t="s">
        <v>46</v>
      </c>
      <c r="AX138" s="13" t="s">
        <v>88</v>
      </c>
      <c r="AY138" s="228" t="s">
        <v>143</v>
      </c>
    </row>
    <row r="139" spans="2:51" s="12" customFormat="1" ht="11.25">
      <c r="B139" s="207"/>
      <c r="C139" s="208"/>
      <c r="D139" s="209" t="s">
        <v>152</v>
      </c>
      <c r="E139" s="210" t="s">
        <v>1</v>
      </c>
      <c r="F139" s="211" t="s">
        <v>1059</v>
      </c>
      <c r="G139" s="208"/>
      <c r="H139" s="212">
        <v>110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152</v>
      </c>
      <c r="AU139" s="218" t="s">
        <v>22</v>
      </c>
      <c r="AV139" s="12" t="s">
        <v>22</v>
      </c>
      <c r="AW139" s="12" t="s">
        <v>46</v>
      </c>
      <c r="AX139" s="12" t="s">
        <v>23</v>
      </c>
      <c r="AY139" s="218" t="s">
        <v>143</v>
      </c>
    </row>
    <row r="140" spans="2:65" s="1" customFormat="1" ht="16.5" customHeight="1">
      <c r="B140" s="35"/>
      <c r="C140" s="251" t="s">
        <v>28</v>
      </c>
      <c r="D140" s="251" t="s">
        <v>352</v>
      </c>
      <c r="E140" s="252" t="s">
        <v>1060</v>
      </c>
      <c r="F140" s="253" t="s">
        <v>1061</v>
      </c>
      <c r="G140" s="254" t="s">
        <v>273</v>
      </c>
      <c r="H140" s="255">
        <v>41.7</v>
      </c>
      <c r="I140" s="256"/>
      <c r="J140" s="257">
        <f>ROUND(I140*H140,2)</f>
        <v>0</v>
      </c>
      <c r="K140" s="253" t="s">
        <v>384</v>
      </c>
      <c r="L140" s="258"/>
      <c r="M140" s="259" t="s">
        <v>1</v>
      </c>
      <c r="N140" s="260" t="s">
        <v>53</v>
      </c>
      <c r="O140" s="67"/>
      <c r="P140" s="203">
        <f>O140*H140</f>
        <v>0</v>
      </c>
      <c r="Q140" s="203">
        <v>0.22</v>
      </c>
      <c r="R140" s="203">
        <f>Q140*H140</f>
        <v>9.174000000000001</v>
      </c>
      <c r="S140" s="203">
        <v>0</v>
      </c>
      <c r="T140" s="204">
        <f>S140*H140</f>
        <v>0</v>
      </c>
      <c r="AR140" s="205" t="s">
        <v>197</v>
      </c>
      <c r="AT140" s="205" t="s">
        <v>352</v>
      </c>
      <c r="AU140" s="205" t="s">
        <v>22</v>
      </c>
      <c r="AY140" s="17" t="s">
        <v>143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7" t="s">
        <v>23</v>
      </c>
      <c r="BK140" s="206">
        <f>ROUND(I140*H140,2)</f>
        <v>0</v>
      </c>
      <c r="BL140" s="17" t="s">
        <v>150</v>
      </c>
      <c r="BM140" s="205" t="s">
        <v>1062</v>
      </c>
    </row>
    <row r="141" spans="2:51" s="12" customFormat="1" ht="11.25">
      <c r="B141" s="207"/>
      <c r="C141" s="208"/>
      <c r="D141" s="209" t="s">
        <v>152</v>
      </c>
      <c r="E141" s="210" t="s">
        <v>1</v>
      </c>
      <c r="F141" s="211" t="s">
        <v>1063</v>
      </c>
      <c r="G141" s="208"/>
      <c r="H141" s="212">
        <v>41.7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152</v>
      </c>
      <c r="AU141" s="218" t="s">
        <v>22</v>
      </c>
      <c r="AV141" s="12" t="s">
        <v>22</v>
      </c>
      <c r="AW141" s="12" t="s">
        <v>46</v>
      </c>
      <c r="AX141" s="12" t="s">
        <v>23</v>
      </c>
      <c r="AY141" s="218" t="s">
        <v>143</v>
      </c>
    </row>
    <row r="142" spans="2:65" s="1" customFormat="1" ht="24" customHeight="1">
      <c r="B142" s="35"/>
      <c r="C142" s="194" t="s">
        <v>213</v>
      </c>
      <c r="D142" s="194" t="s">
        <v>145</v>
      </c>
      <c r="E142" s="195" t="s">
        <v>1064</v>
      </c>
      <c r="F142" s="196" t="s">
        <v>1065</v>
      </c>
      <c r="G142" s="197" t="s">
        <v>148</v>
      </c>
      <c r="H142" s="198">
        <v>440</v>
      </c>
      <c r="I142" s="199"/>
      <c r="J142" s="200">
        <f>ROUND(I142*H142,2)</f>
        <v>0</v>
      </c>
      <c r="K142" s="196" t="s">
        <v>384</v>
      </c>
      <c r="L142" s="39"/>
      <c r="M142" s="201" t="s">
        <v>1</v>
      </c>
      <c r="N142" s="202" t="s">
        <v>53</v>
      </c>
      <c r="O142" s="67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AR142" s="205" t="s">
        <v>150</v>
      </c>
      <c r="AT142" s="205" t="s">
        <v>145</v>
      </c>
      <c r="AU142" s="205" t="s">
        <v>22</v>
      </c>
      <c r="AY142" s="17" t="s">
        <v>143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7" t="s">
        <v>23</v>
      </c>
      <c r="BK142" s="206">
        <f>ROUND(I142*H142,2)</f>
        <v>0</v>
      </c>
      <c r="BL142" s="17" t="s">
        <v>150</v>
      </c>
      <c r="BM142" s="205" t="s">
        <v>1066</v>
      </c>
    </row>
    <row r="143" spans="2:51" s="12" customFormat="1" ht="11.25">
      <c r="B143" s="207"/>
      <c r="C143" s="208"/>
      <c r="D143" s="209" t="s">
        <v>152</v>
      </c>
      <c r="E143" s="210" t="s">
        <v>1</v>
      </c>
      <c r="F143" s="211" t="s">
        <v>1067</v>
      </c>
      <c r="G143" s="208"/>
      <c r="H143" s="212">
        <v>440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152</v>
      </c>
      <c r="AU143" s="218" t="s">
        <v>22</v>
      </c>
      <c r="AV143" s="12" t="s">
        <v>22</v>
      </c>
      <c r="AW143" s="12" t="s">
        <v>46</v>
      </c>
      <c r="AX143" s="12" t="s">
        <v>23</v>
      </c>
      <c r="AY143" s="218" t="s">
        <v>143</v>
      </c>
    </row>
    <row r="144" spans="2:65" s="1" customFormat="1" ht="16.5" customHeight="1">
      <c r="B144" s="35"/>
      <c r="C144" s="251" t="s">
        <v>220</v>
      </c>
      <c r="D144" s="251" t="s">
        <v>352</v>
      </c>
      <c r="E144" s="252" t="s">
        <v>1068</v>
      </c>
      <c r="F144" s="253" t="s">
        <v>1069</v>
      </c>
      <c r="G144" s="254" t="s">
        <v>1070</v>
      </c>
      <c r="H144" s="255">
        <v>4.4</v>
      </c>
      <c r="I144" s="256"/>
      <c r="J144" s="257">
        <f>ROUND(I144*H144,2)</f>
        <v>0</v>
      </c>
      <c r="K144" s="253" t="s">
        <v>384</v>
      </c>
      <c r="L144" s="258"/>
      <c r="M144" s="259" t="s">
        <v>1</v>
      </c>
      <c r="N144" s="260" t="s">
        <v>53</v>
      </c>
      <c r="O144" s="67"/>
      <c r="P144" s="203">
        <f>O144*H144</f>
        <v>0</v>
      </c>
      <c r="Q144" s="203">
        <v>0.001</v>
      </c>
      <c r="R144" s="203">
        <f>Q144*H144</f>
        <v>0.0044</v>
      </c>
      <c r="S144" s="203">
        <v>0</v>
      </c>
      <c r="T144" s="204">
        <f>S144*H144</f>
        <v>0</v>
      </c>
      <c r="AR144" s="205" t="s">
        <v>197</v>
      </c>
      <c r="AT144" s="205" t="s">
        <v>352</v>
      </c>
      <c r="AU144" s="205" t="s">
        <v>22</v>
      </c>
      <c r="AY144" s="17" t="s">
        <v>143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7" t="s">
        <v>23</v>
      </c>
      <c r="BK144" s="206">
        <f>ROUND(I144*H144,2)</f>
        <v>0</v>
      </c>
      <c r="BL144" s="17" t="s">
        <v>150</v>
      </c>
      <c r="BM144" s="205" t="s">
        <v>1071</v>
      </c>
    </row>
    <row r="145" spans="2:65" s="1" customFormat="1" ht="24" customHeight="1">
      <c r="B145" s="35"/>
      <c r="C145" s="194" t="s">
        <v>228</v>
      </c>
      <c r="D145" s="194" t="s">
        <v>145</v>
      </c>
      <c r="E145" s="195" t="s">
        <v>1072</v>
      </c>
      <c r="F145" s="196" t="s">
        <v>1073</v>
      </c>
      <c r="G145" s="197" t="s">
        <v>148</v>
      </c>
      <c r="H145" s="198">
        <v>126</v>
      </c>
      <c r="I145" s="199"/>
      <c r="J145" s="200">
        <f>ROUND(I145*H145,2)</f>
        <v>0</v>
      </c>
      <c r="K145" s="196" t="s">
        <v>149</v>
      </c>
      <c r="L145" s="39"/>
      <c r="M145" s="201" t="s">
        <v>1</v>
      </c>
      <c r="N145" s="202" t="s">
        <v>53</v>
      </c>
      <c r="O145" s="67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AR145" s="205" t="s">
        <v>150</v>
      </c>
      <c r="AT145" s="205" t="s">
        <v>145</v>
      </c>
      <c r="AU145" s="205" t="s">
        <v>22</v>
      </c>
      <c r="AY145" s="17" t="s">
        <v>143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7" t="s">
        <v>23</v>
      </c>
      <c r="BK145" s="206">
        <f>ROUND(I145*H145,2)</f>
        <v>0</v>
      </c>
      <c r="BL145" s="17" t="s">
        <v>150</v>
      </c>
      <c r="BM145" s="205" t="s">
        <v>1074</v>
      </c>
    </row>
    <row r="146" spans="2:51" s="12" customFormat="1" ht="11.25">
      <c r="B146" s="207"/>
      <c r="C146" s="208"/>
      <c r="D146" s="209" t="s">
        <v>152</v>
      </c>
      <c r="E146" s="210" t="s">
        <v>1</v>
      </c>
      <c r="F146" s="211" t="s">
        <v>834</v>
      </c>
      <c r="G146" s="208"/>
      <c r="H146" s="212">
        <v>126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152</v>
      </c>
      <c r="AU146" s="218" t="s">
        <v>22</v>
      </c>
      <c r="AV146" s="12" t="s">
        <v>22</v>
      </c>
      <c r="AW146" s="12" t="s">
        <v>46</v>
      </c>
      <c r="AX146" s="12" t="s">
        <v>23</v>
      </c>
      <c r="AY146" s="218" t="s">
        <v>143</v>
      </c>
    </row>
    <row r="147" spans="2:65" s="1" customFormat="1" ht="24" customHeight="1">
      <c r="B147" s="35"/>
      <c r="C147" s="194" t="s">
        <v>234</v>
      </c>
      <c r="D147" s="194" t="s">
        <v>145</v>
      </c>
      <c r="E147" s="195" t="s">
        <v>1075</v>
      </c>
      <c r="F147" s="196" t="s">
        <v>1076</v>
      </c>
      <c r="G147" s="197" t="s">
        <v>148</v>
      </c>
      <c r="H147" s="198">
        <v>126</v>
      </c>
      <c r="I147" s="199"/>
      <c r="J147" s="200">
        <f>ROUND(I147*H147,2)</f>
        <v>0</v>
      </c>
      <c r="K147" s="196" t="s">
        <v>384</v>
      </c>
      <c r="L147" s="39"/>
      <c r="M147" s="201" t="s">
        <v>1</v>
      </c>
      <c r="N147" s="202" t="s">
        <v>53</v>
      </c>
      <c r="O147" s="67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AR147" s="205" t="s">
        <v>150</v>
      </c>
      <c r="AT147" s="205" t="s">
        <v>145</v>
      </c>
      <c r="AU147" s="205" t="s">
        <v>22</v>
      </c>
      <c r="AY147" s="17" t="s">
        <v>143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7" t="s">
        <v>23</v>
      </c>
      <c r="BK147" s="206">
        <f>ROUND(I147*H147,2)</f>
        <v>0</v>
      </c>
      <c r="BL147" s="17" t="s">
        <v>150</v>
      </c>
      <c r="BM147" s="205" t="s">
        <v>1077</v>
      </c>
    </row>
    <row r="148" spans="2:51" s="12" customFormat="1" ht="11.25">
      <c r="B148" s="207"/>
      <c r="C148" s="208"/>
      <c r="D148" s="209" t="s">
        <v>152</v>
      </c>
      <c r="E148" s="210" t="s">
        <v>1</v>
      </c>
      <c r="F148" s="211" t="s">
        <v>834</v>
      </c>
      <c r="G148" s="208"/>
      <c r="H148" s="212">
        <v>126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152</v>
      </c>
      <c r="AU148" s="218" t="s">
        <v>22</v>
      </c>
      <c r="AV148" s="12" t="s">
        <v>22</v>
      </c>
      <c r="AW148" s="12" t="s">
        <v>46</v>
      </c>
      <c r="AX148" s="12" t="s">
        <v>23</v>
      </c>
      <c r="AY148" s="218" t="s">
        <v>143</v>
      </c>
    </row>
    <row r="149" spans="2:65" s="1" customFormat="1" ht="24" customHeight="1">
      <c r="B149" s="35"/>
      <c r="C149" s="194" t="s">
        <v>8</v>
      </c>
      <c r="D149" s="194" t="s">
        <v>145</v>
      </c>
      <c r="E149" s="195" t="s">
        <v>1078</v>
      </c>
      <c r="F149" s="196" t="s">
        <v>1079</v>
      </c>
      <c r="G149" s="197" t="s">
        <v>383</v>
      </c>
      <c r="H149" s="198">
        <v>26</v>
      </c>
      <c r="I149" s="199"/>
      <c r="J149" s="200">
        <f>ROUND(I149*H149,2)</f>
        <v>0</v>
      </c>
      <c r="K149" s="196" t="s">
        <v>1</v>
      </c>
      <c r="L149" s="39"/>
      <c r="M149" s="201" t="s">
        <v>1</v>
      </c>
      <c r="N149" s="202" t="s">
        <v>53</v>
      </c>
      <c r="O149" s="67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AR149" s="205" t="s">
        <v>150</v>
      </c>
      <c r="AT149" s="205" t="s">
        <v>145</v>
      </c>
      <c r="AU149" s="205" t="s">
        <v>22</v>
      </c>
      <c r="AY149" s="17" t="s">
        <v>143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23</v>
      </c>
      <c r="BK149" s="206">
        <f>ROUND(I149*H149,2)</f>
        <v>0</v>
      </c>
      <c r="BL149" s="17" t="s">
        <v>150</v>
      </c>
      <c r="BM149" s="205" t="s">
        <v>1080</v>
      </c>
    </row>
    <row r="150" spans="2:51" s="12" customFormat="1" ht="11.25">
      <c r="B150" s="207"/>
      <c r="C150" s="208"/>
      <c r="D150" s="209" t="s">
        <v>152</v>
      </c>
      <c r="E150" s="210" t="s">
        <v>1</v>
      </c>
      <c r="F150" s="211" t="s">
        <v>323</v>
      </c>
      <c r="G150" s="208"/>
      <c r="H150" s="212">
        <v>26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152</v>
      </c>
      <c r="AU150" s="218" t="s">
        <v>22</v>
      </c>
      <c r="AV150" s="12" t="s">
        <v>22</v>
      </c>
      <c r="AW150" s="12" t="s">
        <v>46</v>
      </c>
      <c r="AX150" s="12" t="s">
        <v>23</v>
      </c>
      <c r="AY150" s="218" t="s">
        <v>143</v>
      </c>
    </row>
    <row r="151" spans="2:65" s="1" customFormat="1" ht="24" customHeight="1">
      <c r="B151" s="35"/>
      <c r="C151" s="194" t="s">
        <v>252</v>
      </c>
      <c r="D151" s="194" t="s">
        <v>145</v>
      </c>
      <c r="E151" s="195" t="s">
        <v>1081</v>
      </c>
      <c r="F151" s="196" t="s">
        <v>1082</v>
      </c>
      <c r="G151" s="197" t="s">
        <v>383</v>
      </c>
      <c r="H151" s="198">
        <v>26</v>
      </c>
      <c r="I151" s="199"/>
      <c r="J151" s="200">
        <f>ROUND(I151*H151,2)</f>
        <v>0</v>
      </c>
      <c r="K151" s="196" t="s">
        <v>1</v>
      </c>
      <c r="L151" s="39"/>
      <c r="M151" s="201" t="s">
        <v>1</v>
      </c>
      <c r="N151" s="202" t="s">
        <v>53</v>
      </c>
      <c r="O151" s="67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05" t="s">
        <v>150</v>
      </c>
      <c r="AT151" s="205" t="s">
        <v>145</v>
      </c>
      <c r="AU151" s="205" t="s">
        <v>22</v>
      </c>
      <c r="AY151" s="17" t="s">
        <v>143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7" t="s">
        <v>23</v>
      </c>
      <c r="BK151" s="206">
        <f>ROUND(I151*H151,2)</f>
        <v>0</v>
      </c>
      <c r="BL151" s="17" t="s">
        <v>150</v>
      </c>
      <c r="BM151" s="205" t="s">
        <v>1083</v>
      </c>
    </row>
    <row r="152" spans="2:51" s="12" customFormat="1" ht="11.25">
      <c r="B152" s="207"/>
      <c r="C152" s="208"/>
      <c r="D152" s="209" t="s">
        <v>152</v>
      </c>
      <c r="E152" s="210" t="s">
        <v>1</v>
      </c>
      <c r="F152" s="211" t="s">
        <v>323</v>
      </c>
      <c r="G152" s="208"/>
      <c r="H152" s="212">
        <v>26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152</v>
      </c>
      <c r="AU152" s="218" t="s">
        <v>22</v>
      </c>
      <c r="AV152" s="12" t="s">
        <v>22</v>
      </c>
      <c r="AW152" s="12" t="s">
        <v>46</v>
      </c>
      <c r="AX152" s="12" t="s">
        <v>23</v>
      </c>
      <c r="AY152" s="218" t="s">
        <v>143</v>
      </c>
    </row>
    <row r="153" spans="2:65" s="1" customFormat="1" ht="24" customHeight="1">
      <c r="B153" s="35"/>
      <c r="C153" s="194" t="s">
        <v>265</v>
      </c>
      <c r="D153" s="194" t="s">
        <v>145</v>
      </c>
      <c r="E153" s="195" t="s">
        <v>1084</v>
      </c>
      <c r="F153" s="196" t="s">
        <v>1085</v>
      </c>
      <c r="G153" s="197" t="s">
        <v>383</v>
      </c>
      <c r="H153" s="198">
        <v>26</v>
      </c>
      <c r="I153" s="199"/>
      <c r="J153" s="200">
        <f>ROUND(I153*H153,2)</f>
        <v>0</v>
      </c>
      <c r="K153" s="196" t="s">
        <v>1</v>
      </c>
      <c r="L153" s="39"/>
      <c r="M153" s="201" t="s">
        <v>1</v>
      </c>
      <c r="N153" s="202" t="s">
        <v>53</v>
      </c>
      <c r="O153" s="67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AR153" s="205" t="s">
        <v>150</v>
      </c>
      <c r="AT153" s="205" t="s">
        <v>145</v>
      </c>
      <c r="AU153" s="205" t="s">
        <v>22</v>
      </c>
      <c r="AY153" s="17" t="s">
        <v>143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7" t="s">
        <v>23</v>
      </c>
      <c r="BK153" s="206">
        <f>ROUND(I153*H153,2)</f>
        <v>0</v>
      </c>
      <c r="BL153" s="17" t="s">
        <v>150</v>
      </c>
      <c r="BM153" s="205" t="s">
        <v>1086</v>
      </c>
    </row>
    <row r="154" spans="2:51" s="12" customFormat="1" ht="11.25">
      <c r="B154" s="207"/>
      <c r="C154" s="208"/>
      <c r="D154" s="209" t="s">
        <v>152</v>
      </c>
      <c r="E154" s="210" t="s">
        <v>1</v>
      </c>
      <c r="F154" s="211" t="s">
        <v>323</v>
      </c>
      <c r="G154" s="208"/>
      <c r="H154" s="212">
        <v>26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152</v>
      </c>
      <c r="AU154" s="218" t="s">
        <v>22</v>
      </c>
      <c r="AV154" s="12" t="s">
        <v>22</v>
      </c>
      <c r="AW154" s="12" t="s">
        <v>46</v>
      </c>
      <c r="AX154" s="12" t="s">
        <v>23</v>
      </c>
      <c r="AY154" s="218" t="s">
        <v>143</v>
      </c>
    </row>
    <row r="155" spans="2:65" s="1" customFormat="1" ht="24" customHeight="1">
      <c r="B155" s="35"/>
      <c r="C155" s="194" t="s">
        <v>270</v>
      </c>
      <c r="D155" s="194" t="s">
        <v>145</v>
      </c>
      <c r="E155" s="195" t="s">
        <v>1087</v>
      </c>
      <c r="F155" s="196" t="s">
        <v>1088</v>
      </c>
      <c r="G155" s="197" t="s">
        <v>383</v>
      </c>
      <c r="H155" s="198">
        <v>26</v>
      </c>
      <c r="I155" s="199"/>
      <c r="J155" s="200">
        <f>ROUND(I155*H155,2)</f>
        <v>0</v>
      </c>
      <c r="K155" s="196" t="s">
        <v>1</v>
      </c>
      <c r="L155" s="39"/>
      <c r="M155" s="201" t="s">
        <v>1</v>
      </c>
      <c r="N155" s="202" t="s">
        <v>53</v>
      </c>
      <c r="O155" s="67"/>
      <c r="P155" s="203">
        <f>O155*H155</f>
        <v>0</v>
      </c>
      <c r="Q155" s="203">
        <v>0.00031</v>
      </c>
      <c r="R155" s="203">
        <f>Q155*H155</f>
        <v>0.00806</v>
      </c>
      <c r="S155" s="203">
        <v>0</v>
      </c>
      <c r="T155" s="204">
        <f>S155*H155</f>
        <v>0</v>
      </c>
      <c r="AR155" s="205" t="s">
        <v>150</v>
      </c>
      <c r="AT155" s="205" t="s">
        <v>145</v>
      </c>
      <c r="AU155" s="205" t="s">
        <v>22</v>
      </c>
      <c r="AY155" s="17" t="s">
        <v>143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7" t="s">
        <v>23</v>
      </c>
      <c r="BK155" s="206">
        <f>ROUND(I155*H155,2)</f>
        <v>0</v>
      </c>
      <c r="BL155" s="17" t="s">
        <v>150</v>
      </c>
      <c r="BM155" s="205" t="s">
        <v>1089</v>
      </c>
    </row>
    <row r="156" spans="2:51" s="12" customFormat="1" ht="11.25">
      <c r="B156" s="207"/>
      <c r="C156" s="208"/>
      <c r="D156" s="209" t="s">
        <v>152</v>
      </c>
      <c r="E156" s="210" t="s">
        <v>1</v>
      </c>
      <c r="F156" s="211" t="s">
        <v>323</v>
      </c>
      <c r="G156" s="208"/>
      <c r="H156" s="212">
        <v>26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152</v>
      </c>
      <c r="AU156" s="218" t="s">
        <v>22</v>
      </c>
      <c r="AV156" s="12" t="s">
        <v>22</v>
      </c>
      <c r="AW156" s="12" t="s">
        <v>46</v>
      </c>
      <c r="AX156" s="12" t="s">
        <v>23</v>
      </c>
      <c r="AY156" s="218" t="s">
        <v>143</v>
      </c>
    </row>
    <row r="157" spans="2:65" s="1" customFormat="1" ht="24" customHeight="1">
      <c r="B157" s="35"/>
      <c r="C157" s="194" t="s">
        <v>277</v>
      </c>
      <c r="D157" s="194" t="s">
        <v>145</v>
      </c>
      <c r="E157" s="195" t="s">
        <v>1090</v>
      </c>
      <c r="F157" s="196" t="s">
        <v>1091</v>
      </c>
      <c r="G157" s="197" t="s">
        <v>383</v>
      </c>
      <c r="H157" s="198">
        <v>15</v>
      </c>
      <c r="I157" s="199"/>
      <c r="J157" s="200">
        <f>ROUND(I157*H157,2)</f>
        <v>0</v>
      </c>
      <c r="K157" s="196" t="s">
        <v>384</v>
      </c>
      <c r="L157" s="39"/>
      <c r="M157" s="201" t="s">
        <v>1</v>
      </c>
      <c r="N157" s="202" t="s">
        <v>53</v>
      </c>
      <c r="O157" s="67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205" t="s">
        <v>150</v>
      </c>
      <c r="AT157" s="205" t="s">
        <v>145</v>
      </c>
      <c r="AU157" s="205" t="s">
        <v>22</v>
      </c>
      <c r="AY157" s="17" t="s">
        <v>143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7" t="s">
        <v>23</v>
      </c>
      <c r="BK157" s="206">
        <f>ROUND(I157*H157,2)</f>
        <v>0</v>
      </c>
      <c r="BL157" s="17" t="s">
        <v>150</v>
      </c>
      <c r="BM157" s="205" t="s">
        <v>1092</v>
      </c>
    </row>
    <row r="158" spans="2:51" s="12" customFormat="1" ht="11.25">
      <c r="B158" s="207"/>
      <c r="C158" s="208"/>
      <c r="D158" s="209" t="s">
        <v>152</v>
      </c>
      <c r="E158" s="210" t="s">
        <v>1</v>
      </c>
      <c r="F158" s="211" t="s">
        <v>8</v>
      </c>
      <c r="G158" s="208"/>
      <c r="H158" s="212">
        <v>15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152</v>
      </c>
      <c r="AU158" s="218" t="s">
        <v>22</v>
      </c>
      <c r="AV158" s="12" t="s">
        <v>22</v>
      </c>
      <c r="AW158" s="12" t="s">
        <v>46</v>
      </c>
      <c r="AX158" s="12" t="s">
        <v>23</v>
      </c>
      <c r="AY158" s="218" t="s">
        <v>143</v>
      </c>
    </row>
    <row r="159" spans="2:65" s="1" customFormat="1" ht="24" customHeight="1">
      <c r="B159" s="35"/>
      <c r="C159" s="194" t="s">
        <v>282</v>
      </c>
      <c r="D159" s="194" t="s">
        <v>145</v>
      </c>
      <c r="E159" s="195" t="s">
        <v>1093</v>
      </c>
      <c r="F159" s="196" t="s">
        <v>1094</v>
      </c>
      <c r="G159" s="197" t="s">
        <v>148</v>
      </c>
      <c r="H159" s="198">
        <v>26</v>
      </c>
      <c r="I159" s="199"/>
      <c r="J159" s="200">
        <f>ROUND(I159*H159,2)</f>
        <v>0</v>
      </c>
      <c r="K159" s="196" t="s">
        <v>1</v>
      </c>
      <c r="L159" s="39"/>
      <c r="M159" s="201" t="s">
        <v>1</v>
      </c>
      <c r="N159" s="202" t="s">
        <v>53</v>
      </c>
      <c r="O159" s="67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05" t="s">
        <v>150</v>
      </c>
      <c r="AT159" s="205" t="s">
        <v>145</v>
      </c>
      <c r="AU159" s="205" t="s">
        <v>22</v>
      </c>
      <c r="AY159" s="17" t="s">
        <v>143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7" t="s">
        <v>23</v>
      </c>
      <c r="BK159" s="206">
        <f>ROUND(I159*H159,2)</f>
        <v>0</v>
      </c>
      <c r="BL159" s="17" t="s">
        <v>150</v>
      </c>
      <c r="BM159" s="205" t="s">
        <v>1095</v>
      </c>
    </row>
    <row r="160" spans="2:51" s="12" customFormat="1" ht="11.25">
      <c r="B160" s="207"/>
      <c r="C160" s="208"/>
      <c r="D160" s="209" t="s">
        <v>152</v>
      </c>
      <c r="E160" s="210" t="s">
        <v>1</v>
      </c>
      <c r="F160" s="211" t="s">
        <v>323</v>
      </c>
      <c r="G160" s="208"/>
      <c r="H160" s="212">
        <v>26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152</v>
      </c>
      <c r="AU160" s="218" t="s">
        <v>22</v>
      </c>
      <c r="AV160" s="12" t="s">
        <v>22</v>
      </c>
      <c r="AW160" s="12" t="s">
        <v>46</v>
      </c>
      <c r="AX160" s="12" t="s">
        <v>23</v>
      </c>
      <c r="AY160" s="218" t="s">
        <v>143</v>
      </c>
    </row>
    <row r="161" spans="2:65" s="1" customFormat="1" ht="16.5" customHeight="1">
      <c r="B161" s="35"/>
      <c r="C161" s="251" t="s">
        <v>7</v>
      </c>
      <c r="D161" s="251" t="s">
        <v>352</v>
      </c>
      <c r="E161" s="252" t="s">
        <v>1096</v>
      </c>
      <c r="F161" s="253" t="s">
        <v>1097</v>
      </c>
      <c r="G161" s="254" t="s">
        <v>273</v>
      </c>
      <c r="H161" s="255">
        <v>3.9</v>
      </c>
      <c r="I161" s="256"/>
      <c r="J161" s="257">
        <f>ROUND(I161*H161,2)</f>
        <v>0</v>
      </c>
      <c r="K161" s="253" t="s">
        <v>1</v>
      </c>
      <c r="L161" s="258"/>
      <c r="M161" s="259" t="s">
        <v>1</v>
      </c>
      <c r="N161" s="260" t="s">
        <v>53</v>
      </c>
      <c r="O161" s="67"/>
      <c r="P161" s="203">
        <f>O161*H161</f>
        <v>0</v>
      </c>
      <c r="Q161" s="203">
        <v>0.2</v>
      </c>
      <c r="R161" s="203">
        <f>Q161*H161</f>
        <v>0.78</v>
      </c>
      <c r="S161" s="203">
        <v>0</v>
      </c>
      <c r="T161" s="204">
        <f>S161*H161</f>
        <v>0</v>
      </c>
      <c r="AR161" s="205" t="s">
        <v>197</v>
      </c>
      <c r="AT161" s="205" t="s">
        <v>352</v>
      </c>
      <c r="AU161" s="205" t="s">
        <v>22</v>
      </c>
      <c r="AY161" s="17" t="s">
        <v>143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7" t="s">
        <v>23</v>
      </c>
      <c r="BK161" s="206">
        <f>ROUND(I161*H161,2)</f>
        <v>0</v>
      </c>
      <c r="BL161" s="17" t="s">
        <v>150</v>
      </c>
      <c r="BM161" s="205" t="s">
        <v>1098</v>
      </c>
    </row>
    <row r="162" spans="2:51" s="12" customFormat="1" ht="11.25">
      <c r="B162" s="207"/>
      <c r="C162" s="208"/>
      <c r="D162" s="209" t="s">
        <v>152</v>
      </c>
      <c r="E162" s="210" t="s">
        <v>1</v>
      </c>
      <c r="F162" s="211" t="s">
        <v>1099</v>
      </c>
      <c r="G162" s="208"/>
      <c r="H162" s="212">
        <v>3.9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152</v>
      </c>
      <c r="AU162" s="218" t="s">
        <v>22</v>
      </c>
      <c r="AV162" s="12" t="s">
        <v>22</v>
      </c>
      <c r="AW162" s="12" t="s">
        <v>46</v>
      </c>
      <c r="AX162" s="12" t="s">
        <v>23</v>
      </c>
      <c r="AY162" s="218" t="s">
        <v>143</v>
      </c>
    </row>
    <row r="163" spans="2:65" s="1" customFormat="1" ht="16.5" customHeight="1">
      <c r="B163" s="35"/>
      <c r="C163" s="194" t="s">
        <v>296</v>
      </c>
      <c r="D163" s="194" t="s">
        <v>145</v>
      </c>
      <c r="E163" s="195" t="s">
        <v>1100</v>
      </c>
      <c r="F163" s="196" t="s">
        <v>1101</v>
      </c>
      <c r="G163" s="197" t="s">
        <v>273</v>
      </c>
      <c r="H163" s="198">
        <v>52</v>
      </c>
      <c r="I163" s="199"/>
      <c r="J163" s="200">
        <f>ROUND(I163*H163,2)</f>
        <v>0</v>
      </c>
      <c r="K163" s="196" t="s">
        <v>384</v>
      </c>
      <c r="L163" s="39"/>
      <c r="M163" s="201" t="s">
        <v>1</v>
      </c>
      <c r="N163" s="202" t="s">
        <v>53</v>
      </c>
      <c r="O163" s="67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AR163" s="205" t="s">
        <v>150</v>
      </c>
      <c r="AT163" s="205" t="s">
        <v>145</v>
      </c>
      <c r="AU163" s="205" t="s">
        <v>22</v>
      </c>
      <c r="AY163" s="17" t="s">
        <v>143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7" t="s">
        <v>23</v>
      </c>
      <c r="BK163" s="206">
        <f>ROUND(I163*H163,2)</f>
        <v>0</v>
      </c>
      <c r="BL163" s="17" t="s">
        <v>150</v>
      </c>
      <c r="BM163" s="205" t="s">
        <v>1102</v>
      </c>
    </row>
    <row r="164" spans="2:51" s="12" customFormat="1" ht="11.25">
      <c r="B164" s="207"/>
      <c r="C164" s="208"/>
      <c r="D164" s="209" t="s">
        <v>152</v>
      </c>
      <c r="E164" s="210" t="s">
        <v>1</v>
      </c>
      <c r="F164" s="211" t="s">
        <v>475</v>
      </c>
      <c r="G164" s="208"/>
      <c r="H164" s="212">
        <v>52</v>
      </c>
      <c r="I164" s="213"/>
      <c r="J164" s="208"/>
      <c r="K164" s="208"/>
      <c r="L164" s="214"/>
      <c r="M164" s="261"/>
      <c r="N164" s="262"/>
      <c r="O164" s="262"/>
      <c r="P164" s="262"/>
      <c r="Q164" s="262"/>
      <c r="R164" s="262"/>
      <c r="S164" s="262"/>
      <c r="T164" s="263"/>
      <c r="AT164" s="218" t="s">
        <v>152</v>
      </c>
      <c r="AU164" s="218" t="s">
        <v>22</v>
      </c>
      <c r="AV164" s="12" t="s">
        <v>22</v>
      </c>
      <c r="AW164" s="12" t="s">
        <v>46</v>
      </c>
      <c r="AX164" s="12" t="s">
        <v>23</v>
      </c>
      <c r="AY164" s="218" t="s">
        <v>143</v>
      </c>
    </row>
    <row r="165" spans="2:12" s="1" customFormat="1" ht="6.95" customHeight="1">
      <c r="B165" s="50"/>
      <c r="C165" s="51"/>
      <c r="D165" s="51"/>
      <c r="E165" s="51"/>
      <c r="F165" s="51"/>
      <c r="G165" s="51"/>
      <c r="H165" s="51"/>
      <c r="I165" s="144"/>
      <c r="J165" s="51"/>
      <c r="K165" s="51"/>
      <c r="L165" s="39"/>
    </row>
  </sheetData>
  <sheetProtection algorithmName="SHA-512" hashValue="2SIDlEQO8bFRaSjXmlv82PLo0uBVU1/eXwbkvSxwHo2UDlTtdGHm15ijbXRCnyTbjU7IrPB/qZDEgDMyU7jzeg==" saltValue="wWSZSPE7YHOO6vaoSNOBUp7ZdqxArfSIaOyA4ig0HI092XFEq805M6No9o04RtSzJZqKoO2rOqS4C0xJPtOKkw==" spinCount="100000" sheet="1" objects="1" scenarios="1" formatColumns="0" formatRows="0" autoFilter="0"/>
  <autoFilter ref="C117:K16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7" t="s">
        <v>103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0"/>
      <c r="AT3" s="17" t="s">
        <v>22</v>
      </c>
    </row>
    <row r="4" spans="2:46" ht="24.95" customHeight="1">
      <c r="B4" s="20"/>
      <c r="D4" s="109" t="s">
        <v>106</v>
      </c>
      <c r="L4" s="20"/>
      <c r="M4" s="11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11" t="s">
        <v>16</v>
      </c>
      <c r="L6" s="20"/>
    </row>
    <row r="7" spans="2:12" ht="16.5" customHeight="1">
      <c r="B7" s="20"/>
      <c r="E7" s="305" t="str">
        <f>'Rekapitulace stavby'!K6</f>
        <v>Oprava silnice II/353 Polička – Kamenec</v>
      </c>
      <c r="F7" s="306"/>
      <c r="G7" s="306"/>
      <c r="H7" s="306"/>
      <c r="L7" s="20"/>
    </row>
    <row r="8" spans="2:12" s="1" customFormat="1" ht="12" customHeight="1">
      <c r="B8" s="39"/>
      <c r="D8" s="111" t="s">
        <v>111</v>
      </c>
      <c r="I8" s="112"/>
      <c r="L8" s="39"/>
    </row>
    <row r="9" spans="2:12" s="1" customFormat="1" ht="36.95" customHeight="1">
      <c r="B9" s="39"/>
      <c r="E9" s="307" t="s">
        <v>1103</v>
      </c>
      <c r="F9" s="308"/>
      <c r="G9" s="308"/>
      <c r="H9" s="308"/>
      <c r="I9" s="112"/>
      <c r="L9" s="39"/>
    </row>
    <row r="10" spans="2:12" s="1" customFormat="1" ht="11.25">
      <c r="B10" s="39"/>
      <c r="I10" s="112"/>
      <c r="L10" s="39"/>
    </row>
    <row r="11" spans="2:12" s="1" customFormat="1" ht="12" customHeight="1">
      <c r="B11" s="39"/>
      <c r="D11" s="111" t="s">
        <v>19</v>
      </c>
      <c r="F11" s="113" t="s">
        <v>20</v>
      </c>
      <c r="I11" s="114" t="s">
        <v>21</v>
      </c>
      <c r="J11" s="113" t="s">
        <v>22</v>
      </c>
      <c r="L11" s="39"/>
    </row>
    <row r="12" spans="2:12" s="1" customFormat="1" ht="12" customHeight="1">
      <c r="B12" s="39"/>
      <c r="D12" s="111" t="s">
        <v>24</v>
      </c>
      <c r="F12" s="113" t="s">
        <v>25</v>
      </c>
      <c r="I12" s="114" t="s">
        <v>26</v>
      </c>
      <c r="J12" s="115" t="str">
        <f>'Rekapitulace stavby'!AN8</f>
        <v>23. 3. 2020</v>
      </c>
      <c r="L12" s="39"/>
    </row>
    <row r="13" spans="2:12" s="1" customFormat="1" ht="10.9" customHeight="1">
      <c r="B13" s="39"/>
      <c r="I13" s="112"/>
      <c r="L13" s="39"/>
    </row>
    <row r="14" spans="2:12" s="1" customFormat="1" ht="12" customHeight="1">
      <c r="B14" s="39"/>
      <c r="D14" s="111" t="s">
        <v>34</v>
      </c>
      <c r="I14" s="114" t="s">
        <v>35</v>
      </c>
      <c r="J14" s="113" t="s">
        <v>36</v>
      </c>
      <c r="L14" s="39"/>
    </row>
    <row r="15" spans="2:12" s="1" customFormat="1" ht="18" customHeight="1">
      <c r="B15" s="39"/>
      <c r="E15" s="113" t="s">
        <v>37</v>
      </c>
      <c r="I15" s="114" t="s">
        <v>38</v>
      </c>
      <c r="J15" s="113" t="s">
        <v>1</v>
      </c>
      <c r="L15" s="39"/>
    </row>
    <row r="16" spans="2:12" s="1" customFormat="1" ht="6.95" customHeight="1">
      <c r="B16" s="39"/>
      <c r="I16" s="112"/>
      <c r="L16" s="39"/>
    </row>
    <row r="17" spans="2:12" s="1" customFormat="1" ht="12" customHeight="1">
      <c r="B17" s="39"/>
      <c r="D17" s="111" t="s">
        <v>39</v>
      </c>
      <c r="I17" s="114" t="s">
        <v>35</v>
      </c>
      <c r="J17" s="30" t="str">
        <f>'Rekapitulace stavby'!AN13</f>
        <v>Vyplň údaj</v>
      </c>
      <c r="L17" s="39"/>
    </row>
    <row r="18" spans="2:12" s="1" customFormat="1" ht="18" customHeight="1">
      <c r="B18" s="39"/>
      <c r="E18" s="309" t="str">
        <f>'Rekapitulace stavby'!E14</f>
        <v>Vyplň údaj</v>
      </c>
      <c r="F18" s="310"/>
      <c r="G18" s="310"/>
      <c r="H18" s="310"/>
      <c r="I18" s="114" t="s">
        <v>38</v>
      </c>
      <c r="J18" s="30" t="str">
        <f>'Rekapitulace stavby'!AN14</f>
        <v>Vyplň údaj</v>
      </c>
      <c r="L18" s="39"/>
    </row>
    <row r="19" spans="2:12" s="1" customFormat="1" ht="6.95" customHeight="1">
      <c r="B19" s="39"/>
      <c r="I19" s="112"/>
      <c r="L19" s="39"/>
    </row>
    <row r="20" spans="2:12" s="1" customFormat="1" ht="12" customHeight="1">
      <c r="B20" s="39"/>
      <c r="D20" s="111" t="s">
        <v>41</v>
      </c>
      <c r="I20" s="114" t="s">
        <v>35</v>
      </c>
      <c r="J20" s="113" t="s">
        <v>1104</v>
      </c>
      <c r="L20" s="39"/>
    </row>
    <row r="21" spans="2:12" s="1" customFormat="1" ht="18" customHeight="1">
      <c r="B21" s="39"/>
      <c r="E21" s="113" t="s">
        <v>45</v>
      </c>
      <c r="I21" s="114" t="s">
        <v>38</v>
      </c>
      <c r="J21" s="113" t="s">
        <v>1</v>
      </c>
      <c r="L21" s="39"/>
    </row>
    <row r="22" spans="2:12" s="1" customFormat="1" ht="6.95" customHeight="1">
      <c r="B22" s="39"/>
      <c r="I22" s="112"/>
      <c r="L22" s="39"/>
    </row>
    <row r="23" spans="2:12" s="1" customFormat="1" ht="12" customHeight="1">
      <c r="B23" s="39"/>
      <c r="D23" s="111" t="s">
        <v>44</v>
      </c>
      <c r="I23" s="114" t="s">
        <v>35</v>
      </c>
      <c r="J23" s="113" t="s">
        <v>1</v>
      </c>
      <c r="L23" s="39"/>
    </row>
    <row r="24" spans="2:12" s="1" customFormat="1" ht="18" customHeight="1">
      <c r="B24" s="39"/>
      <c r="E24" s="113" t="s">
        <v>45</v>
      </c>
      <c r="I24" s="114" t="s">
        <v>38</v>
      </c>
      <c r="J24" s="113" t="s">
        <v>1</v>
      </c>
      <c r="L24" s="39"/>
    </row>
    <row r="25" spans="2:12" s="1" customFormat="1" ht="6.95" customHeight="1">
      <c r="B25" s="39"/>
      <c r="I25" s="112"/>
      <c r="L25" s="39"/>
    </row>
    <row r="26" spans="2:12" s="1" customFormat="1" ht="12" customHeight="1">
      <c r="B26" s="39"/>
      <c r="D26" s="111" t="s">
        <v>47</v>
      </c>
      <c r="I26" s="112"/>
      <c r="L26" s="39"/>
    </row>
    <row r="27" spans="2:12" s="7" customFormat="1" ht="16.5" customHeight="1">
      <c r="B27" s="116"/>
      <c r="E27" s="311" t="s">
        <v>1</v>
      </c>
      <c r="F27" s="311"/>
      <c r="G27" s="311"/>
      <c r="H27" s="311"/>
      <c r="I27" s="117"/>
      <c r="L27" s="116"/>
    </row>
    <row r="28" spans="2:12" s="1" customFormat="1" ht="6.95" customHeight="1">
      <c r="B28" s="39"/>
      <c r="I28" s="112"/>
      <c r="L28" s="39"/>
    </row>
    <row r="29" spans="2:12" s="1" customFormat="1" ht="6.95" customHeight="1">
      <c r="B29" s="39"/>
      <c r="D29" s="63"/>
      <c r="E29" s="63"/>
      <c r="F29" s="63"/>
      <c r="G29" s="63"/>
      <c r="H29" s="63"/>
      <c r="I29" s="118"/>
      <c r="J29" s="63"/>
      <c r="K29" s="63"/>
      <c r="L29" s="39"/>
    </row>
    <row r="30" spans="2:12" s="1" customFormat="1" ht="25.35" customHeight="1">
      <c r="B30" s="39"/>
      <c r="D30" s="119" t="s">
        <v>48</v>
      </c>
      <c r="I30" s="112"/>
      <c r="J30" s="120">
        <f>ROUND(J118,2)</f>
        <v>0</v>
      </c>
      <c r="L30" s="39"/>
    </row>
    <row r="31" spans="2:12" s="1" customFormat="1" ht="6.95" customHeight="1">
      <c r="B31" s="39"/>
      <c r="D31" s="63"/>
      <c r="E31" s="63"/>
      <c r="F31" s="63"/>
      <c r="G31" s="63"/>
      <c r="H31" s="63"/>
      <c r="I31" s="118"/>
      <c r="J31" s="63"/>
      <c r="K31" s="63"/>
      <c r="L31" s="39"/>
    </row>
    <row r="32" spans="2:12" s="1" customFormat="1" ht="14.45" customHeight="1">
      <c r="B32" s="39"/>
      <c r="F32" s="121" t="s">
        <v>50</v>
      </c>
      <c r="I32" s="122" t="s">
        <v>49</v>
      </c>
      <c r="J32" s="121" t="s">
        <v>51</v>
      </c>
      <c r="L32" s="39"/>
    </row>
    <row r="33" spans="2:12" s="1" customFormat="1" ht="14.45" customHeight="1">
      <c r="B33" s="39"/>
      <c r="D33" s="123" t="s">
        <v>52</v>
      </c>
      <c r="E33" s="111" t="s">
        <v>53</v>
      </c>
      <c r="F33" s="124">
        <f>ROUND((SUM(BE118:BE190)),2)</f>
        <v>0</v>
      </c>
      <c r="I33" s="125">
        <v>0.21</v>
      </c>
      <c r="J33" s="124">
        <f>ROUND(((SUM(BE118:BE190))*I33),2)</f>
        <v>0</v>
      </c>
      <c r="L33" s="39"/>
    </row>
    <row r="34" spans="2:12" s="1" customFormat="1" ht="14.45" customHeight="1">
      <c r="B34" s="39"/>
      <c r="E34" s="111" t="s">
        <v>54</v>
      </c>
      <c r="F34" s="124">
        <f>ROUND((SUM(BF118:BF190)),2)</f>
        <v>0</v>
      </c>
      <c r="I34" s="125">
        <v>0.15</v>
      </c>
      <c r="J34" s="124">
        <f>ROUND(((SUM(BF118:BF190))*I34),2)</f>
        <v>0</v>
      </c>
      <c r="L34" s="39"/>
    </row>
    <row r="35" spans="2:12" s="1" customFormat="1" ht="14.45" customHeight="1" hidden="1">
      <c r="B35" s="39"/>
      <c r="E35" s="111" t="s">
        <v>55</v>
      </c>
      <c r="F35" s="124">
        <f>ROUND((SUM(BG118:BG190)),2)</f>
        <v>0</v>
      </c>
      <c r="I35" s="125">
        <v>0.21</v>
      </c>
      <c r="J35" s="124">
        <f>0</f>
        <v>0</v>
      </c>
      <c r="L35" s="39"/>
    </row>
    <row r="36" spans="2:12" s="1" customFormat="1" ht="14.45" customHeight="1" hidden="1">
      <c r="B36" s="39"/>
      <c r="E36" s="111" t="s">
        <v>56</v>
      </c>
      <c r="F36" s="124">
        <f>ROUND((SUM(BH118:BH190)),2)</f>
        <v>0</v>
      </c>
      <c r="I36" s="125">
        <v>0.15</v>
      </c>
      <c r="J36" s="124">
        <f>0</f>
        <v>0</v>
      </c>
      <c r="L36" s="39"/>
    </row>
    <row r="37" spans="2:12" s="1" customFormat="1" ht="14.45" customHeight="1" hidden="1">
      <c r="B37" s="39"/>
      <c r="E37" s="111" t="s">
        <v>57</v>
      </c>
      <c r="F37" s="124">
        <f>ROUND((SUM(BI118:BI190)),2)</f>
        <v>0</v>
      </c>
      <c r="I37" s="125">
        <v>0</v>
      </c>
      <c r="J37" s="124">
        <f>0</f>
        <v>0</v>
      </c>
      <c r="L37" s="39"/>
    </row>
    <row r="38" spans="2:12" s="1" customFormat="1" ht="6.95" customHeight="1">
      <c r="B38" s="39"/>
      <c r="I38" s="112"/>
      <c r="L38" s="39"/>
    </row>
    <row r="39" spans="2:12" s="1" customFormat="1" ht="25.35" customHeight="1">
      <c r="B39" s="39"/>
      <c r="C39" s="126"/>
      <c r="D39" s="127" t="s">
        <v>58</v>
      </c>
      <c r="E39" s="128"/>
      <c r="F39" s="128"/>
      <c r="G39" s="129" t="s">
        <v>59</v>
      </c>
      <c r="H39" s="130" t="s">
        <v>60</v>
      </c>
      <c r="I39" s="131"/>
      <c r="J39" s="132">
        <f>SUM(J30:J37)</f>
        <v>0</v>
      </c>
      <c r="K39" s="133"/>
      <c r="L39" s="39"/>
    </row>
    <row r="40" spans="2:12" s="1" customFormat="1" ht="14.45" customHeight="1">
      <c r="B40" s="39"/>
      <c r="I40" s="112"/>
      <c r="L40" s="3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9"/>
      <c r="D50" s="134" t="s">
        <v>61</v>
      </c>
      <c r="E50" s="135"/>
      <c r="F50" s="135"/>
      <c r="G50" s="134" t="s">
        <v>62</v>
      </c>
      <c r="H50" s="135"/>
      <c r="I50" s="136"/>
      <c r="J50" s="135"/>
      <c r="K50" s="135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9"/>
      <c r="D61" s="137" t="s">
        <v>63</v>
      </c>
      <c r="E61" s="138"/>
      <c r="F61" s="139" t="s">
        <v>64</v>
      </c>
      <c r="G61" s="137" t="s">
        <v>63</v>
      </c>
      <c r="H61" s="138"/>
      <c r="I61" s="140"/>
      <c r="J61" s="141" t="s">
        <v>64</v>
      </c>
      <c r="K61" s="138"/>
      <c r="L61" s="3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9"/>
      <c r="D65" s="134" t="s">
        <v>65</v>
      </c>
      <c r="E65" s="135"/>
      <c r="F65" s="135"/>
      <c r="G65" s="134" t="s">
        <v>66</v>
      </c>
      <c r="H65" s="135"/>
      <c r="I65" s="136"/>
      <c r="J65" s="135"/>
      <c r="K65" s="135"/>
      <c r="L65" s="3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9"/>
      <c r="D76" s="137" t="s">
        <v>63</v>
      </c>
      <c r="E76" s="138"/>
      <c r="F76" s="139" t="s">
        <v>64</v>
      </c>
      <c r="G76" s="137" t="s">
        <v>63</v>
      </c>
      <c r="H76" s="138"/>
      <c r="I76" s="140"/>
      <c r="J76" s="141" t="s">
        <v>64</v>
      </c>
      <c r="K76" s="138"/>
      <c r="L76" s="39"/>
    </row>
    <row r="77" spans="2:12" s="1" customFormat="1" ht="14.45" customHeight="1"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39"/>
    </row>
    <row r="81" spans="2:12" s="1" customFormat="1" ht="6.95" customHeight="1"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39"/>
    </row>
    <row r="82" spans="2:12" s="1" customFormat="1" ht="24.95" customHeight="1">
      <c r="B82" s="35"/>
      <c r="C82" s="23" t="s">
        <v>116</v>
      </c>
      <c r="D82" s="36"/>
      <c r="E82" s="36"/>
      <c r="F82" s="36"/>
      <c r="G82" s="36"/>
      <c r="H82" s="36"/>
      <c r="I82" s="112"/>
      <c r="J82" s="36"/>
      <c r="K82" s="36"/>
      <c r="L82" s="39"/>
    </row>
    <row r="83" spans="2:12" s="1" customFormat="1" ht="6.95" customHeight="1">
      <c r="B83" s="35"/>
      <c r="C83" s="36"/>
      <c r="D83" s="36"/>
      <c r="E83" s="36"/>
      <c r="F83" s="36"/>
      <c r="G83" s="36"/>
      <c r="H83" s="36"/>
      <c r="I83" s="112"/>
      <c r="J83" s="36"/>
      <c r="K83" s="36"/>
      <c r="L83" s="39"/>
    </row>
    <row r="84" spans="2:12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12"/>
      <c r="J84" s="36"/>
      <c r="K84" s="36"/>
      <c r="L84" s="39"/>
    </row>
    <row r="85" spans="2:12" s="1" customFormat="1" ht="16.5" customHeight="1">
      <c r="B85" s="35"/>
      <c r="C85" s="36"/>
      <c r="D85" s="36"/>
      <c r="E85" s="312" t="str">
        <f>E7</f>
        <v>Oprava silnice II/353 Polička – Kamenec</v>
      </c>
      <c r="F85" s="313"/>
      <c r="G85" s="313"/>
      <c r="H85" s="313"/>
      <c r="I85" s="112"/>
      <c r="J85" s="36"/>
      <c r="K85" s="36"/>
      <c r="L85" s="39"/>
    </row>
    <row r="86" spans="2:12" s="1" customFormat="1" ht="12" customHeight="1">
      <c r="B86" s="35"/>
      <c r="C86" s="29" t="s">
        <v>111</v>
      </c>
      <c r="D86" s="36"/>
      <c r="E86" s="36"/>
      <c r="F86" s="36"/>
      <c r="G86" s="36"/>
      <c r="H86" s="36"/>
      <c r="I86" s="112"/>
      <c r="J86" s="36"/>
      <c r="K86" s="36"/>
      <c r="L86" s="39"/>
    </row>
    <row r="87" spans="2:12" s="1" customFormat="1" ht="16.5" customHeight="1">
      <c r="B87" s="35"/>
      <c r="C87" s="36"/>
      <c r="D87" s="36"/>
      <c r="E87" s="284" t="str">
        <f>E9</f>
        <v>DIO - přechodné dopravní značení a  úprava objízdných tras</v>
      </c>
      <c r="F87" s="314"/>
      <c r="G87" s="314"/>
      <c r="H87" s="314"/>
      <c r="I87" s="112"/>
      <c r="J87" s="36"/>
      <c r="K87" s="36"/>
      <c r="L87" s="39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12"/>
      <c r="J88" s="36"/>
      <c r="K88" s="36"/>
      <c r="L88" s="39"/>
    </row>
    <row r="89" spans="2:12" s="1" customFormat="1" ht="12" customHeight="1">
      <c r="B89" s="35"/>
      <c r="C89" s="29" t="s">
        <v>24</v>
      </c>
      <c r="D89" s="36"/>
      <c r="E89" s="36"/>
      <c r="F89" s="27" t="str">
        <f>F12</f>
        <v>Polička</v>
      </c>
      <c r="G89" s="36"/>
      <c r="H89" s="36"/>
      <c r="I89" s="114" t="s">
        <v>26</v>
      </c>
      <c r="J89" s="62" t="str">
        <f>IF(J12="","",J12)</f>
        <v>23. 3. 2020</v>
      </c>
      <c r="K89" s="36"/>
      <c r="L89" s="39"/>
    </row>
    <row r="90" spans="2:12" s="1" customFormat="1" ht="6.95" customHeight="1">
      <c r="B90" s="35"/>
      <c r="C90" s="36"/>
      <c r="D90" s="36"/>
      <c r="E90" s="36"/>
      <c r="F90" s="36"/>
      <c r="G90" s="36"/>
      <c r="H90" s="36"/>
      <c r="I90" s="112"/>
      <c r="J90" s="36"/>
      <c r="K90" s="36"/>
      <c r="L90" s="39"/>
    </row>
    <row r="91" spans="2:12" s="1" customFormat="1" ht="15.2" customHeight="1">
      <c r="B91" s="35"/>
      <c r="C91" s="29" t="s">
        <v>34</v>
      </c>
      <c r="D91" s="36"/>
      <c r="E91" s="36"/>
      <c r="F91" s="27" t="str">
        <f>E15</f>
        <v xml:space="preserve">Pardubický kraj </v>
      </c>
      <c r="G91" s="36"/>
      <c r="H91" s="36"/>
      <c r="I91" s="114" t="s">
        <v>41</v>
      </c>
      <c r="J91" s="33" t="str">
        <f>E21</f>
        <v>Ing. Jiří Šejnoha</v>
      </c>
      <c r="K91" s="36"/>
      <c r="L91" s="39"/>
    </row>
    <row r="92" spans="2:12" s="1" customFormat="1" ht="15.2" customHeight="1">
      <c r="B92" s="35"/>
      <c r="C92" s="29" t="s">
        <v>39</v>
      </c>
      <c r="D92" s="36"/>
      <c r="E92" s="36"/>
      <c r="F92" s="27" t="str">
        <f>IF(E18="","",E18)</f>
        <v>Vyplň údaj</v>
      </c>
      <c r="G92" s="36"/>
      <c r="H92" s="36"/>
      <c r="I92" s="114" t="s">
        <v>44</v>
      </c>
      <c r="J92" s="33" t="str">
        <f>E24</f>
        <v>Ing. Jiří Šejnoha</v>
      </c>
      <c r="K92" s="36"/>
      <c r="L92" s="39"/>
    </row>
    <row r="93" spans="2:12" s="1" customFormat="1" ht="10.35" customHeight="1">
      <c r="B93" s="35"/>
      <c r="C93" s="36"/>
      <c r="D93" s="36"/>
      <c r="E93" s="36"/>
      <c r="F93" s="36"/>
      <c r="G93" s="36"/>
      <c r="H93" s="36"/>
      <c r="I93" s="112"/>
      <c r="J93" s="36"/>
      <c r="K93" s="36"/>
      <c r="L93" s="39"/>
    </row>
    <row r="94" spans="2:12" s="1" customFormat="1" ht="29.25" customHeight="1">
      <c r="B94" s="35"/>
      <c r="C94" s="148" t="s">
        <v>117</v>
      </c>
      <c r="D94" s="149"/>
      <c r="E94" s="149"/>
      <c r="F94" s="149"/>
      <c r="G94" s="149"/>
      <c r="H94" s="149"/>
      <c r="I94" s="150"/>
      <c r="J94" s="151" t="s">
        <v>118</v>
      </c>
      <c r="K94" s="149"/>
      <c r="L94" s="39"/>
    </row>
    <row r="95" spans="2:12" s="1" customFormat="1" ht="10.35" customHeight="1">
      <c r="B95" s="35"/>
      <c r="C95" s="36"/>
      <c r="D95" s="36"/>
      <c r="E95" s="36"/>
      <c r="F95" s="36"/>
      <c r="G95" s="36"/>
      <c r="H95" s="36"/>
      <c r="I95" s="112"/>
      <c r="J95" s="36"/>
      <c r="K95" s="36"/>
      <c r="L95" s="39"/>
    </row>
    <row r="96" spans="2:47" s="1" customFormat="1" ht="22.9" customHeight="1">
      <c r="B96" s="35"/>
      <c r="C96" s="152" t="s">
        <v>119</v>
      </c>
      <c r="D96" s="36"/>
      <c r="E96" s="36"/>
      <c r="F96" s="36"/>
      <c r="G96" s="36"/>
      <c r="H96" s="36"/>
      <c r="I96" s="112"/>
      <c r="J96" s="80">
        <f>J118</f>
        <v>0</v>
      </c>
      <c r="K96" s="36"/>
      <c r="L96" s="39"/>
      <c r="AU96" s="17" t="s">
        <v>120</v>
      </c>
    </row>
    <row r="97" spans="2:12" s="8" customFormat="1" ht="24.95" customHeight="1">
      <c r="B97" s="153"/>
      <c r="C97" s="154"/>
      <c r="D97" s="155" t="s">
        <v>121</v>
      </c>
      <c r="E97" s="156"/>
      <c r="F97" s="156"/>
      <c r="G97" s="156"/>
      <c r="H97" s="156"/>
      <c r="I97" s="157"/>
      <c r="J97" s="158">
        <f>J119</f>
        <v>0</v>
      </c>
      <c r="K97" s="154"/>
      <c r="L97" s="159"/>
    </row>
    <row r="98" spans="2:12" s="9" customFormat="1" ht="19.9" customHeight="1">
      <c r="B98" s="160"/>
      <c r="C98" s="161"/>
      <c r="D98" s="162" t="s">
        <v>125</v>
      </c>
      <c r="E98" s="163"/>
      <c r="F98" s="163"/>
      <c r="G98" s="163"/>
      <c r="H98" s="163"/>
      <c r="I98" s="164"/>
      <c r="J98" s="165">
        <f>J120</f>
        <v>0</v>
      </c>
      <c r="K98" s="161"/>
      <c r="L98" s="166"/>
    </row>
    <row r="99" spans="2:12" s="1" customFormat="1" ht="21.75" customHeight="1">
      <c r="B99" s="35"/>
      <c r="C99" s="36"/>
      <c r="D99" s="36"/>
      <c r="E99" s="36"/>
      <c r="F99" s="36"/>
      <c r="G99" s="36"/>
      <c r="H99" s="36"/>
      <c r="I99" s="112"/>
      <c r="J99" s="36"/>
      <c r="K99" s="36"/>
      <c r="L99" s="39"/>
    </row>
    <row r="100" spans="2:12" s="1" customFormat="1" ht="6.95" customHeight="1">
      <c r="B100" s="50"/>
      <c r="C100" s="51"/>
      <c r="D100" s="51"/>
      <c r="E100" s="51"/>
      <c r="F100" s="51"/>
      <c r="G100" s="51"/>
      <c r="H100" s="51"/>
      <c r="I100" s="144"/>
      <c r="J100" s="51"/>
      <c r="K100" s="51"/>
      <c r="L100" s="39"/>
    </row>
    <row r="104" spans="2:12" s="1" customFormat="1" ht="6.95" customHeight="1">
      <c r="B104" s="52"/>
      <c r="C104" s="53"/>
      <c r="D104" s="53"/>
      <c r="E104" s="53"/>
      <c r="F104" s="53"/>
      <c r="G104" s="53"/>
      <c r="H104" s="53"/>
      <c r="I104" s="147"/>
      <c r="J104" s="53"/>
      <c r="K104" s="53"/>
      <c r="L104" s="39"/>
    </row>
    <row r="105" spans="2:12" s="1" customFormat="1" ht="24.95" customHeight="1">
      <c r="B105" s="35"/>
      <c r="C105" s="23" t="s">
        <v>128</v>
      </c>
      <c r="D105" s="36"/>
      <c r="E105" s="36"/>
      <c r="F105" s="36"/>
      <c r="G105" s="36"/>
      <c r="H105" s="36"/>
      <c r="I105" s="112"/>
      <c r="J105" s="36"/>
      <c r="K105" s="36"/>
      <c r="L105" s="39"/>
    </row>
    <row r="106" spans="2:12" s="1" customFormat="1" ht="6.95" customHeight="1">
      <c r="B106" s="35"/>
      <c r="C106" s="36"/>
      <c r="D106" s="36"/>
      <c r="E106" s="36"/>
      <c r="F106" s="36"/>
      <c r="G106" s="36"/>
      <c r="H106" s="36"/>
      <c r="I106" s="112"/>
      <c r="J106" s="36"/>
      <c r="K106" s="36"/>
      <c r="L106" s="39"/>
    </row>
    <row r="107" spans="2:12" s="1" customFormat="1" ht="12" customHeight="1">
      <c r="B107" s="35"/>
      <c r="C107" s="29" t="s">
        <v>16</v>
      </c>
      <c r="D107" s="36"/>
      <c r="E107" s="36"/>
      <c r="F107" s="36"/>
      <c r="G107" s="36"/>
      <c r="H107" s="36"/>
      <c r="I107" s="112"/>
      <c r="J107" s="36"/>
      <c r="K107" s="36"/>
      <c r="L107" s="39"/>
    </row>
    <row r="108" spans="2:12" s="1" customFormat="1" ht="16.5" customHeight="1">
      <c r="B108" s="35"/>
      <c r="C108" s="36"/>
      <c r="D108" s="36"/>
      <c r="E108" s="312" t="str">
        <f>E7</f>
        <v>Oprava silnice II/353 Polička – Kamenec</v>
      </c>
      <c r="F108" s="313"/>
      <c r="G108" s="313"/>
      <c r="H108" s="313"/>
      <c r="I108" s="112"/>
      <c r="J108" s="36"/>
      <c r="K108" s="36"/>
      <c r="L108" s="39"/>
    </row>
    <row r="109" spans="2:12" s="1" customFormat="1" ht="12" customHeight="1">
      <c r="B109" s="35"/>
      <c r="C109" s="29" t="s">
        <v>111</v>
      </c>
      <c r="D109" s="36"/>
      <c r="E109" s="36"/>
      <c r="F109" s="36"/>
      <c r="G109" s="36"/>
      <c r="H109" s="36"/>
      <c r="I109" s="112"/>
      <c r="J109" s="36"/>
      <c r="K109" s="36"/>
      <c r="L109" s="39"/>
    </row>
    <row r="110" spans="2:12" s="1" customFormat="1" ht="16.5" customHeight="1">
      <c r="B110" s="35"/>
      <c r="C110" s="36"/>
      <c r="D110" s="36"/>
      <c r="E110" s="284" t="str">
        <f>E9</f>
        <v>DIO - přechodné dopravní značení a  úprava objízdných tras</v>
      </c>
      <c r="F110" s="314"/>
      <c r="G110" s="314"/>
      <c r="H110" s="314"/>
      <c r="I110" s="112"/>
      <c r="J110" s="36"/>
      <c r="K110" s="36"/>
      <c r="L110" s="39"/>
    </row>
    <row r="111" spans="2:12" s="1" customFormat="1" ht="6.95" customHeight="1">
      <c r="B111" s="35"/>
      <c r="C111" s="36"/>
      <c r="D111" s="36"/>
      <c r="E111" s="36"/>
      <c r="F111" s="36"/>
      <c r="G111" s="36"/>
      <c r="H111" s="36"/>
      <c r="I111" s="112"/>
      <c r="J111" s="36"/>
      <c r="K111" s="36"/>
      <c r="L111" s="39"/>
    </row>
    <row r="112" spans="2:12" s="1" customFormat="1" ht="12" customHeight="1">
      <c r="B112" s="35"/>
      <c r="C112" s="29" t="s">
        <v>24</v>
      </c>
      <c r="D112" s="36"/>
      <c r="E112" s="36"/>
      <c r="F112" s="27" t="str">
        <f>F12</f>
        <v>Polička</v>
      </c>
      <c r="G112" s="36"/>
      <c r="H112" s="36"/>
      <c r="I112" s="114" t="s">
        <v>26</v>
      </c>
      <c r="J112" s="62" t="str">
        <f>IF(J12="","",J12)</f>
        <v>23. 3. 2020</v>
      </c>
      <c r="K112" s="36"/>
      <c r="L112" s="39"/>
    </row>
    <row r="113" spans="2:12" s="1" customFormat="1" ht="6.95" customHeight="1">
      <c r="B113" s="35"/>
      <c r="C113" s="36"/>
      <c r="D113" s="36"/>
      <c r="E113" s="36"/>
      <c r="F113" s="36"/>
      <c r="G113" s="36"/>
      <c r="H113" s="36"/>
      <c r="I113" s="112"/>
      <c r="J113" s="36"/>
      <c r="K113" s="36"/>
      <c r="L113" s="39"/>
    </row>
    <row r="114" spans="2:12" s="1" customFormat="1" ht="15.2" customHeight="1">
      <c r="B114" s="35"/>
      <c r="C114" s="29" t="s">
        <v>34</v>
      </c>
      <c r="D114" s="36"/>
      <c r="E114" s="36"/>
      <c r="F114" s="27" t="str">
        <f>E15</f>
        <v xml:space="preserve">Pardubický kraj </v>
      </c>
      <c r="G114" s="36"/>
      <c r="H114" s="36"/>
      <c r="I114" s="114" t="s">
        <v>41</v>
      </c>
      <c r="J114" s="33" t="str">
        <f>E21</f>
        <v>Ing. Jiří Šejnoha</v>
      </c>
      <c r="K114" s="36"/>
      <c r="L114" s="39"/>
    </row>
    <row r="115" spans="2:12" s="1" customFormat="1" ht="15.2" customHeight="1">
      <c r="B115" s="35"/>
      <c r="C115" s="29" t="s">
        <v>39</v>
      </c>
      <c r="D115" s="36"/>
      <c r="E115" s="36"/>
      <c r="F115" s="27" t="str">
        <f>IF(E18="","",E18)</f>
        <v>Vyplň údaj</v>
      </c>
      <c r="G115" s="36"/>
      <c r="H115" s="36"/>
      <c r="I115" s="114" t="s">
        <v>44</v>
      </c>
      <c r="J115" s="33" t="str">
        <f>E24</f>
        <v>Ing. Jiří Šejnoha</v>
      </c>
      <c r="K115" s="36"/>
      <c r="L115" s="39"/>
    </row>
    <row r="116" spans="2:12" s="1" customFormat="1" ht="10.35" customHeight="1">
      <c r="B116" s="35"/>
      <c r="C116" s="36"/>
      <c r="D116" s="36"/>
      <c r="E116" s="36"/>
      <c r="F116" s="36"/>
      <c r="G116" s="36"/>
      <c r="H116" s="36"/>
      <c r="I116" s="112"/>
      <c r="J116" s="36"/>
      <c r="K116" s="36"/>
      <c r="L116" s="39"/>
    </row>
    <row r="117" spans="2:20" s="10" customFormat="1" ht="29.25" customHeight="1">
      <c r="B117" s="167"/>
      <c r="C117" s="168" t="s">
        <v>129</v>
      </c>
      <c r="D117" s="169" t="s">
        <v>73</v>
      </c>
      <c r="E117" s="169" t="s">
        <v>69</v>
      </c>
      <c r="F117" s="169" t="s">
        <v>70</v>
      </c>
      <c r="G117" s="169" t="s">
        <v>130</v>
      </c>
      <c r="H117" s="169" t="s">
        <v>131</v>
      </c>
      <c r="I117" s="170" t="s">
        <v>132</v>
      </c>
      <c r="J117" s="171" t="s">
        <v>118</v>
      </c>
      <c r="K117" s="172" t="s">
        <v>133</v>
      </c>
      <c r="L117" s="173"/>
      <c r="M117" s="71" t="s">
        <v>1</v>
      </c>
      <c r="N117" s="72" t="s">
        <v>52</v>
      </c>
      <c r="O117" s="72" t="s">
        <v>134</v>
      </c>
      <c r="P117" s="72" t="s">
        <v>135</v>
      </c>
      <c r="Q117" s="72" t="s">
        <v>136</v>
      </c>
      <c r="R117" s="72" t="s">
        <v>137</v>
      </c>
      <c r="S117" s="72" t="s">
        <v>138</v>
      </c>
      <c r="T117" s="73" t="s">
        <v>139</v>
      </c>
    </row>
    <row r="118" spans="2:63" s="1" customFormat="1" ht="22.9" customHeight="1">
      <c r="B118" s="35"/>
      <c r="C118" s="78" t="s">
        <v>140</v>
      </c>
      <c r="D118" s="36"/>
      <c r="E118" s="36"/>
      <c r="F118" s="36"/>
      <c r="G118" s="36"/>
      <c r="H118" s="36"/>
      <c r="I118" s="112"/>
      <c r="J118" s="174">
        <f>BK118</f>
        <v>0</v>
      </c>
      <c r="K118" s="36"/>
      <c r="L118" s="39"/>
      <c r="M118" s="74"/>
      <c r="N118" s="75"/>
      <c r="O118" s="75"/>
      <c r="P118" s="175">
        <f>P119</f>
        <v>0</v>
      </c>
      <c r="Q118" s="75"/>
      <c r="R118" s="175">
        <f>R119</f>
        <v>0</v>
      </c>
      <c r="S118" s="75"/>
      <c r="T118" s="176">
        <f>T119</f>
        <v>0</v>
      </c>
      <c r="AT118" s="17" t="s">
        <v>87</v>
      </c>
      <c r="AU118" s="17" t="s">
        <v>120</v>
      </c>
      <c r="BK118" s="177">
        <f>BK119</f>
        <v>0</v>
      </c>
    </row>
    <row r="119" spans="2:63" s="11" customFormat="1" ht="25.9" customHeight="1">
      <c r="B119" s="178"/>
      <c r="C119" s="179"/>
      <c r="D119" s="180" t="s">
        <v>87</v>
      </c>
      <c r="E119" s="181" t="s">
        <v>141</v>
      </c>
      <c r="F119" s="181" t="s">
        <v>142</v>
      </c>
      <c r="G119" s="179"/>
      <c r="H119" s="179"/>
      <c r="I119" s="182"/>
      <c r="J119" s="183">
        <f>BK119</f>
        <v>0</v>
      </c>
      <c r="K119" s="179"/>
      <c r="L119" s="184"/>
      <c r="M119" s="185"/>
      <c r="N119" s="186"/>
      <c r="O119" s="186"/>
      <c r="P119" s="187">
        <f>P120</f>
        <v>0</v>
      </c>
      <c r="Q119" s="186"/>
      <c r="R119" s="187">
        <f>R120</f>
        <v>0</v>
      </c>
      <c r="S119" s="186"/>
      <c r="T119" s="188">
        <f>T120</f>
        <v>0</v>
      </c>
      <c r="AR119" s="189" t="s">
        <v>23</v>
      </c>
      <c r="AT119" s="190" t="s">
        <v>87</v>
      </c>
      <c r="AU119" s="190" t="s">
        <v>88</v>
      </c>
      <c r="AY119" s="189" t="s">
        <v>143</v>
      </c>
      <c r="BK119" s="191">
        <f>BK120</f>
        <v>0</v>
      </c>
    </row>
    <row r="120" spans="2:63" s="11" customFormat="1" ht="22.9" customHeight="1">
      <c r="B120" s="178"/>
      <c r="C120" s="179"/>
      <c r="D120" s="180" t="s">
        <v>87</v>
      </c>
      <c r="E120" s="192" t="s">
        <v>205</v>
      </c>
      <c r="F120" s="192" t="s">
        <v>642</v>
      </c>
      <c r="G120" s="179"/>
      <c r="H120" s="179"/>
      <c r="I120" s="182"/>
      <c r="J120" s="193">
        <f>BK120</f>
        <v>0</v>
      </c>
      <c r="K120" s="179"/>
      <c r="L120" s="184"/>
      <c r="M120" s="185"/>
      <c r="N120" s="186"/>
      <c r="O120" s="186"/>
      <c r="P120" s="187">
        <f>SUM(P121:P190)</f>
        <v>0</v>
      </c>
      <c r="Q120" s="186"/>
      <c r="R120" s="187">
        <f>SUM(R121:R190)</f>
        <v>0</v>
      </c>
      <c r="S120" s="186"/>
      <c r="T120" s="188">
        <f>SUM(T121:T190)</f>
        <v>0</v>
      </c>
      <c r="AR120" s="189" t="s">
        <v>23</v>
      </c>
      <c r="AT120" s="190" t="s">
        <v>87</v>
      </c>
      <c r="AU120" s="190" t="s">
        <v>23</v>
      </c>
      <c r="AY120" s="189" t="s">
        <v>143</v>
      </c>
      <c r="BK120" s="191">
        <f>SUM(BK121:BK190)</f>
        <v>0</v>
      </c>
    </row>
    <row r="121" spans="2:65" s="1" customFormat="1" ht="24" customHeight="1">
      <c r="B121" s="35"/>
      <c r="C121" s="194" t="s">
        <v>23</v>
      </c>
      <c r="D121" s="194" t="s">
        <v>145</v>
      </c>
      <c r="E121" s="195" t="s">
        <v>1105</v>
      </c>
      <c r="F121" s="196" t="s">
        <v>1106</v>
      </c>
      <c r="G121" s="197" t="s">
        <v>383</v>
      </c>
      <c r="H121" s="198">
        <v>272</v>
      </c>
      <c r="I121" s="199"/>
      <c r="J121" s="200">
        <f>ROUND(I121*H121,2)</f>
        <v>0</v>
      </c>
      <c r="K121" s="196" t="s">
        <v>1</v>
      </c>
      <c r="L121" s="39"/>
      <c r="M121" s="201" t="s">
        <v>1</v>
      </c>
      <c r="N121" s="202" t="s">
        <v>53</v>
      </c>
      <c r="O121" s="67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05" t="s">
        <v>150</v>
      </c>
      <c r="AT121" s="205" t="s">
        <v>145</v>
      </c>
      <c r="AU121" s="205" t="s">
        <v>22</v>
      </c>
      <c r="AY121" s="17" t="s">
        <v>143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7" t="s">
        <v>23</v>
      </c>
      <c r="BK121" s="206">
        <f>ROUND(I121*H121,2)</f>
        <v>0</v>
      </c>
      <c r="BL121" s="17" t="s">
        <v>150</v>
      </c>
      <c r="BM121" s="205" t="s">
        <v>1107</v>
      </c>
    </row>
    <row r="122" spans="2:51" s="13" customFormat="1" ht="11.25">
      <c r="B122" s="219"/>
      <c r="C122" s="220"/>
      <c r="D122" s="209" t="s">
        <v>152</v>
      </c>
      <c r="E122" s="221" t="s">
        <v>1</v>
      </c>
      <c r="F122" s="222" t="s">
        <v>1108</v>
      </c>
      <c r="G122" s="220"/>
      <c r="H122" s="221" t="s">
        <v>1</v>
      </c>
      <c r="I122" s="223"/>
      <c r="J122" s="220"/>
      <c r="K122" s="220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152</v>
      </c>
      <c r="AU122" s="228" t="s">
        <v>22</v>
      </c>
      <c r="AV122" s="13" t="s">
        <v>23</v>
      </c>
      <c r="AW122" s="13" t="s">
        <v>46</v>
      </c>
      <c r="AX122" s="13" t="s">
        <v>88</v>
      </c>
      <c r="AY122" s="228" t="s">
        <v>143</v>
      </c>
    </row>
    <row r="123" spans="2:51" s="12" customFormat="1" ht="11.25">
      <c r="B123" s="207"/>
      <c r="C123" s="208"/>
      <c r="D123" s="209" t="s">
        <v>152</v>
      </c>
      <c r="E123" s="210" t="s">
        <v>1109</v>
      </c>
      <c r="F123" s="211" t="s">
        <v>453</v>
      </c>
      <c r="G123" s="208"/>
      <c r="H123" s="212">
        <v>48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152</v>
      </c>
      <c r="AU123" s="218" t="s">
        <v>22</v>
      </c>
      <c r="AV123" s="12" t="s">
        <v>22</v>
      </c>
      <c r="AW123" s="12" t="s">
        <v>46</v>
      </c>
      <c r="AX123" s="12" t="s">
        <v>88</v>
      </c>
      <c r="AY123" s="218" t="s">
        <v>143</v>
      </c>
    </row>
    <row r="124" spans="2:51" s="13" customFormat="1" ht="11.25">
      <c r="B124" s="219"/>
      <c r="C124" s="220"/>
      <c r="D124" s="209" t="s">
        <v>152</v>
      </c>
      <c r="E124" s="221" t="s">
        <v>1</v>
      </c>
      <c r="F124" s="222" t="s">
        <v>1110</v>
      </c>
      <c r="G124" s="220"/>
      <c r="H124" s="221" t="s">
        <v>1</v>
      </c>
      <c r="I124" s="223"/>
      <c r="J124" s="220"/>
      <c r="K124" s="220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152</v>
      </c>
      <c r="AU124" s="228" t="s">
        <v>22</v>
      </c>
      <c r="AV124" s="13" t="s">
        <v>23</v>
      </c>
      <c r="AW124" s="13" t="s">
        <v>46</v>
      </c>
      <c r="AX124" s="13" t="s">
        <v>88</v>
      </c>
      <c r="AY124" s="228" t="s">
        <v>143</v>
      </c>
    </row>
    <row r="125" spans="2:51" s="12" customFormat="1" ht="11.25">
      <c r="B125" s="207"/>
      <c r="C125" s="208"/>
      <c r="D125" s="209" t="s">
        <v>152</v>
      </c>
      <c r="E125" s="210" t="s">
        <v>1111</v>
      </c>
      <c r="F125" s="211" t="s">
        <v>358</v>
      </c>
      <c r="G125" s="208"/>
      <c r="H125" s="212">
        <v>32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152</v>
      </c>
      <c r="AU125" s="218" t="s">
        <v>22</v>
      </c>
      <c r="AV125" s="12" t="s">
        <v>22</v>
      </c>
      <c r="AW125" s="12" t="s">
        <v>46</v>
      </c>
      <c r="AX125" s="12" t="s">
        <v>88</v>
      </c>
      <c r="AY125" s="218" t="s">
        <v>143</v>
      </c>
    </row>
    <row r="126" spans="2:51" s="13" customFormat="1" ht="11.25">
      <c r="B126" s="219"/>
      <c r="C126" s="220"/>
      <c r="D126" s="209" t="s">
        <v>152</v>
      </c>
      <c r="E126" s="221" t="s">
        <v>1</v>
      </c>
      <c r="F126" s="222" t="s">
        <v>1112</v>
      </c>
      <c r="G126" s="220"/>
      <c r="H126" s="221" t="s">
        <v>1</v>
      </c>
      <c r="I126" s="223"/>
      <c r="J126" s="220"/>
      <c r="K126" s="220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152</v>
      </c>
      <c r="AU126" s="228" t="s">
        <v>22</v>
      </c>
      <c r="AV126" s="13" t="s">
        <v>23</v>
      </c>
      <c r="AW126" s="13" t="s">
        <v>46</v>
      </c>
      <c r="AX126" s="13" t="s">
        <v>88</v>
      </c>
      <c r="AY126" s="228" t="s">
        <v>143</v>
      </c>
    </row>
    <row r="127" spans="2:51" s="12" customFormat="1" ht="11.25">
      <c r="B127" s="207"/>
      <c r="C127" s="208"/>
      <c r="D127" s="209" t="s">
        <v>152</v>
      </c>
      <c r="E127" s="210" t="s">
        <v>1113</v>
      </c>
      <c r="F127" s="211" t="s">
        <v>1114</v>
      </c>
      <c r="G127" s="208"/>
      <c r="H127" s="212">
        <v>192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152</v>
      </c>
      <c r="AU127" s="218" t="s">
        <v>22</v>
      </c>
      <c r="AV127" s="12" t="s">
        <v>22</v>
      </c>
      <c r="AW127" s="12" t="s">
        <v>46</v>
      </c>
      <c r="AX127" s="12" t="s">
        <v>88</v>
      </c>
      <c r="AY127" s="218" t="s">
        <v>143</v>
      </c>
    </row>
    <row r="128" spans="2:51" s="14" customFormat="1" ht="11.25">
      <c r="B128" s="229"/>
      <c r="C128" s="230"/>
      <c r="D128" s="209" t="s">
        <v>152</v>
      </c>
      <c r="E128" s="231" t="s">
        <v>1</v>
      </c>
      <c r="F128" s="232" t="s">
        <v>161</v>
      </c>
      <c r="G128" s="230"/>
      <c r="H128" s="233">
        <v>272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152</v>
      </c>
      <c r="AU128" s="239" t="s">
        <v>22</v>
      </c>
      <c r="AV128" s="14" t="s">
        <v>150</v>
      </c>
      <c r="AW128" s="14" t="s">
        <v>46</v>
      </c>
      <c r="AX128" s="14" t="s">
        <v>23</v>
      </c>
      <c r="AY128" s="239" t="s">
        <v>143</v>
      </c>
    </row>
    <row r="129" spans="2:65" s="1" customFormat="1" ht="24" customHeight="1">
      <c r="B129" s="35"/>
      <c r="C129" s="194" t="s">
        <v>22</v>
      </c>
      <c r="D129" s="194" t="s">
        <v>145</v>
      </c>
      <c r="E129" s="195" t="s">
        <v>1115</v>
      </c>
      <c r="F129" s="196" t="s">
        <v>1116</v>
      </c>
      <c r="G129" s="197" t="s">
        <v>383</v>
      </c>
      <c r="H129" s="198">
        <v>6</v>
      </c>
      <c r="I129" s="199"/>
      <c r="J129" s="200">
        <f>ROUND(I129*H129,2)</f>
        <v>0</v>
      </c>
      <c r="K129" s="196" t="s">
        <v>1</v>
      </c>
      <c r="L129" s="39"/>
      <c r="M129" s="201" t="s">
        <v>1</v>
      </c>
      <c r="N129" s="202" t="s">
        <v>53</v>
      </c>
      <c r="O129" s="67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05" t="s">
        <v>150</v>
      </c>
      <c r="AT129" s="205" t="s">
        <v>145</v>
      </c>
      <c r="AU129" s="205" t="s">
        <v>22</v>
      </c>
      <c r="AY129" s="17" t="s">
        <v>143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7" t="s">
        <v>23</v>
      </c>
      <c r="BK129" s="206">
        <f>ROUND(I129*H129,2)</f>
        <v>0</v>
      </c>
      <c r="BL129" s="17" t="s">
        <v>150</v>
      </c>
      <c r="BM129" s="205" t="s">
        <v>1117</v>
      </c>
    </row>
    <row r="130" spans="2:51" s="13" customFormat="1" ht="11.25">
      <c r="B130" s="219"/>
      <c r="C130" s="220"/>
      <c r="D130" s="209" t="s">
        <v>152</v>
      </c>
      <c r="E130" s="221" t="s">
        <v>1</v>
      </c>
      <c r="F130" s="222" t="s">
        <v>1108</v>
      </c>
      <c r="G130" s="220"/>
      <c r="H130" s="221" t="s">
        <v>1</v>
      </c>
      <c r="I130" s="223"/>
      <c r="J130" s="220"/>
      <c r="K130" s="220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152</v>
      </c>
      <c r="AU130" s="228" t="s">
        <v>22</v>
      </c>
      <c r="AV130" s="13" t="s">
        <v>23</v>
      </c>
      <c r="AW130" s="13" t="s">
        <v>46</v>
      </c>
      <c r="AX130" s="13" t="s">
        <v>88</v>
      </c>
      <c r="AY130" s="228" t="s">
        <v>143</v>
      </c>
    </row>
    <row r="131" spans="2:51" s="12" customFormat="1" ht="11.25">
      <c r="B131" s="207"/>
      <c r="C131" s="208"/>
      <c r="D131" s="209" t="s">
        <v>152</v>
      </c>
      <c r="E131" s="210" t="s">
        <v>1118</v>
      </c>
      <c r="F131" s="211" t="s">
        <v>153</v>
      </c>
      <c r="G131" s="208"/>
      <c r="H131" s="212">
        <v>6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152</v>
      </c>
      <c r="AU131" s="218" t="s">
        <v>22</v>
      </c>
      <c r="AV131" s="12" t="s">
        <v>22</v>
      </c>
      <c r="AW131" s="12" t="s">
        <v>46</v>
      </c>
      <c r="AX131" s="12" t="s">
        <v>23</v>
      </c>
      <c r="AY131" s="218" t="s">
        <v>143</v>
      </c>
    </row>
    <row r="132" spans="2:65" s="1" customFormat="1" ht="24" customHeight="1">
      <c r="B132" s="35"/>
      <c r="C132" s="194" t="s">
        <v>162</v>
      </c>
      <c r="D132" s="194" t="s">
        <v>145</v>
      </c>
      <c r="E132" s="195" t="s">
        <v>1119</v>
      </c>
      <c r="F132" s="196" t="s">
        <v>1120</v>
      </c>
      <c r="G132" s="197" t="s">
        <v>383</v>
      </c>
      <c r="H132" s="198">
        <v>5920</v>
      </c>
      <c r="I132" s="199"/>
      <c r="J132" s="200">
        <f>ROUND(I132*H132,2)</f>
        <v>0</v>
      </c>
      <c r="K132" s="196" t="s">
        <v>1</v>
      </c>
      <c r="L132" s="39"/>
      <c r="M132" s="201" t="s">
        <v>1</v>
      </c>
      <c r="N132" s="202" t="s">
        <v>53</v>
      </c>
      <c r="O132" s="67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05" t="s">
        <v>150</v>
      </c>
      <c r="AT132" s="205" t="s">
        <v>145</v>
      </c>
      <c r="AU132" s="205" t="s">
        <v>22</v>
      </c>
      <c r="AY132" s="17" t="s">
        <v>143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7" t="s">
        <v>23</v>
      </c>
      <c r="BK132" s="206">
        <f>ROUND(I132*H132,2)</f>
        <v>0</v>
      </c>
      <c r="BL132" s="17" t="s">
        <v>150</v>
      </c>
      <c r="BM132" s="205" t="s">
        <v>1121</v>
      </c>
    </row>
    <row r="133" spans="2:51" s="13" customFormat="1" ht="11.25">
      <c r="B133" s="219"/>
      <c r="C133" s="220"/>
      <c r="D133" s="209" t="s">
        <v>152</v>
      </c>
      <c r="E133" s="221" t="s">
        <v>1</v>
      </c>
      <c r="F133" s="222" t="s">
        <v>1108</v>
      </c>
      <c r="G133" s="220"/>
      <c r="H133" s="221" t="s">
        <v>1</v>
      </c>
      <c r="I133" s="223"/>
      <c r="J133" s="220"/>
      <c r="K133" s="220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152</v>
      </c>
      <c r="AU133" s="228" t="s">
        <v>22</v>
      </c>
      <c r="AV133" s="13" t="s">
        <v>23</v>
      </c>
      <c r="AW133" s="13" t="s">
        <v>46</v>
      </c>
      <c r="AX133" s="13" t="s">
        <v>88</v>
      </c>
      <c r="AY133" s="228" t="s">
        <v>143</v>
      </c>
    </row>
    <row r="134" spans="2:51" s="12" customFormat="1" ht="11.25">
      <c r="B134" s="207"/>
      <c r="C134" s="208"/>
      <c r="D134" s="209" t="s">
        <v>152</v>
      </c>
      <c r="E134" s="210" t="s">
        <v>1</v>
      </c>
      <c r="F134" s="211" t="s">
        <v>1122</v>
      </c>
      <c r="G134" s="208"/>
      <c r="H134" s="212">
        <v>4320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152</v>
      </c>
      <c r="AU134" s="218" t="s">
        <v>22</v>
      </c>
      <c r="AV134" s="12" t="s">
        <v>22</v>
      </c>
      <c r="AW134" s="12" t="s">
        <v>46</v>
      </c>
      <c r="AX134" s="12" t="s">
        <v>88</v>
      </c>
      <c r="AY134" s="218" t="s">
        <v>143</v>
      </c>
    </row>
    <row r="135" spans="2:51" s="13" customFormat="1" ht="11.25">
      <c r="B135" s="219"/>
      <c r="C135" s="220"/>
      <c r="D135" s="209" t="s">
        <v>152</v>
      </c>
      <c r="E135" s="221" t="s">
        <v>1</v>
      </c>
      <c r="F135" s="222" t="s">
        <v>1110</v>
      </c>
      <c r="G135" s="220"/>
      <c r="H135" s="221" t="s">
        <v>1</v>
      </c>
      <c r="I135" s="223"/>
      <c r="J135" s="220"/>
      <c r="K135" s="220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152</v>
      </c>
      <c r="AU135" s="228" t="s">
        <v>22</v>
      </c>
      <c r="AV135" s="13" t="s">
        <v>23</v>
      </c>
      <c r="AW135" s="13" t="s">
        <v>46</v>
      </c>
      <c r="AX135" s="13" t="s">
        <v>88</v>
      </c>
      <c r="AY135" s="228" t="s">
        <v>143</v>
      </c>
    </row>
    <row r="136" spans="2:51" s="12" customFormat="1" ht="11.25">
      <c r="B136" s="207"/>
      <c r="C136" s="208"/>
      <c r="D136" s="209" t="s">
        <v>152</v>
      </c>
      <c r="E136" s="210" t="s">
        <v>1</v>
      </c>
      <c r="F136" s="211" t="s">
        <v>1123</v>
      </c>
      <c r="G136" s="208"/>
      <c r="H136" s="212">
        <v>640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152</v>
      </c>
      <c r="AU136" s="218" t="s">
        <v>22</v>
      </c>
      <c r="AV136" s="12" t="s">
        <v>22</v>
      </c>
      <c r="AW136" s="12" t="s">
        <v>46</v>
      </c>
      <c r="AX136" s="12" t="s">
        <v>88</v>
      </c>
      <c r="AY136" s="218" t="s">
        <v>143</v>
      </c>
    </row>
    <row r="137" spans="2:51" s="13" customFormat="1" ht="11.25">
      <c r="B137" s="219"/>
      <c r="C137" s="220"/>
      <c r="D137" s="209" t="s">
        <v>152</v>
      </c>
      <c r="E137" s="221" t="s">
        <v>1</v>
      </c>
      <c r="F137" s="222" t="s">
        <v>1112</v>
      </c>
      <c r="G137" s="220"/>
      <c r="H137" s="221" t="s">
        <v>1</v>
      </c>
      <c r="I137" s="223"/>
      <c r="J137" s="220"/>
      <c r="K137" s="220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152</v>
      </c>
      <c r="AU137" s="228" t="s">
        <v>22</v>
      </c>
      <c r="AV137" s="13" t="s">
        <v>23</v>
      </c>
      <c r="AW137" s="13" t="s">
        <v>46</v>
      </c>
      <c r="AX137" s="13" t="s">
        <v>88</v>
      </c>
      <c r="AY137" s="228" t="s">
        <v>143</v>
      </c>
    </row>
    <row r="138" spans="2:51" s="12" customFormat="1" ht="11.25">
      <c r="B138" s="207"/>
      <c r="C138" s="208"/>
      <c r="D138" s="209" t="s">
        <v>152</v>
      </c>
      <c r="E138" s="210" t="s">
        <v>1</v>
      </c>
      <c r="F138" s="211" t="s">
        <v>1124</v>
      </c>
      <c r="G138" s="208"/>
      <c r="H138" s="212">
        <v>960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152</v>
      </c>
      <c r="AU138" s="218" t="s">
        <v>22</v>
      </c>
      <c r="AV138" s="12" t="s">
        <v>22</v>
      </c>
      <c r="AW138" s="12" t="s">
        <v>46</v>
      </c>
      <c r="AX138" s="12" t="s">
        <v>88</v>
      </c>
      <c r="AY138" s="218" t="s">
        <v>143</v>
      </c>
    </row>
    <row r="139" spans="2:51" s="14" customFormat="1" ht="11.25">
      <c r="B139" s="229"/>
      <c r="C139" s="230"/>
      <c r="D139" s="209" t="s">
        <v>152</v>
      </c>
      <c r="E139" s="231" t="s">
        <v>1</v>
      </c>
      <c r="F139" s="232" t="s">
        <v>161</v>
      </c>
      <c r="G139" s="230"/>
      <c r="H139" s="233">
        <v>5920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152</v>
      </c>
      <c r="AU139" s="239" t="s">
        <v>22</v>
      </c>
      <c r="AV139" s="14" t="s">
        <v>150</v>
      </c>
      <c r="AW139" s="14" t="s">
        <v>46</v>
      </c>
      <c r="AX139" s="14" t="s">
        <v>23</v>
      </c>
      <c r="AY139" s="239" t="s">
        <v>143</v>
      </c>
    </row>
    <row r="140" spans="2:65" s="1" customFormat="1" ht="24" customHeight="1">
      <c r="B140" s="35"/>
      <c r="C140" s="194" t="s">
        <v>150</v>
      </c>
      <c r="D140" s="194" t="s">
        <v>145</v>
      </c>
      <c r="E140" s="195" t="s">
        <v>1125</v>
      </c>
      <c r="F140" s="196" t="s">
        <v>1126</v>
      </c>
      <c r="G140" s="197" t="s">
        <v>383</v>
      </c>
      <c r="H140" s="198">
        <v>540</v>
      </c>
      <c r="I140" s="199"/>
      <c r="J140" s="200">
        <f>ROUND(I140*H140,2)</f>
        <v>0</v>
      </c>
      <c r="K140" s="196" t="s">
        <v>1</v>
      </c>
      <c r="L140" s="39"/>
      <c r="M140" s="201" t="s">
        <v>1</v>
      </c>
      <c r="N140" s="202" t="s">
        <v>53</v>
      </c>
      <c r="O140" s="67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AR140" s="205" t="s">
        <v>150</v>
      </c>
      <c r="AT140" s="205" t="s">
        <v>145</v>
      </c>
      <c r="AU140" s="205" t="s">
        <v>22</v>
      </c>
      <c r="AY140" s="17" t="s">
        <v>143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7" t="s">
        <v>23</v>
      </c>
      <c r="BK140" s="206">
        <f>ROUND(I140*H140,2)</f>
        <v>0</v>
      </c>
      <c r="BL140" s="17" t="s">
        <v>150</v>
      </c>
      <c r="BM140" s="205" t="s">
        <v>1127</v>
      </c>
    </row>
    <row r="141" spans="2:51" s="13" customFormat="1" ht="11.25">
      <c r="B141" s="219"/>
      <c r="C141" s="220"/>
      <c r="D141" s="209" t="s">
        <v>152</v>
      </c>
      <c r="E141" s="221" t="s">
        <v>1</v>
      </c>
      <c r="F141" s="222" t="s">
        <v>1108</v>
      </c>
      <c r="G141" s="220"/>
      <c r="H141" s="221" t="s">
        <v>1</v>
      </c>
      <c r="I141" s="223"/>
      <c r="J141" s="220"/>
      <c r="K141" s="220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152</v>
      </c>
      <c r="AU141" s="228" t="s">
        <v>22</v>
      </c>
      <c r="AV141" s="13" t="s">
        <v>23</v>
      </c>
      <c r="AW141" s="13" t="s">
        <v>46</v>
      </c>
      <c r="AX141" s="13" t="s">
        <v>88</v>
      </c>
      <c r="AY141" s="228" t="s">
        <v>143</v>
      </c>
    </row>
    <row r="142" spans="2:51" s="12" customFormat="1" ht="11.25">
      <c r="B142" s="207"/>
      <c r="C142" s="208"/>
      <c r="D142" s="209" t="s">
        <v>152</v>
      </c>
      <c r="E142" s="210" t="s">
        <v>1</v>
      </c>
      <c r="F142" s="211" t="s">
        <v>1128</v>
      </c>
      <c r="G142" s="208"/>
      <c r="H142" s="212">
        <v>540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152</v>
      </c>
      <c r="AU142" s="218" t="s">
        <v>22</v>
      </c>
      <c r="AV142" s="12" t="s">
        <v>22</v>
      </c>
      <c r="AW142" s="12" t="s">
        <v>46</v>
      </c>
      <c r="AX142" s="12" t="s">
        <v>23</v>
      </c>
      <c r="AY142" s="218" t="s">
        <v>143</v>
      </c>
    </row>
    <row r="143" spans="2:65" s="1" customFormat="1" ht="24" customHeight="1">
      <c r="B143" s="35"/>
      <c r="C143" s="194" t="s">
        <v>173</v>
      </c>
      <c r="D143" s="194" t="s">
        <v>145</v>
      </c>
      <c r="E143" s="195" t="s">
        <v>1129</v>
      </c>
      <c r="F143" s="196" t="s">
        <v>1130</v>
      </c>
      <c r="G143" s="197" t="s">
        <v>383</v>
      </c>
      <c r="H143" s="198">
        <v>40</v>
      </c>
      <c r="I143" s="199"/>
      <c r="J143" s="200">
        <f>ROUND(I143*H143,2)</f>
        <v>0</v>
      </c>
      <c r="K143" s="196" t="s">
        <v>1</v>
      </c>
      <c r="L143" s="39"/>
      <c r="M143" s="201" t="s">
        <v>1</v>
      </c>
      <c r="N143" s="202" t="s">
        <v>53</v>
      </c>
      <c r="O143" s="67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05" t="s">
        <v>150</v>
      </c>
      <c r="AT143" s="205" t="s">
        <v>145</v>
      </c>
      <c r="AU143" s="205" t="s">
        <v>22</v>
      </c>
      <c r="AY143" s="17" t="s">
        <v>143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7" t="s">
        <v>23</v>
      </c>
      <c r="BK143" s="206">
        <f>ROUND(I143*H143,2)</f>
        <v>0</v>
      </c>
      <c r="BL143" s="17" t="s">
        <v>150</v>
      </c>
      <c r="BM143" s="205" t="s">
        <v>1131</v>
      </c>
    </row>
    <row r="144" spans="2:51" s="13" customFormat="1" ht="11.25">
      <c r="B144" s="219"/>
      <c r="C144" s="220"/>
      <c r="D144" s="209" t="s">
        <v>152</v>
      </c>
      <c r="E144" s="221" t="s">
        <v>1</v>
      </c>
      <c r="F144" s="222" t="s">
        <v>1132</v>
      </c>
      <c r="G144" s="220"/>
      <c r="H144" s="221" t="s">
        <v>1</v>
      </c>
      <c r="I144" s="223"/>
      <c r="J144" s="220"/>
      <c r="K144" s="220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152</v>
      </c>
      <c r="AU144" s="228" t="s">
        <v>22</v>
      </c>
      <c r="AV144" s="13" t="s">
        <v>23</v>
      </c>
      <c r="AW144" s="13" t="s">
        <v>46</v>
      </c>
      <c r="AX144" s="13" t="s">
        <v>88</v>
      </c>
      <c r="AY144" s="228" t="s">
        <v>143</v>
      </c>
    </row>
    <row r="145" spans="2:51" s="12" customFormat="1" ht="11.25">
      <c r="B145" s="207"/>
      <c r="C145" s="208"/>
      <c r="D145" s="209" t="s">
        <v>152</v>
      </c>
      <c r="E145" s="210" t="s">
        <v>1</v>
      </c>
      <c r="F145" s="211" t="s">
        <v>1133</v>
      </c>
      <c r="G145" s="208"/>
      <c r="H145" s="212">
        <v>16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152</v>
      </c>
      <c r="AU145" s="218" t="s">
        <v>22</v>
      </c>
      <c r="AV145" s="12" t="s">
        <v>22</v>
      </c>
      <c r="AW145" s="12" t="s">
        <v>46</v>
      </c>
      <c r="AX145" s="12" t="s">
        <v>88</v>
      </c>
      <c r="AY145" s="218" t="s">
        <v>143</v>
      </c>
    </row>
    <row r="146" spans="2:51" s="13" customFormat="1" ht="11.25">
      <c r="B146" s="219"/>
      <c r="C146" s="220"/>
      <c r="D146" s="209" t="s">
        <v>152</v>
      </c>
      <c r="E146" s="221" t="s">
        <v>1</v>
      </c>
      <c r="F146" s="222" t="s">
        <v>1112</v>
      </c>
      <c r="G146" s="220"/>
      <c r="H146" s="221" t="s">
        <v>1</v>
      </c>
      <c r="I146" s="223"/>
      <c r="J146" s="220"/>
      <c r="K146" s="220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152</v>
      </c>
      <c r="AU146" s="228" t="s">
        <v>22</v>
      </c>
      <c r="AV146" s="13" t="s">
        <v>23</v>
      </c>
      <c r="AW146" s="13" t="s">
        <v>46</v>
      </c>
      <c r="AX146" s="13" t="s">
        <v>88</v>
      </c>
      <c r="AY146" s="228" t="s">
        <v>143</v>
      </c>
    </row>
    <row r="147" spans="2:51" s="12" customFormat="1" ht="11.25">
      <c r="B147" s="207"/>
      <c r="C147" s="208"/>
      <c r="D147" s="209" t="s">
        <v>152</v>
      </c>
      <c r="E147" s="210" t="s">
        <v>1</v>
      </c>
      <c r="F147" s="211" t="s">
        <v>1134</v>
      </c>
      <c r="G147" s="208"/>
      <c r="H147" s="212">
        <v>24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152</v>
      </c>
      <c r="AU147" s="218" t="s">
        <v>22</v>
      </c>
      <c r="AV147" s="12" t="s">
        <v>22</v>
      </c>
      <c r="AW147" s="12" t="s">
        <v>46</v>
      </c>
      <c r="AX147" s="12" t="s">
        <v>88</v>
      </c>
      <c r="AY147" s="218" t="s">
        <v>143</v>
      </c>
    </row>
    <row r="148" spans="2:51" s="14" customFormat="1" ht="11.25">
      <c r="B148" s="229"/>
      <c r="C148" s="230"/>
      <c r="D148" s="209" t="s">
        <v>152</v>
      </c>
      <c r="E148" s="231" t="s">
        <v>1</v>
      </c>
      <c r="F148" s="232" t="s">
        <v>161</v>
      </c>
      <c r="G148" s="230"/>
      <c r="H148" s="233">
        <v>40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152</v>
      </c>
      <c r="AU148" s="239" t="s">
        <v>22</v>
      </c>
      <c r="AV148" s="14" t="s">
        <v>150</v>
      </c>
      <c r="AW148" s="14" t="s">
        <v>46</v>
      </c>
      <c r="AX148" s="14" t="s">
        <v>23</v>
      </c>
      <c r="AY148" s="239" t="s">
        <v>143</v>
      </c>
    </row>
    <row r="149" spans="2:65" s="1" customFormat="1" ht="24" customHeight="1">
      <c r="B149" s="35"/>
      <c r="C149" s="194" t="s">
        <v>153</v>
      </c>
      <c r="D149" s="194" t="s">
        <v>145</v>
      </c>
      <c r="E149" s="195" t="s">
        <v>1135</v>
      </c>
      <c r="F149" s="196" t="s">
        <v>1136</v>
      </c>
      <c r="G149" s="197" t="s">
        <v>383</v>
      </c>
      <c r="H149" s="198">
        <v>960</v>
      </c>
      <c r="I149" s="199"/>
      <c r="J149" s="200">
        <f>ROUND(I149*H149,2)</f>
        <v>0</v>
      </c>
      <c r="K149" s="196" t="s">
        <v>1</v>
      </c>
      <c r="L149" s="39"/>
      <c r="M149" s="201" t="s">
        <v>1</v>
      </c>
      <c r="N149" s="202" t="s">
        <v>53</v>
      </c>
      <c r="O149" s="67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AR149" s="205" t="s">
        <v>150</v>
      </c>
      <c r="AT149" s="205" t="s">
        <v>145</v>
      </c>
      <c r="AU149" s="205" t="s">
        <v>22</v>
      </c>
      <c r="AY149" s="17" t="s">
        <v>143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7" t="s">
        <v>23</v>
      </c>
      <c r="BK149" s="206">
        <f>ROUND(I149*H149,2)</f>
        <v>0</v>
      </c>
      <c r="BL149" s="17" t="s">
        <v>150</v>
      </c>
      <c r="BM149" s="205" t="s">
        <v>1137</v>
      </c>
    </row>
    <row r="150" spans="2:51" s="13" customFormat="1" ht="11.25">
      <c r="B150" s="219"/>
      <c r="C150" s="220"/>
      <c r="D150" s="209" t="s">
        <v>152</v>
      </c>
      <c r="E150" s="221" t="s">
        <v>1</v>
      </c>
      <c r="F150" s="222" t="s">
        <v>1132</v>
      </c>
      <c r="G150" s="220"/>
      <c r="H150" s="221" t="s">
        <v>1</v>
      </c>
      <c r="I150" s="223"/>
      <c r="J150" s="220"/>
      <c r="K150" s="220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152</v>
      </c>
      <c r="AU150" s="228" t="s">
        <v>22</v>
      </c>
      <c r="AV150" s="13" t="s">
        <v>23</v>
      </c>
      <c r="AW150" s="13" t="s">
        <v>46</v>
      </c>
      <c r="AX150" s="13" t="s">
        <v>88</v>
      </c>
      <c r="AY150" s="228" t="s">
        <v>143</v>
      </c>
    </row>
    <row r="151" spans="2:51" s="12" customFormat="1" ht="11.25">
      <c r="B151" s="207"/>
      <c r="C151" s="208"/>
      <c r="D151" s="209" t="s">
        <v>152</v>
      </c>
      <c r="E151" s="210" t="s">
        <v>1</v>
      </c>
      <c r="F151" s="211" t="s">
        <v>1138</v>
      </c>
      <c r="G151" s="208"/>
      <c r="H151" s="212">
        <v>720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152</v>
      </c>
      <c r="AU151" s="218" t="s">
        <v>22</v>
      </c>
      <c r="AV151" s="12" t="s">
        <v>22</v>
      </c>
      <c r="AW151" s="12" t="s">
        <v>46</v>
      </c>
      <c r="AX151" s="12" t="s">
        <v>88</v>
      </c>
      <c r="AY151" s="218" t="s">
        <v>143</v>
      </c>
    </row>
    <row r="152" spans="2:51" s="13" customFormat="1" ht="11.25">
      <c r="B152" s="219"/>
      <c r="C152" s="220"/>
      <c r="D152" s="209" t="s">
        <v>152</v>
      </c>
      <c r="E152" s="221" t="s">
        <v>1</v>
      </c>
      <c r="F152" s="222" t="s">
        <v>1112</v>
      </c>
      <c r="G152" s="220"/>
      <c r="H152" s="221" t="s">
        <v>1</v>
      </c>
      <c r="I152" s="223"/>
      <c r="J152" s="220"/>
      <c r="K152" s="220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152</v>
      </c>
      <c r="AU152" s="228" t="s">
        <v>22</v>
      </c>
      <c r="AV152" s="13" t="s">
        <v>23</v>
      </c>
      <c r="AW152" s="13" t="s">
        <v>46</v>
      </c>
      <c r="AX152" s="13" t="s">
        <v>88</v>
      </c>
      <c r="AY152" s="228" t="s">
        <v>143</v>
      </c>
    </row>
    <row r="153" spans="2:51" s="12" customFormat="1" ht="11.25">
      <c r="B153" s="207"/>
      <c r="C153" s="208"/>
      <c r="D153" s="209" t="s">
        <v>152</v>
      </c>
      <c r="E153" s="210" t="s">
        <v>1</v>
      </c>
      <c r="F153" s="211" t="s">
        <v>1139</v>
      </c>
      <c r="G153" s="208"/>
      <c r="H153" s="212">
        <v>240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152</v>
      </c>
      <c r="AU153" s="218" t="s">
        <v>22</v>
      </c>
      <c r="AV153" s="12" t="s">
        <v>22</v>
      </c>
      <c r="AW153" s="12" t="s">
        <v>46</v>
      </c>
      <c r="AX153" s="12" t="s">
        <v>88</v>
      </c>
      <c r="AY153" s="218" t="s">
        <v>143</v>
      </c>
    </row>
    <row r="154" spans="2:51" s="14" customFormat="1" ht="11.25">
      <c r="B154" s="229"/>
      <c r="C154" s="230"/>
      <c r="D154" s="209" t="s">
        <v>152</v>
      </c>
      <c r="E154" s="231" t="s">
        <v>1</v>
      </c>
      <c r="F154" s="232" t="s">
        <v>161</v>
      </c>
      <c r="G154" s="230"/>
      <c r="H154" s="233">
        <v>960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152</v>
      </c>
      <c r="AU154" s="239" t="s">
        <v>22</v>
      </c>
      <c r="AV154" s="14" t="s">
        <v>150</v>
      </c>
      <c r="AW154" s="14" t="s">
        <v>46</v>
      </c>
      <c r="AX154" s="14" t="s">
        <v>23</v>
      </c>
      <c r="AY154" s="239" t="s">
        <v>143</v>
      </c>
    </row>
    <row r="155" spans="2:65" s="1" customFormat="1" ht="24" customHeight="1">
      <c r="B155" s="35"/>
      <c r="C155" s="194" t="s">
        <v>182</v>
      </c>
      <c r="D155" s="194" t="s">
        <v>145</v>
      </c>
      <c r="E155" s="195" t="s">
        <v>1140</v>
      </c>
      <c r="F155" s="196" t="s">
        <v>1141</v>
      </c>
      <c r="G155" s="197" t="s">
        <v>383</v>
      </c>
      <c r="H155" s="198">
        <v>240</v>
      </c>
      <c r="I155" s="199"/>
      <c r="J155" s="200">
        <f>ROUND(I155*H155,2)</f>
        <v>0</v>
      </c>
      <c r="K155" s="196" t="s">
        <v>1</v>
      </c>
      <c r="L155" s="39"/>
      <c r="M155" s="201" t="s">
        <v>1</v>
      </c>
      <c r="N155" s="202" t="s">
        <v>53</v>
      </c>
      <c r="O155" s="67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05" t="s">
        <v>150</v>
      </c>
      <c r="AT155" s="205" t="s">
        <v>145</v>
      </c>
      <c r="AU155" s="205" t="s">
        <v>22</v>
      </c>
      <c r="AY155" s="17" t="s">
        <v>143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7" t="s">
        <v>23</v>
      </c>
      <c r="BK155" s="206">
        <f>ROUND(I155*H155,2)</f>
        <v>0</v>
      </c>
      <c r="BL155" s="17" t="s">
        <v>150</v>
      </c>
      <c r="BM155" s="205" t="s">
        <v>1142</v>
      </c>
    </row>
    <row r="156" spans="2:51" s="13" customFormat="1" ht="11.25">
      <c r="B156" s="219"/>
      <c r="C156" s="220"/>
      <c r="D156" s="209" t="s">
        <v>152</v>
      </c>
      <c r="E156" s="221" t="s">
        <v>1</v>
      </c>
      <c r="F156" s="222" t="s">
        <v>1143</v>
      </c>
      <c r="G156" s="220"/>
      <c r="H156" s="221" t="s">
        <v>1</v>
      </c>
      <c r="I156" s="223"/>
      <c r="J156" s="220"/>
      <c r="K156" s="220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152</v>
      </c>
      <c r="AU156" s="228" t="s">
        <v>22</v>
      </c>
      <c r="AV156" s="13" t="s">
        <v>23</v>
      </c>
      <c r="AW156" s="13" t="s">
        <v>46</v>
      </c>
      <c r="AX156" s="13" t="s">
        <v>88</v>
      </c>
      <c r="AY156" s="228" t="s">
        <v>143</v>
      </c>
    </row>
    <row r="157" spans="2:51" s="12" customFormat="1" ht="11.25">
      <c r="B157" s="207"/>
      <c r="C157" s="208"/>
      <c r="D157" s="209" t="s">
        <v>152</v>
      </c>
      <c r="E157" s="210" t="s">
        <v>1</v>
      </c>
      <c r="F157" s="211" t="s">
        <v>1144</v>
      </c>
      <c r="G157" s="208"/>
      <c r="H157" s="212">
        <v>240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152</v>
      </c>
      <c r="AU157" s="218" t="s">
        <v>22</v>
      </c>
      <c r="AV157" s="12" t="s">
        <v>22</v>
      </c>
      <c r="AW157" s="12" t="s">
        <v>46</v>
      </c>
      <c r="AX157" s="12" t="s">
        <v>23</v>
      </c>
      <c r="AY157" s="218" t="s">
        <v>143</v>
      </c>
    </row>
    <row r="158" spans="2:65" s="1" customFormat="1" ht="24" customHeight="1">
      <c r="B158" s="35"/>
      <c r="C158" s="194" t="s">
        <v>197</v>
      </c>
      <c r="D158" s="194" t="s">
        <v>145</v>
      </c>
      <c r="E158" s="195" t="s">
        <v>1145</v>
      </c>
      <c r="F158" s="196" t="s">
        <v>1146</v>
      </c>
      <c r="G158" s="197" t="s">
        <v>383</v>
      </c>
      <c r="H158" s="198">
        <v>1200</v>
      </c>
      <c r="I158" s="199"/>
      <c r="J158" s="200">
        <f>ROUND(I158*H158,2)</f>
        <v>0</v>
      </c>
      <c r="K158" s="196" t="s">
        <v>1</v>
      </c>
      <c r="L158" s="39"/>
      <c r="M158" s="201" t="s">
        <v>1</v>
      </c>
      <c r="N158" s="202" t="s">
        <v>53</v>
      </c>
      <c r="O158" s="67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AR158" s="205" t="s">
        <v>150</v>
      </c>
      <c r="AT158" s="205" t="s">
        <v>145</v>
      </c>
      <c r="AU158" s="205" t="s">
        <v>22</v>
      </c>
      <c r="AY158" s="17" t="s">
        <v>143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7" t="s">
        <v>23</v>
      </c>
      <c r="BK158" s="206">
        <f>ROUND(I158*H158,2)</f>
        <v>0</v>
      </c>
      <c r="BL158" s="17" t="s">
        <v>150</v>
      </c>
      <c r="BM158" s="205" t="s">
        <v>1147</v>
      </c>
    </row>
    <row r="159" spans="2:51" s="12" customFormat="1" ht="11.25">
      <c r="B159" s="207"/>
      <c r="C159" s="208"/>
      <c r="D159" s="209" t="s">
        <v>152</v>
      </c>
      <c r="E159" s="210" t="s">
        <v>1</v>
      </c>
      <c r="F159" s="211" t="s">
        <v>1148</v>
      </c>
      <c r="G159" s="208"/>
      <c r="H159" s="212">
        <v>1200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152</v>
      </c>
      <c r="AU159" s="218" t="s">
        <v>22</v>
      </c>
      <c r="AV159" s="12" t="s">
        <v>22</v>
      </c>
      <c r="AW159" s="12" t="s">
        <v>46</v>
      </c>
      <c r="AX159" s="12" t="s">
        <v>23</v>
      </c>
      <c r="AY159" s="218" t="s">
        <v>143</v>
      </c>
    </row>
    <row r="160" spans="2:65" s="1" customFormat="1" ht="24" customHeight="1">
      <c r="B160" s="35"/>
      <c r="C160" s="194" t="s">
        <v>205</v>
      </c>
      <c r="D160" s="194" t="s">
        <v>145</v>
      </c>
      <c r="E160" s="195" t="s">
        <v>1149</v>
      </c>
      <c r="F160" s="196" t="s">
        <v>1150</v>
      </c>
      <c r="G160" s="197" t="s">
        <v>383</v>
      </c>
      <c r="H160" s="198">
        <v>600</v>
      </c>
      <c r="I160" s="199"/>
      <c r="J160" s="200">
        <f>ROUND(I160*H160,2)</f>
        <v>0</v>
      </c>
      <c r="K160" s="196" t="s">
        <v>1</v>
      </c>
      <c r="L160" s="39"/>
      <c r="M160" s="201" t="s">
        <v>1</v>
      </c>
      <c r="N160" s="202" t="s">
        <v>53</v>
      </c>
      <c r="O160" s="67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AR160" s="205" t="s">
        <v>150</v>
      </c>
      <c r="AT160" s="205" t="s">
        <v>145</v>
      </c>
      <c r="AU160" s="205" t="s">
        <v>22</v>
      </c>
      <c r="AY160" s="17" t="s">
        <v>143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7" t="s">
        <v>23</v>
      </c>
      <c r="BK160" s="206">
        <f>ROUND(I160*H160,2)</f>
        <v>0</v>
      </c>
      <c r="BL160" s="17" t="s">
        <v>150</v>
      </c>
      <c r="BM160" s="205" t="s">
        <v>1151</v>
      </c>
    </row>
    <row r="161" spans="2:51" s="13" customFormat="1" ht="11.25">
      <c r="B161" s="219"/>
      <c r="C161" s="220"/>
      <c r="D161" s="209" t="s">
        <v>152</v>
      </c>
      <c r="E161" s="221" t="s">
        <v>1</v>
      </c>
      <c r="F161" s="222" t="s">
        <v>1132</v>
      </c>
      <c r="G161" s="220"/>
      <c r="H161" s="221" t="s">
        <v>1</v>
      </c>
      <c r="I161" s="223"/>
      <c r="J161" s="220"/>
      <c r="K161" s="220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152</v>
      </c>
      <c r="AU161" s="228" t="s">
        <v>22</v>
      </c>
      <c r="AV161" s="13" t="s">
        <v>23</v>
      </c>
      <c r="AW161" s="13" t="s">
        <v>46</v>
      </c>
      <c r="AX161" s="13" t="s">
        <v>88</v>
      </c>
      <c r="AY161" s="228" t="s">
        <v>143</v>
      </c>
    </row>
    <row r="162" spans="2:51" s="12" customFormat="1" ht="11.25">
      <c r="B162" s="207"/>
      <c r="C162" s="208"/>
      <c r="D162" s="209" t="s">
        <v>152</v>
      </c>
      <c r="E162" s="210" t="s">
        <v>1</v>
      </c>
      <c r="F162" s="211" t="s">
        <v>1152</v>
      </c>
      <c r="G162" s="208"/>
      <c r="H162" s="212">
        <v>480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152</v>
      </c>
      <c r="AU162" s="218" t="s">
        <v>22</v>
      </c>
      <c r="AV162" s="12" t="s">
        <v>22</v>
      </c>
      <c r="AW162" s="12" t="s">
        <v>46</v>
      </c>
      <c r="AX162" s="12" t="s">
        <v>88</v>
      </c>
      <c r="AY162" s="218" t="s">
        <v>143</v>
      </c>
    </row>
    <row r="163" spans="2:51" s="13" customFormat="1" ht="11.25">
      <c r="B163" s="219"/>
      <c r="C163" s="220"/>
      <c r="D163" s="209" t="s">
        <v>152</v>
      </c>
      <c r="E163" s="221" t="s">
        <v>1</v>
      </c>
      <c r="F163" s="222" t="s">
        <v>1112</v>
      </c>
      <c r="G163" s="220"/>
      <c r="H163" s="221" t="s">
        <v>1</v>
      </c>
      <c r="I163" s="223"/>
      <c r="J163" s="220"/>
      <c r="K163" s="220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152</v>
      </c>
      <c r="AU163" s="228" t="s">
        <v>22</v>
      </c>
      <c r="AV163" s="13" t="s">
        <v>23</v>
      </c>
      <c r="AW163" s="13" t="s">
        <v>46</v>
      </c>
      <c r="AX163" s="13" t="s">
        <v>88</v>
      </c>
      <c r="AY163" s="228" t="s">
        <v>143</v>
      </c>
    </row>
    <row r="164" spans="2:51" s="12" customFormat="1" ht="11.25">
      <c r="B164" s="207"/>
      <c r="C164" s="208"/>
      <c r="D164" s="209" t="s">
        <v>152</v>
      </c>
      <c r="E164" s="210" t="s">
        <v>1</v>
      </c>
      <c r="F164" s="211" t="s">
        <v>1153</v>
      </c>
      <c r="G164" s="208"/>
      <c r="H164" s="212">
        <v>120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152</v>
      </c>
      <c r="AU164" s="218" t="s">
        <v>22</v>
      </c>
      <c r="AV164" s="12" t="s">
        <v>22</v>
      </c>
      <c r="AW164" s="12" t="s">
        <v>46</v>
      </c>
      <c r="AX164" s="12" t="s">
        <v>88</v>
      </c>
      <c r="AY164" s="218" t="s">
        <v>143</v>
      </c>
    </row>
    <row r="165" spans="2:51" s="14" customFormat="1" ht="11.25">
      <c r="B165" s="229"/>
      <c r="C165" s="230"/>
      <c r="D165" s="209" t="s">
        <v>152</v>
      </c>
      <c r="E165" s="231" t="s">
        <v>1</v>
      </c>
      <c r="F165" s="232" t="s">
        <v>161</v>
      </c>
      <c r="G165" s="230"/>
      <c r="H165" s="233">
        <v>600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152</v>
      </c>
      <c r="AU165" s="239" t="s">
        <v>22</v>
      </c>
      <c r="AV165" s="14" t="s">
        <v>150</v>
      </c>
      <c r="AW165" s="14" t="s">
        <v>46</v>
      </c>
      <c r="AX165" s="14" t="s">
        <v>23</v>
      </c>
      <c r="AY165" s="239" t="s">
        <v>143</v>
      </c>
    </row>
    <row r="166" spans="2:65" s="1" customFormat="1" ht="24" customHeight="1">
      <c r="B166" s="35"/>
      <c r="C166" s="194" t="s">
        <v>28</v>
      </c>
      <c r="D166" s="194" t="s">
        <v>145</v>
      </c>
      <c r="E166" s="195" t="s">
        <v>1154</v>
      </c>
      <c r="F166" s="196" t="s">
        <v>1155</v>
      </c>
      <c r="G166" s="197" t="s">
        <v>383</v>
      </c>
      <c r="H166" s="198">
        <v>4200</v>
      </c>
      <c r="I166" s="199"/>
      <c r="J166" s="200">
        <f>ROUND(I166*H166,2)</f>
        <v>0</v>
      </c>
      <c r="K166" s="196" t="s">
        <v>1</v>
      </c>
      <c r="L166" s="39"/>
      <c r="M166" s="201" t="s">
        <v>1</v>
      </c>
      <c r="N166" s="202" t="s">
        <v>53</v>
      </c>
      <c r="O166" s="67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AR166" s="205" t="s">
        <v>150</v>
      </c>
      <c r="AT166" s="205" t="s">
        <v>145</v>
      </c>
      <c r="AU166" s="205" t="s">
        <v>22</v>
      </c>
      <c r="AY166" s="17" t="s">
        <v>143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7" t="s">
        <v>23</v>
      </c>
      <c r="BK166" s="206">
        <f>ROUND(I166*H166,2)</f>
        <v>0</v>
      </c>
      <c r="BL166" s="17" t="s">
        <v>150</v>
      </c>
      <c r="BM166" s="205" t="s">
        <v>1156</v>
      </c>
    </row>
    <row r="167" spans="2:51" s="13" customFormat="1" ht="11.25">
      <c r="B167" s="219"/>
      <c r="C167" s="220"/>
      <c r="D167" s="209" t="s">
        <v>152</v>
      </c>
      <c r="E167" s="221" t="s">
        <v>1</v>
      </c>
      <c r="F167" s="222" t="s">
        <v>1132</v>
      </c>
      <c r="G167" s="220"/>
      <c r="H167" s="221" t="s">
        <v>1</v>
      </c>
      <c r="I167" s="223"/>
      <c r="J167" s="220"/>
      <c r="K167" s="220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152</v>
      </c>
      <c r="AU167" s="228" t="s">
        <v>22</v>
      </c>
      <c r="AV167" s="13" t="s">
        <v>23</v>
      </c>
      <c r="AW167" s="13" t="s">
        <v>46</v>
      </c>
      <c r="AX167" s="13" t="s">
        <v>88</v>
      </c>
      <c r="AY167" s="228" t="s">
        <v>143</v>
      </c>
    </row>
    <row r="168" spans="2:51" s="12" customFormat="1" ht="11.25">
      <c r="B168" s="207"/>
      <c r="C168" s="208"/>
      <c r="D168" s="209" t="s">
        <v>152</v>
      </c>
      <c r="E168" s="210" t="s">
        <v>1</v>
      </c>
      <c r="F168" s="211" t="s">
        <v>1157</v>
      </c>
      <c r="G168" s="208"/>
      <c r="H168" s="212">
        <v>3600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152</v>
      </c>
      <c r="AU168" s="218" t="s">
        <v>22</v>
      </c>
      <c r="AV168" s="12" t="s">
        <v>22</v>
      </c>
      <c r="AW168" s="12" t="s">
        <v>46</v>
      </c>
      <c r="AX168" s="12" t="s">
        <v>88</v>
      </c>
      <c r="AY168" s="218" t="s">
        <v>143</v>
      </c>
    </row>
    <row r="169" spans="2:51" s="13" customFormat="1" ht="11.25">
      <c r="B169" s="219"/>
      <c r="C169" s="220"/>
      <c r="D169" s="209" t="s">
        <v>152</v>
      </c>
      <c r="E169" s="221" t="s">
        <v>1</v>
      </c>
      <c r="F169" s="222" t="s">
        <v>1112</v>
      </c>
      <c r="G169" s="220"/>
      <c r="H169" s="221" t="s">
        <v>1</v>
      </c>
      <c r="I169" s="223"/>
      <c r="J169" s="220"/>
      <c r="K169" s="220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152</v>
      </c>
      <c r="AU169" s="228" t="s">
        <v>22</v>
      </c>
      <c r="AV169" s="13" t="s">
        <v>23</v>
      </c>
      <c r="AW169" s="13" t="s">
        <v>46</v>
      </c>
      <c r="AX169" s="13" t="s">
        <v>88</v>
      </c>
      <c r="AY169" s="228" t="s">
        <v>143</v>
      </c>
    </row>
    <row r="170" spans="2:51" s="12" customFormat="1" ht="11.25">
      <c r="B170" s="207"/>
      <c r="C170" s="208"/>
      <c r="D170" s="209" t="s">
        <v>152</v>
      </c>
      <c r="E170" s="210" t="s">
        <v>1</v>
      </c>
      <c r="F170" s="211" t="s">
        <v>1158</v>
      </c>
      <c r="G170" s="208"/>
      <c r="H170" s="212">
        <v>600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152</v>
      </c>
      <c r="AU170" s="218" t="s">
        <v>22</v>
      </c>
      <c r="AV170" s="12" t="s">
        <v>22</v>
      </c>
      <c r="AW170" s="12" t="s">
        <v>46</v>
      </c>
      <c r="AX170" s="12" t="s">
        <v>88</v>
      </c>
      <c r="AY170" s="218" t="s">
        <v>143</v>
      </c>
    </row>
    <row r="171" spans="2:51" s="14" customFormat="1" ht="11.25">
      <c r="B171" s="229"/>
      <c r="C171" s="230"/>
      <c r="D171" s="209" t="s">
        <v>152</v>
      </c>
      <c r="E171" s="231" t="s">
        <v>1</v>
      </c>
      <c r="F171" s="232" t="s">
        <v>161</v>
      </c>
      <c r="G171" s="230"/>
      <c r="H171" s="233">
        <v>4200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152</v>
      </c>
      <c r="AU171" s="239" t="s">
        <v>22</v>
      </c>
      <c r="AV171" s="14" t="s">
        <v>150</v>
      </c>
      <c r="AW171" s="14" t="s">
        <v>46</v>
      </c>
      <c r="AX171" s="14" t="s">
        <v>23</v>
      </c>
      <c r="AY171" s="239" t="s">
        <v>143</v>
      </c>
    </row>
    <row r="172" spans="2:65" s="1" customFormat="1" ht="24" customHeight="1">
      <c r="B172" s="35"/>
      <c r="C172" s="194" t="s">
        <v>213</v>
      </c>
      <c r="D172" s="194" t="s">
        <v>145</v>
      </c>
      <c r="E172" s="195" t="s">
        <v>1159</v>
      </c>
      <c r="F172" s="196" t="s">
        <v>1160</v>
      </c>
      <c r="G172" s="197" t="s">
        <v>383</v>
      </c>
      <c r="H172" s="198">
        <v>24</v>
      </c>
      <c r="I172" s="199"/>
      <c r="J172" s="200">
        <f>ROUND(I172*H172,2)</f>
        <v>0</v>
      </c>
      <c r="K172" s="196" t="s">
        <v>1</v>
      </c>
      <c r="L172" s="39"/>
      <c r="M172" s="201" t="s">
        <v>1</v>
      </c>
      <c r="N172" s="202" t="s">
        <v>53</v>
      </c>
      <c r="O172" s="67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AR172" s="205" t="s">
        <v>150</v>
      </c>
      <c r="AT172" s="205" t="s">
        <v>145</v>
      </c>
      <c r="AU172" s="205" t="s">
        <v>22</v>
      </c>
      <c r="AY172" s="17" t="s">
        <v>143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7" t="s">
        <v>23</v>
      </c>
      <c r="BK172" s="206">
        <f>ROUND(I172*H172,2)</f>
        <v>0</v>
      </c>
      <c r="BL172" s="17" t="s">
        <v>150</v>
      </c>
      <c r="BM172" s="205" t="s">
        <v>1161</v>
      </c>
    </row>
    <row r="173" spans="2:51" s="13" customFormat="1" ht="11.25">
      <c r="B173" s="219"/>
      <c r="C173" s="220"/>
      <c r="D173" s="209" t="s">
        <v>152</v>
      </c>
      <c r="E173" s="221" t="s">
        <v>1</v>
      </c>
      <c r="F173" s="222" t="s">
        <v>1112</v>
      </c>
      <c r="G173" s="220"/>
      <c r="H173" s="221" t="s">
        <v>1</v>
      </c>
      <c r="I173" s="223"/>
      <c r="J173" s="220"/>
      <c r="K173" s="220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152</v>
      </c>
      <c r="AU173" s="228" t="s">
        <v>22</v>
      </c>
      <c r="AV173" s="13" t="s">
        <v>23</v>
      </c>
      <c r="AW173" s="13" t="s">
        <v>46</v>
      </c>
      <c r="AX173" s="13" t="s">
        <v>88</v>
      </c>
      <c r="AY173" s="228" t="s">
        <v>143</v>
      </c>
    </row>
    <row r="174" spans="2:51" s="12" customFormat="1" ht="11.25">
      <c r="B174" s="207"/>
      <c r="C174" s="208"/>
      <c r="D174" s="209" t="s">
        <v>152</v>
      </c>
      <c r="E174" s="210" t="s">
        <v>1</v>
      </c>
      <c r="F174" s="211" t="s">
        <v>1162</v>
      </c>
      <c r="G174" s="208"/>
      <c r="H174" s="212">
        <v>24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152</v>
      </c>
      <c r="AU174" s="218" t="s">
        <v>22</v>
      </c>
      <c r="AV174" s="12" t="s">
        <v>22</v>
      </c>
      <c r="AW174" s="12" t="s">
        <v>46</v>
      </c>
      <c r="AX174" s="12" t="s">
        <v>23</v>
      </c>
      <c r="AY174" s="218" t="s">
        <v>143</v>
      </c>
    </row>
    <row r="175" spans="2:65" s="1" customFormat="1" ht="24" customHeight="1">
      <c r="B175" s="35"/>
      <c r="C175" s="194" t="s">
        <v>220</v>
      </c>
      <c r="D175" s="194" t="s">
        <v>145</v>
      </c>
      <c r="E175" s="195" t="s">
        <v>1163</v>
      </c>
      <c r="F175" s="196" t="s">
        <v>1164</v>
      </c>
      <c r="G175" s="197" t="s">
        <v>383</v>
      </c>
      <c r="H175" s="198">
        <v>120</v>
      </c>
      <c r="I175" s="199"/>
      <c r="J175" s="200">
        <f>ROUND(I175*H175,2)</f>
        <v>0</v>
      </c>
      <c r="K175" s="196" t="s">
        <v>1</v>
      </c>
      <c r="L175" s="39"/>
      <c r="M175" s="201" t="s">
        <v>1</v>
      </c>
      <c r="N175" s="202" t="s">
        <v>53</v>
      </c>
      <c r="O175" s="67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05" t="s">
        <v>150</v>
      </c>
      <c r="AT175" s="205" t="s">
        <v>145</v>
      </c>
      <c r="AU175" s="205" t="s">
        <v>22</v>
      </c>
      <c r="AY175" s="17" t="s">
        <v>143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7" t="s">
        <v>23</v>
      </c>
      <c r="BK175" s="206">
        <f>ROUND(I175*H175,2)</f>
        <v>0</v>
      </c>
      <c r="BL175" s="17" t="s">
        <v>150</v>
      </c>
      <c r="BM175" s="205" t="s">
        <v>1165</v>
      </c>
    </row>
    <row r="176" spans="2:51" s="13" customFormat="1" ht="11.25">
      <c r="B176" s="219"/>
      <c r="C176" s="220"/>
      <c r="D176" s="209" t="s">
        <v>152</v>
      </c>
      <c r="E176" s="221" t="s">
        <v>1</v>
      </c>
      <c r="F176" s="222" t="s">
        <v>1112</v>
      </c>
      <c r="G176" s="220"/>
      <c r="H176" s="221" t="s">
        <v>1</v>
      </c>
      <c r="I176" s="223"/>
      <c r="J176" s="220"/>
      <c r="K176" s="220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152</v>
      </c>
      <c r="AU176" s="228" t="s">
        <v>22</v>
      </c>
      <c r="AV176" s="13" t="s">
        <v>23</v>
      </c>
      <c r="AW176" s="13" t="s">
        <v>46</v>
      </c>
      <c r="AX176" s="13" t="s">
        <v>88</v>
      </c>
      <c r="AY176" s="228" t="s">
        <v>143</v>
      </c>
    </row>
    <row r="177" spans="2:51" s="12" customFormat="1" ht="11.25">
      <c r="B177" s="207"/>
      <c r="C177" s="208"/>
      <c r="D177" s="209" t="s">
        <v>152</v>
      </c>
      <c r="E177" s="210" t="s">
        <v>1</v>
      </c>
      <c r="F177" s="211" t="s">
        <v>1166</v>
      </c>
      <c r="G177" s="208"/>
      <c r="H177" s="212">
        <v>120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152</v>
      </c>
      <c r="AU177" s="218" t="s">
        <v>22</v>
      </c>
      <c r="AV177" s="12" t="s">
        <v>22</v>
      </c>
      <c r="AW177" s="12" t="s">
        <v>46</v>
      </c>
      <c r="AX177" s="12" t="s">
        <v>23</v>
      </c>
      <c r="AY177" s="218" t="s">
        <v>143</v>
      </c>
    </row>
    <row r="178" spans="2:65" s="1" customFormat="1" ht="24" customHeight="1">
      <c r="B178" s="35"/>
      <c r="C178" s="194" t="s">
        <v>228</v>
      </c>
      <c r="D178" s="194" t="s">
        <v>145</v>
      </c>
      <c r="E178" s="195" t="s">
        <v>1167</v>
      </c>
      <c r="F178" s="196" t="s">
        <v>1168</v>
      </c>
      <c r="G178" s="197" t="s">
        <v>383</v>
      </c>
      <c r="H178" s="198">
        <v>24</v>
      </c>
      <c r="I178" s="199"/>
      <c r="J178" s="200">
        <f>ROUND(I178*H178,2)</f>
        <v>0</v>
      </c>
      <c r="K178" s="196" t="s">
        <v>1</v>
      </c>
      <c r="L178" s="39"/>
      <c r="M178" s="201" t="s">
        <v>1</v>
      </c>
      <c r="N178" s="202" t="s">
        <v>53</v>
      </c>
      <c r="O178" s="67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AR178" s="205" t="s">
        <v>150</v>
      </c>
      <c r="AT178" s="205" t="s">
        <v>145</v>
      </c>
      <c r="AU178" s="205" t="s">
        <v>22</v>
      </c>
      <c r="AY178" s="17" t="s">
        <v>143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7" t="s">
        <v>23</v>
      </c>
      <c r="BK178" s="206">
        <f>ROUND(I178*H178,2)</f>
        <v>0</v>
      </c>
      <c r="BL178" s="17" t="s">
        <v>150</v>
      </c>
      <c r="BM178" s="205" t="s">
        <v>1169</v>
      </c>
    </row>
    <row r="179" spans="2:51" s="13" customFormat="1" ht="11.25">
      <c r="B179" s="219"/>
      <c r="C179" s="220"/>
      <c r="D179" s="209" t="s">
        <v>152</v>
      </c>
      <c r="E179" s="221" t="s">
        <v>1</v>
      </c>
      <c r="F179" s="222" t="s">
        <v>1112</v>
      </c>
      <c r="G179" s="220"/>
      <c r="H179" s="221" t="s">
        <v>1</v>
      </c>
      <c r="I179" s="223"/>
      <c r="J179" s="220"/>
      <c r="K179" s="220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152</v>
      </c>
      <c r="AU179" s="228" t="s">
        <v>22</v>
      </c>
      <c r="AV179" s="13" t="s">
        <v>23</v>
      </c>
      <c r="AW179" s="13" t="s">
        <v>46</v>
      </c>
      <c r="AX179" s="13" t="s">
        <v>88</v>
      </c>
      <c r="AY179" s="228" t="s">
        <v>143</v>
      </c>
    </row>
    <row r="180" spans="2:51" s="12" customFormat="1" ht="11.25">
      <c r="B180" s="207"/>
      <c r="C180" s="208"/>
      <c r="D180" s="209" t="s">
        <v>152</v>
      </c>
      <c r="E180" s="210" t="s">
        <v>1</v>
      </c>
      <c r="F180" s="211" t="s">
        <v>1162</v>
      </c>
      <c r="G180" s="208"/>
      <c r="H180" s="212">
        <v>24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152</v>
      </c>
      <c r="AU180" s="218" t="s">
        <v>22</v>
      </c>
      <c r="AV180" s="12" t="s">
        <v>22</v>
      </c>
      <c r="AW180" s="12" t="s">
        <v>46</v>
      </c>
      <c r="AX180" s="12" t="s">
        <v>23</v>
      </c>
      <c r="AY180" s="218" t="s">
        <v>143</v>
      </c>
    </row>
    <row r="181" spans="2:65" s="1" customFormat="1" ht="24" customHeight="1">
      <c r="B181" s="35"/>
      <c r="C181" s="194" t="s">
        <v>234</v>
      </c>
      <c r="D181" s="194" t="s">
        <v>145</v>
      </c>
      <c r="E181" s="195" t="s">
        <v>1170</v>
      </c>
      <c r="F181" s="196" t="s">
        <v>1171</v>
      </c>
      <c r="G181" s="197" t="s">
        <v>383</v>
      </c>
      <c r="H181" s="198">
        <v>24</v>
      </c>
      <c r="I181" s="199"/>
      <c r="J181" s="200">
        <f>ROUND(I181*H181,2)</f>
        <v>0</v>
      </c>
      <c r="K181" s="196" t="s">
        <v>1</v>
      </c>
      <c r="L181" s="39"/>
      <c r="M181" s="201" t="s">
        <v>1</v>
      </c>
      <c r="N181" s="202" t="s">
        <v>53</v>
      </c>
      <c r="O181" s="67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AR181" s="205" t="s">
        <v>150</v>
      </c>
      <c r="AT181" s="205" t="s">
        <v>145</v>
      </c>
      <c r="AU181" s="205" t="s">
        <v>22</v>
      </c>
      <c r="AY181" s="17" t="s">
        <v>143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7" t="s">
        <v>23</v>
      </c>
      <c r="BK181" s="206">
        <f>ROUND(I181*H181,2)</f>
        <v>0</v>
      </c>
      <c r="BL181" s="17" t="s">
        <v>150</v>
      </c>
      <c r="BM181" s="205" t="s">
        <v>1172</v>
      </c>
    </row>
    <row r="182" spans="2:51" s="12" customFormat="1" ht="11.25">
      <c r="B182" s="207"/>
      <c r="C182" s="208"/>
      <c r="D182" s="209" t="s">
        <v>152</v>
      </c>
      <c r="E182" s="210" t="s">
        <v>1</v>
      </c>
      <c r="F182" s="211" t="s">
        <v>1162</v>
      </c>
      <c r="G182" s="208"/>
      <c r="H182" s="212">
        <v>24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152</v>
      </c>
      <c r="AU182" s="218" t="s">
        <v>22</v>
      </c>
      <c r="AV182" s="12" t="s">
        <v>22</v>
      </c>
      <c r="AW182" s="12" t="s">
        <v>46</v>
      </c>
      <c r="AX182" s="12" t="s">
        <v>23</v>
      </c>
      <c r="AY182" s="218" t="s">
        <v>143</v>
      </c>
    </row>
    <row r="183" spans="2:65" s="1" customFormat="1" ht="24" customHeight="1">
      <c r="B183" s="35"/>
      <c r="C183" s="194" t="s">
        <v>8</v>
      </c>
      <c r="D183" s="194" t="s">
        <v>145</v>
      </c>
      <c r="E183" s="195" t="s">
        <v>1173</v>
      </c>
      <c r="F183" s="196" t="s">
        <v>1174</v>
      </c>
      <c r="G183" s="197" t="s">
        <v>383</v>
      </c>
      <c r="H183" s="198">
        <v>120</v>
      </c>
      <c r="I183" s="199"/>
      <c r="J183" s="200">
        <f>ROUND(I183*H183,2)</f>
        <v>0</v>
      </c>
      <c r="K183" s="196" t="s">
        <v>1</v>
      </c>
      <c r="L183" s="39"/>
      <c r="M183" s="201" t="s">
        <v>1</v>
      </c>
      <c r="N183" s="202" t="s">
        <v>53</v>
      </c>
      <c r="O183" s="67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05" t="s">
        <v>150</v>
      </c>
      <c r="AT183" s="205" t="s">
        <v>145</v>
      </c>
      <c r="AU183" s="205" t="s">
        <v>22</v>
      </c>
      <c r="AY183" s="17" t="s">
        <v>143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7" t="s">
        <v>23</v>
      </c>
      <c r="BK183" s="206">
        <f>ROUND(I183*H183,2)</f>
        <v>0</v>
      </c>
      <c r="BL183" s="17" t="s">
        <v>150</v>
      </c>
      <c r="BM183" s="205" t="s">
        <v>1175</v>
      </c>
    </row>
    <row r="184" spans="2:51" s="12" customFormat="1" ht="11.25">
      <c r="B184" s="207"/>
      <c r="C184" s="208"/>
      <c r="D184" s="209" t="s">
        <v>152</v>
      </c>
      <c r="E184" s="210" t="s">
        <v>1</v>
      </c>
      <c r="F184" s="211" t="s">
        <v>1166</v>
      </c>
      <c r="G184" s="208"/>
      <c r="H184" s="212">
        <v>120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152</v>
      </c>
      <c r="AU184" s="218" t="s">
        <v>22</v>
      </c>
      <c r="AV184" s="12" t="s">
        <v>22</v>
      </c>
      <c r="AW184" s="12" t="s">
        <v>46</v>
      </c>
      <c r="AX184" s="12" t="s">
        <v>23</v>
      </c>
      <c r="AY184" s="218" t="s">
        <v>143</v>
      </c>
    </row>
    <row r="185" spans="2:65" s="1" customFormat="1" ht="24" customHeight="1">
      <c r="B185" s="35"/>
      <c r="C185" s="194" t="s">
        <v>252</v>
      </c>
      <c r="D185" s="194" t="s">
        <v>145</v>
      </c>
      <c r="E185" s="195" t="s">
        <v>1176</v>
      </c>
      <c r="F185" s="196" t="s">
        <v>1177</v>
      </c>
      <c r="G185" s="197" t="s">
        <v>383</v>
      </c>
      <c r="H185" s="198">
        <v>120</v>
      </c>
      <c r="I185" s="199"/>
      <c r="J185" s="200">
        <f>ROUND(I185*H185,2)</f>
        <v>0</v>
      </c>
      <c r="K185" s="196" t="s">
        <v>1</v>
      </c>
      <c r="L185" s="39"/>
      <c r="M185" s="201" t="s">
        <v>1</v>
      </c>
      <c r="N185" s="202" t="s">
        <v>53</v>
      </c>
      <c r="O185" s="67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AR185" s="205" t="s">
        <v>150</v>
      </c>
      <c r="AT185" s="205" t="s">
        <v>145</v>
      </c>
      <c r="AU185" s="205" t="s">
        <v>22</v>
      </c>
      <c r="AY185" s="17" t="s">
        <v>143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7" t="s">
        <v>23</v>
      </c>
      <c r="BK185" s="206">
        <f>ROUND(I185*H185,2)</f>
        <v>0</v>
      </c>
      <c r="BL185" s="17" t="s">
        <v>150</v>
      </c>
      <c r="BM185" s="205" t="s">
        <v>1178</v>
      </c>
    </row>
    <row r="186" spans="2:51" s="12" customFormat="1" ht="11.25">
      <c r="B186" s="207"/>
      <c r="C186" s="208"/>
      <c r="D186" s="209" t="s">
        <v>152</v>
      </c>
      <c r="E186" s="210" t="s">
        <v>1</v>
      </c>
      <c r="F186" s="211" t="s">
        <v>1166</v>
      </c>
      <c r="G186" s="208"/>
      <c r="H186" s="212">
        <v>120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152</v>
      </c>
      <c r="AU186" s="218" t="s">
        <v>22</v>
      </c>
      <c r="AV186" s="12" t="s">
        <v>22</v>
      </c>
      <c r="AW186" s="12" t="s">
        <v>46</v>
      </c>
      <c r="AX186" s="12" t="s">
        <v>23</v>
      </c>
      <c r="AY186" s="218" t="s">
        <v>143</v>
      </c>
    </row>
    <row r="187" spans="2:65" s="1" customFormat="1" ht="24" customHeight="1">
      <c r="B187" s="35"/>
      <c r="C187" s="194" t="s">
        <v>265</v>
      </c>
      <c r="D187" s="194" t="s">
        <v>145</v>
      </c>
      <c r="E187" s="195" t="s">
        <v>1179</v>
      </c>
      <c r="F187" s="196" t="s">
        <v>1180</v>
      </c>
      <c r="G187" s="197" t="s">
        <v>383</v>
      </c>
      <c r="H187" s="198">
        <v>12</v>
      </c>
      <c r="I187" s="199"/>
      <c r="J187" s="200">
        <f>ROUND(I187*H187,2)</f>
        <v>0</v>
      </c>
      <c r="K187" s="196" t="s">
        <v>1</v>
      </c>
      <c r="L187" s="39"/>
      <c r="M187" s="201" t="s">
        <v>1</v>
      </c>
      <c r="N187" s="202" t="s">
        <v>53</v>
      </c>
      <c r="O187" s="67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AR187" s="205" t="s">
        <v>150</v>
      </c>
      <c r="AT187" s="205" t="s">
        <v>145</v>
      </c>
      <c r="AU187" s="205" t="s">
        <v>22</v>
      </c>
      <c r="AY187" s="17" t="s">
        <v>143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7" t="s">
        <v>23</v>
      </c>
      <c r="BK187" s="206">
        <f>ROUND(I187*H187,2)</f>
        <v>0</v>
      </c>
      <c r="BL187" s="17" t="s">
        <v>150</v>
      </c>
      <c r="BM187" s="205" t="s">
        <v>1181</v>
      </c>
    </row>
    <row r="188" spans="2:51" s="12" customFormat="1" ht="11.25">
      <c r="B188" s="207"/>
      <c r="C188" s="208"/>
      <c r="D188" s="209" t="s">
        <v>152</v>
      </c>
      <c r="E188" s="210" t="s">
        <v>1</v>
      </c>
      <c r="F188" s="211" t="s">
        <v>220</v>
      </c>
      <c r="G188" s="208"/>
      <c r="H188" s="212">
        <v>12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152</v>
      </c>
      <c r="AU188" s="218" t="s">
        <v>22</v>
      </c>
      <c r="AV188" s="12" t="s">
        <v>22</v>
      </c>
      <c r="AW188" s="12" t="s">
        <v>46</v>
      </c>
      <c r="AX188" s="12" t="s">
        <v>23</v>
      </c>
      <c r="AY188" s="218" t="s">
        <v>143</v>
      </c>
    </row>
    <row r="189" spans="2:65" s="1" customFormat="1" ht="24" customHeight="1">
      <c r="B189" s="35"/>
      <c r="C189" s="194" t="s">
        <v>270</v>
      </c>
      <c r="D189" s="194" t="s">
        <v>145</v>
      </c>
      <c r="E189" s="195" t="s">
        <v>1182</v>
      </c>
      <c r="F189" s="196" t="s">
        <v>1183</v>
      </c>
      <c r="G189" s="197" t="s">
        <v>383</v>
      </c>
      <c r="H189" s="198">
        <v>12</v>
      </c>
      <c r="I189" s="199"/>
      <c r="J189" s="200">
        <f>ROUND(I189*H189,2)</f>
        <v>0</v>
      </c>
      <c r="K189" s="196" t="s">
        <v>1</v>
      </c>
      <c r="L189" s="39"/>
      <c r="M189" s="201" t="s">
        <v>1</v>
      </c>
      <c r="N189" s="202" t="s">
        <v>53</v>
      </c>
      <c r="O189" s="67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AR189" s="205" t="s">
        <v>150</v>
      </c>
      <c r="AT189" s="205" t="s">
        <v>145</v>
      </c>
      <c r="AU189" s="205" t="s">
        <v>22</v>
      </c>
      <c r="AY189" s="17" t="s">
        <v>143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7" t="s">
        <v>23</v>
      </c>
      <c r="BK189" s="206">
        <f>ROUND(I189*H189,2)</f>
        <v>0</v>
      </c>
      <c r="BL189" s="17" t="s">
        <v>150</v>
      </c>
      <c r="BM189" s="205" t="s">
        <v>1184</v>
      </c>
    </row>
    <row r="190" spans="2:51" s="12" customFormat="1" ht="11.25">
      <c r="B190" s="207"/>
      <c r="C190" s="208"/>
      <c r="D190" s="209" t="s">
        <v>152</v>
      </c>
      <c r="E190" s="210" t="s">
        <v>1</v>
      </c>
      <c r="F190" s="211" t="s">
        <v>220</v>
      </c>
      <c r="G190" s="208"/>
      <c r="H190" s="212">
        <v>12</v>
      </c>
      <c r="I190" s="213"/>
      <c r="J190" s="208"/>
      <c r="K190" s="208"/>
      <c r="L190" s="214"/>
      <c r="M190" s="261"/>
      <c r="N190" s="262"/>
      <c r="O190" s="262"/>
      <c r="P190" s="262"/>
      <c r="Q190" s="262"/>
      <c r="R190" s="262"/>
      <c r="S190" s="262"/>
      <c r="T190" s="263"/>
      <c r="AT190" s="218" t="s">
        <v>152</v>
      </c>
      <c r="AU190" s="218" t="s">
        <v>22</v>
      </c>
      <c r="AV190" s="12" t="s">
        <v>22</v>
      </c>
      <c r="AW190" s="12" t="s">
        <v>46</v>
      </c>
      <c r="AX190" s="12" t="s">
        <v>23</v>
      </c>
      <c r="AY190" s="218" t="s">
        <v>143</v>
      </c>
    </row>
    <row r="191" spans="2:12" s="1" customFormat="1" ht="6.95" customHeight="1">
      <c r="B191" s="50"/>
      <c r="C191" s="51"/>
      <c r="D191" s="51"/>
      <c r="E191" s="51"/>
      <c r="F191" s="51"/>
      <c r="G191" s="51"/>
      <c r="H191" s="51"/>
      <c r="I191" s="144"/>
      <c r="J191" s="51"/>
      <c r="K191" s="51"/>
      <c r="L191" s="39"/>
    </row>
  </sheetData>
  <sheetProtection algorithmName="SHA-512" hashValue="SeNwaYKx+Ihx+FRVVMQll73tGPMtj3R2JowvMFKV2v/znSr+gHIPWNNx8PBN9tS5DAtJUVQZ+zGM3+76LD7S1g==" saltValue="SKlJ61gYCxPL8CPnrqjEh1UC2YWciBj2k8iWSJsZVgog4Wt0e4DKwI0mhM9l0L9xCt/dNP4rt02xK8KPttdr8Q==" spinCount="100000" sheet="1" objects="1" scenarios="1" formatColumns="0" formatRows="0" autoFilter="0"/>
  <autoFilter ref="C117:K19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Kremen-PC\Kremen</dc:creator>
  <cp:keywords/>
  <dc:description/>
  <cp:lastModifiedBy>Filipkova</cp:lastModifiedBy>
  <dcterms:created xsi:type="dcterms:W3CDTF">2020-03-24T07:58:09Z</dcterms:created>
  <dcterms:modified xsi:type="dcterms:W3CDTF">2020-03-24T08:23:39Z</dcterms:modified>
  <cp:category/>
  <cp:version/>
  <cp:contentType/>
  <cp:contentStatus/>
</cp:coreProperties>
</file>