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kapitulace" sheetId="1" r:id="rId1"/>
    <sheet name="SO 000" sheetId="2" r:id="rId2"/>
    <sheet name="SO 101" sheetId="3" r:id="rId3"/>
    <sheet name="SO 102" sheetId="4" r:id="rId4"/>
    <sheet name="SO 131" sheetId="5" r:id="rId5"/>
    <sheet name="SO 190" sheetId="6" r:id="rId6"/>
    <sheet name="SO 401" sheetId="7" r:id="rId7"/>
    <sheet name="SO 801" sheetId="8" r:id="rId8"/>
    <sheet name="SO 901" sheetId="9" r:id="rId9"/>
  </sheets>
  <definedNames/>
  <calcPr fullCalcOnLoad="1"/>
</workbook>
</file>

<file path=xl/sharedStrings.xml><?xml version="1.0" encoding="utf-8"?>
<sst xmlns="http://schemas.openxmlformats.org/spreadsheetml/2006/main" count="2811" uniqueCount="741">
  <si>
    <t>Firma: Prodin a.s.</t>
  </si>
  <si>
    <t>Soupis objektů s DPH</t>
  </si>
  <si>
    <t>Stavba: MS2009 - Okružní křižovatka II/355 a II/358 Chrast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</si>
  <si>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</si>
  <si>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</si>
  <si>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</si>
  <si>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</si>
  <si>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</si>
  <si>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</si>
  <si>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</si>
  <si>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</si>
  <si>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</si>
  <si>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</si>
  <si>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</si>
  <si>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</si>
  <si>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MS2009</t>
  </si>
  <si>
    <t>Okružní křižovatka II/355 a II/358 Chrast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</si>
  <si>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</si>
  <si>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</si>
  <si>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</si>
  <si>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</si>
  <si>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</si>
  <si>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</si>
  <si>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</si>
  <si>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</si>
  <si>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</si>
  <si>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</si>
  <si>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</si>
  <si>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</si>
  <si>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</si>
  <si>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</si>
  <si>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</si>
  <si>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</si>
  <si>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</si>
  <si>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</si>
  <si>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</si>
  <si>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</si>
  <si>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</si>
  <si>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</si>
  <si>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</si>
  <si>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</si>
  <si>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</si>
  <si>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</si>
  <si>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</si>
  <si>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</si>
  <si>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</si>
  <si>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</si>
  <si>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</si>
  <si>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</si>
  <si>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</si>
  <si>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</si>
  <si>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veškeré zkoušky objednatele 
fixní cena 28.000,-</t>
  </si>
  <si>
    <t>VV</t>
  </si>
  <si>
    <t>1=1,000 [A]</t>
  </si>
  <si>
    <t>TS</t>
  </si>
  <si>
    <t>zahrnuje veškeré náklady spojené s objednatelem požadovanými zkouškami</t>
  </si>
  <si>
    <t>02730</t>
  </si>
  <si>
    <t>a</t>
  </si>
  <si>
    <t>POMOC PRÁCE ZŘÍZ NEBO ZAJIŠŤ OCHRANU INŽENÝRSKÝCH SÍTÍ</t>
  </si>
  <si>
    <t>Zajištění/ochránění inženýrských sítí během realizace stavby dle požadavků správců. Fyzická ochrana vedení plynovodu (pomocí panelů-86 m) a silových kabelů (chráničky-230 m). 
Nutné vytyčení všech podzemních sítí s protokolárním zápisem příslušných správců. Přesnou polohu podzemních vedení ověřit ručně kopanými sondami. 
Kopané sondy na ověření průběhu podzemních sítí, v počtu 20 ks. 
O velikosti 1 x 1 x 2,0 m, kopáno ručně</t>
  </si>
  <si>
    <t>zahrnuje veškeré náklady spojené s objednatelem požadovanými zařízeními</t>
  </si>
  <si>
    <t>02911</t>
  </si>
  <si>
    <t>OSTATNÍ POŽADAVKY - GEODETICKÉ ZAMĚŘENÍ</t>
  </si>
  <si>
    <t>HM</t>
  </si>
  <si>
    <t>Zaměření skutečného provedení díla ke kolaudaci stavby v délce stavby   
4x tištěné paré + 1x CD  
V rozsahu celé stavby</t>
  </si>
  <si>
    <t>15=15,000 [A]</t>
  </si>
  <si>
    <t>zahrnuje veškeré náklady spojené s objednatelem požadovanými pracemi</t>
  </si>
  <si>
    <t>02944</t>
  </si>
  <si>
    <t>OSTAT POŽADAVKY - DOKUMENTACE SKUTEČ PROVEDENÍ V DIGIT FORMĚ</t>
  </si>
  <si>
    <t>Dokumentace skutečného provedení stavby. Výkresy a související písemnosti  
zhotovené stavby potřebné pro evidenci pozemní komunikace. Výkresy odchylek a  
změn stavby oproti DSP, PDPS pro objekty stavby. Ověřené podpisem odpovědného zástupce zhotovitele a správce stavby. Zadavatel poskytne dokumentaci v otevřeném formátu *DWG.  
4x tištěné paré + 1x CD</t>
  </si>
  <si>
    <t>02946</t>
  </si>
  <si>
    <t>OSTAT POŽADAVKY - FOTODOKUMENTACE</t>
  </si>
  <si>
    <t>SOUBOR</t>
  </si>
  <si>
    <t>Fotodokumentace průběhu stavebních prací,    
snímky 1 x týdně a důležité činnosti - předání investorovi digitálně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</si>
  <si>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</si>
  <si>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02950</t>
  </si>
  <si>
    <t>OSTATNÍ POŽADAVKY - POSUDKY, KONTROLY, REVIZNÍ ZPRÁVY</t>
  </si>
  <si>
    <t>Pasport přilehlých nemovitostí ke stavbě - domy i pozemky. Provádění  před a po stavbě, celkem tedy 2 x provedení pasportu.</t>
  </si>
  <si>
    <t>7</t>
  </si>
  <si>
    <t>02960</t>
  </si>
  <si>
    <t>OSTATNÍ POŽADAVKY - ODBORNÝ DOZOR</t>
  </si>
  <si>
    <t>Účast geologa na stavbě pro posouzení základových poměrů. 
Fixní cena 12.000,-</t>
  </si>
  <si>
    <t>zahrnuje veškeré náklady spojené s objednatelem požadovaným dozorem</t>
  </si>
  <si>
    <t>8</t>
  </si>
  <si>
    <t>02991</t>
  </si>
  <si>
    <t>OSTATNÍ POŽADAVKY - INFORMAČNÍ TABULE</t>
  </si>
  <si>
    <t>KUS</t>
  </si>
  <si>
    <t>základní údaje o stavbě, velikost 1,0/1,5m</t>
  </si>
  <si>
    <t>2=2,000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</si>
  <si>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</si>
  <si>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101</t>
  </si>
  <si>
    <t>Okružní křižovatka - investor SUS</t>
  </si>
  <si>
    <t>014111</t>
  </si>
  <si>
    <t>POPLATKY ZA SKLÁDKU TYP S-IO (INERTNÍ ODPAD)</t>
  </si>
  <si>
    <t>M3</t>
  </si>
  <si>
    <t>demoliční materiál - stavební suť (kámen, beton, železobeton)</t>
  </si>
  <si>
    <t>pol. 11332 1378,09+ 
pol. 915402 127,5*0,3+ 
pol. 96687 16*0,5*0,5*1,57=1 422,620 [A]</t>
  </si>
  <si>
    <t>zahrnuje veškeré poplatky provozovateli skládky související s uložením odpadu na skládce.</t>
  </si>
  <si>
    <t>014121</t>
  </si>
  <si>
    <t>POPLATKY ZA SKLÁDKU TYP S-OO (OSTATNÍ ODPAD)</t>
  </si>
  <si>
    <t>trvalá skládka - zemina</t>
  </si>
  <si>
    <t>pol. 12373 (791,7-80)+ odečet 80 m3, které jdou na mezideponii pro středový ostrov 
pol. 13273 116,144=827,844 [A]</t>
  </si>
  <si>
    <t>014201</t>
  </si>
  <si>
    <t>POPLATKY ZA ZEMNÍK - ZEMINA</t>
  </si>
  <si>
    <t>nákup zeminy pro ohumusování středového ostrova. 
Včetně dovozu</t>
  </si>
  <si>
    <t>dle situace D.1.1.2.1 a VPR D.1.1.2.3 
v ploše 161=161,000 [A] 
a*0,1=16,100 [B]</t>
  </si>
  <si>
    <t>zahrnuje veškeré poplatky majiteli zemníku související s nákupem zeminy (nikoliv s otvírkou zemníku)</t>
  </si>
  <si>
    <t>Zemní práce</t>
  </si>
  <si>
    <t>11332</t>
  </si>
  <si>
    <t>ODSTRANĚNÍ PODKLADŮ ZPEVNĚNÝCH PLOCH Z KAMENIVA NESTMELENÉHO</t>
  </si>
  <si>
    <t>Odstranění stávajících nestmelených vrstev vozovky (ŠD a ŠP) - na trvalou skládku</t>
  </si>
  <si>
    <t>dle situace D,1.1.2.1 a VPR D.1.1.2.3    
plocha mezi obrubami 2800=2 800,000 [A] 
plocha středového ostrova 161=161,000 [B] 
hloubka výkopu v středovém ostrově 200 mm 0,2=0,200 [C] 
hloubka výkopu v komunikaci 510 mm 0,510=0,510 [D] 
(a-b)*d=1 345,890 [E] 
b*c=32,200 [F] 
e+f=1 378,090 [G]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</si>
  <si>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</si>
  <si>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</si>
  <si>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</si>
  <si>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M</t>
  </si>
  <si>
    <t>odstranění betonové obruby včetně lože uložení na skládku města Chrast</t>
  </si>
  <si>
    <t>dle situace a zaměření stávajícího stavu rozsah SO 101 
v délce 131=131,000 [A]</t>
  </si>
  <si>
    <t>11353</t>
  </si>
  <si>
    <t>ODSTRANĚNÍ CHODNÍKOVÝCH KAMENNÝCH OBRUBNÍKŮ</t>
  </si>
  <si>
    <t>odstranění kamenné obruby včetně lože uložení na skládku města Chrast</t>
  </si>
  <si>
    <t>dle situace a zaměření stávajícího stavu - rozsah SO 101 
348=348,000 [A]</t>
  </si>
  <si>
    <t>11372</t>
  </si>
  <si>
    <t>FRÉZOVÁNÍ ZPEVNĚNÝCH PLOCH ASFALTOVÝCH</t>
  </si>
  <si>
    <t>Celoplošné frézování stávajících vrstev vozovky v tl. 110 mm. 
odkup zhotovitelem, bez odvozu</t>
  </si>
  <si>
    <t>dle situace, zaměření stávajícího stavu a diagnostického průzkumu 
v asfaltových plochách stávající komunikace 2600=2 600,000 [A] 
v tloušťce 110 mm 0,11=0,110 [B] 
a*b=286,000 [C]</t>
  </si>
  <si>
    <t>113765</t>
  </si>
  <si>
    <t>FRÉZOVÁNÍ DRÁŽKY PRŮŘEZU DO 600MM2 V ASFALTOVÉ VOZOVCE</t>
  </si>
  <si>
    <t>Řezání spáry v asfaltu hloubky 50 mm  
Rozměr drážky (š/h/l) = 10 x 50</t>
  </si>
  <si>
    <t>dle situace D.1.1.2.1 a VPR D.1.1.2.3 
délky řezných spar  13,257+6,989+7,460+5,523+10,847+12,103=56,179 [A] 
spára v napojení pracovních etap 138=138,000 [B] 
a+b=194,179 [C]</t>
  </si>
  <si>
    <t>Položka zahrnuje veškerou manipulaci s vybouranou sutí a s vybouranými hmotami vč. uložení na skládku.</t>
  </si>
  <si>
    <t>12373</t>
  </si>
  <si>
    <t>ODKOP PRO SPOD STAVBU SILNIC A ŽELEZNIC TŘ. I</t>
  </si>
  <si>
    <t>Odstranění zeminy - včetně odvozu na trvalou skládku 
část bude využita v prostoru prostoru středového ostrova - mezideponie</t>
  </si>
  <si>
    <t>dle situace D,1.1.2.1 a VPR D.1.1.2.3 
plocha mezi obrubami 2800=2 800,000 [A] 
plocha středového ostrova 161=161,000 [B] 
hloubka výkopu v komunikaci 300 mm 0,3=0,300 [C] 
(a-b)*c=791,700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</si>
  <si>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</si>
  <si>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</si>
  <si>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</si>
  <si>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Vykopávka zeminy z meziskládky a  ze zemníku pro uložení do středového ostrova</t>
  </si>
  <si>
    <t>80=80,000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</si>
  <si>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</si>
  <si>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11</t>
  </si>
  <si>
    <t>13273</t>
  </si>
  <si>
    <t>HLOUBENÍ RÝH ŠÍŘ DO 2M PAŽ I NEPAŽ TŘ. I</t>
  </si>
  <si>
    <t>výkopy rýh pro kanalizaci, vše se odveze na trvalou skládku, vč.  rozšíření a prohl. pro vpusti</t>
  </si>
  <si>
    <t>dle situace D.1.1.2.1 a VPR D.1.1.2.3 
výkopy rýh 0,8*1,5*(80)=96,000 [A] 
prohloubení pro vpusti 1,8*1,8*0,35*(18)=20,412 [B] 
a+b=116,412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</si>
  <si>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</si>
  <si>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</si>
  <si>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17120</t>
  </si>
  <si>
    <t>ULOŽENÍ SYPANINY DO NÁSYPŮ A NA SKLÁDKY BEZ ZHUTNĚNÍ</t>
  </si>
  <si>
    <t>uložení vhodné zeminy na mezideponii - pouze k použití jako podklad do středového ostrova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</si>
  <si>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</si>
  <si>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13</t>
  </si>
  <si>
    <t>17180</t>
  </si>
  <si>
    <t>ULOŽENÍ SYPANINY DO NÁSYPŮ Z NAKUPOVANÝCH MATERIÁLŮ</t>
  </si>
  <si>
    <t>Podkladová vrstva v prostoru středového ostrova - vhodná zemina do zásypu</t>
  </si>
  <si>
    <t>dle situace D.1.1.2.1 a VPR D.1.1.2.3 
v ploše 161=161,000 [A] 
průměrná tl. násypu 300 mm a*0,3=48,300 [B]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</si>
  <si>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</si>
  <si>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</si>
  <si>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17421</t>
  </si>
  <si>
    <t>ZÁSYP JAM A RÝH ZEMINOU BEZ ZHUTNĚNÍ</t>
  </si>
  <si>
    <t>podorniční vrstva v prostoru středového ostrova</t>
  </si>
  <si>
    <t>dle situace D.1.1.2.1 a VPR D.1.1.2.3 
v ploše 161* tl. vrstvy 0,2=32,200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</si>
  <si>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</si>
  <si>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</si>
  <si>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17481</t>
  </si>
  <si>
    <t>ZÁSYP JAM A RÝH Z NAKUPOVANÝCH MATERIÁLŮ</t>
  </si>
  <si>
    <t>zásyp v místě zvýšeného středového ostrůvku - hlinito písčitá zemina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</si>
  <si>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</si>
  <si>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</si>
  <si>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b</t>
  </si>
  <si>
    <t>Zásyp výkopů pro kanalizaci pod úrovní parapláně, hlinito písčitá zemina se zhutněním - vč. dovozu ze zdroje dle zhotovitele a poplatku za nakoupení</t>
  </si>
  <si>
    <t>dle situace D.1.1.2.1 a VPR D.1.1.2.3, 
Výkopy rýh celkem 116,278=116,278 [A] 
Odpočet: 
podsypy potrubí -6,8=-6,800 [B] 
obsypy vč. trub -27,22=-27,220 [C] 
desky pro vpusti -5,8=-5,800 [D] 
vpusti -3,14*0,55*0,55/4*(18)=-4,274 [E] 
Celkem: A+B+C+D+E=72,184 [F]</t>
  </si>
  <si>
    <t>17</t>
  </si>
  <si>
    <t>17581</t>
  </si>
  <si>
    <t>OBSYP POTRUBÍ A OBJEKTŮ Z NAKUPOVANÝCH MATERIÁLŮ</t>
  </si>
  <si>
    <t>frakce 0-8 mm, vč. ztratného a zhutnění</t>
  </si>
  <si>
    <t>dle situace D.1.1.2.1 a VPR D.1.1.2.3 
DN200 - přípojky k UV 80*0,8*0,475=30,400 [A] 
odečet trub: 
-3,1416*0,225*0,225/4*80=-3,181 [B] 
a+b=27,219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</si>
  <si>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</si>
  <si>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</t>
  </si>
  <si>
    <t>18091.R</t>
  </si>
  <si>
    <t>VŠEOBECNÉ ÚPRAVY OSTATNÍCH PLOCH</t>
  </si>
  <si>
    <t>M2</t>
  </si>
  <si>
    <t>Folie proti prorůstání travin  
Pozn.: v místě středového ostrova OK</t>
  </si>
  <si>
    <t>dle situace D.1.1.2.1 a VPR D.1.1.2.3 
161=161,000 [A]</t>
  </si>
  <si>
    <t>Všeobecné úpravy musí zahrnovat úpravu území po uskutečnění stavby, tak jak je požadováno v zadávací dokumentaci s výjimkou těch prací, pro které jsou uvedeny samostatné položky.</t>
  </si>
  <si>
    <t>19</t>
  </si>
  <si>
    <t>18110</t>
  </si>
  <si>
    <t>ÚPRAVA PLÁNĚ SE ZHUTNĚNÍM V HORNINĚ TŘ. I</t>
  </si>
  <si>
    <t>úprava zemní pláně zhutněním</t>
  </si>
  <si>
    <t>dle situace D.1.1.2.1 a VPR D.1.1.2.3 
plocha pláně pod komunikací včetně pojížděné části středového ostrova 2760=2 760,000 [A]</t>
  </si>
  <si>
    <t>položka zahrnuje úpravu pláně včetně vyrovnání výškových rozdílů. Míru zhutnění určuje projekt.</t>
  </si>
  <si>
    <t>20</t>
  </si>
  <si>
    <t>18130</t>
  </si>
  <si>
    <t>ÚPRAVA PLÁNĚ BEZ ZHUTNĚNÍ</t>
  </si>
  <si>
    <t>Úprava zemní pláně středového ostrova</t>
  </si>
  <si>
    <t>položka zahrnuje úpravu pláně včetně vyrovnání výškových rozdílů</t>
  </si>
  <si>
    <t>21</t>
  </si>
  <si>
    <t>18230</t>
  </si>
  <si>
    <t>ROZPROSTŘENÍ ORNICE V ROVINĚ</t>
  </si>
  <si>
    <t>rozprostření ornice v prostoru středového ostrova</t>
  </si>
  <si>
    <t>dle situace D.1.1.2.1 a VPR D.1.1.2.3 
161=161,000 [A] 
a*0,1=16,100 [B]</t>
  </si>
  <si>
    <t>položka zahrnuje:  
nutné přemístění ornice z dočasných skládek vzdálených do 50m  
rozprostření ornice v předepsané tloušťce v rovině a ve svahu do 1:5</t>
  </si>
  <si>
    <t>22</t>
  </si>
  <si>
    <t>18241</t>
  </si>
  <si>
    <t>ZALOŽENÍ TRÁVNÍKU RUČNÍM VÝSEVEM</t>
  </si>
  <si>
    <t>v prostoru středového ostrova</t>
  </si>
  <si>
    <t>Zahrnuje dodání předepsané travní směsi, její výsev na ornici, zalévání, první pokosení, to vše bez ohledu na sklon terénu</t>
  </si>
  <si>
    <t>23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</si>
  <si>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</si>
  <si>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</si>
  <si>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</si>
  <si>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Základy</t>
  </si>
  <si>
    <t>24</t>
  </si>
  <si>
    <t>212645</t>
  </si>
  <si>
    <t>TRATIVODY KOMPL Z TRUB Z PLAST HM DN DO 200MM, RÝHA TŘ I</t>
  </si>
  <si>
    <t>kompletní trativody - potrubí DN 200, těsnění dna betonem C12/15, obsyp ŠD 16/32. Rýha šířky 400mm, hloubka 200mm pod úroveň parapláně.</t>
  </si>
  <si>
    <t>dle situace D.1.1.2.1 a VPR D.1.1.2.3 
v délce trativodu 80=80,000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</si>
  <si>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</si>
  <si>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25</t>
  </si>
  <si>
    <t>21361</t>
  </si>
  <si>
    <t>DRENÁŽNÍ VRSTVY Z GEOTEXTILIE</t>
  </si>
  <si>
    <t>Separační geotextilie na parapláni 300 g/m2</t>
  </si>
  <si>
    <t>dle situace D.1.1.2.1 a VPR D.1.1.2.3 
plocha pláně 2600=2 600,000 [A] 
a*1,20=3 120,000 [B] plocha včetně přesahů a vytažení okrajů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</si>
  <si>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</si>
  <si>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26</t>
  </si>
  <si>
    <t>21452</t>
  </si>
  <si>
    <t>SANAČNÍ VRSTVY Z KAMENIVA DRCENÉHO</t>
  </si>
  <si>
    <t>vrstva HDK 0-63 do aktivní zóny - ochranná vrstva na parapláni. 
v případě nedodržení podmínek min Edef zemní pláně, čerpáno dle dohody TDI</t>
  </si>
  <si>
    <t>dle situace D.1.1.2.1 a VPR D.1.1.2.3 
v ploše skladby konstrukce vozovky 2700=2 700,000 [A] 
tl. vrstvy 300 mm a*0,300=810,000 [B] 
odečet vedení plynovodu (35*1.9*0.35)=23,275 [C] 
b-c=786,725 [D]</t>
  </si>
  <si>
    <t>položka zahrnuje dodávku předepsaného kameniva, mimostaveništní a vnitrostaveništní dopravu a jeho uložení  
není-li v zadávací dokumentaci uvedeno jinak, jedná se o nakupovaný materiál</t>
  </si>
  <si>
    <t>Vodorovné konstrukce</t>
  </si>
  <si>
    <t>27</t>
  </si>
  <si>
    <t>451312</t>
  </si>
  <si>
    <t>PODKLADNÍ A VÝPLŇOVÉ VRSTVY Z PROSTÉHO BETONU C12/15</t>
  </si>
  <si>
    <t>podkladní desky pod uliční vpusti</t>
  </si>
  <si>
    <t>dle situace D.1.1.2.1 a VPR D.1.1.2.3 
1,8*1,8*0,1*(18)=5,832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</si>
  <si>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</si>
  <si>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28</t>
  </si>
  <si>
    <t>45157</t>
  </si>
  <si>
    <t>PODKLADNÍ A VÝPLŇOVÉ VRSTVY Z KAMENIVA TĚŽENÉHO</t>
  </si>
  <si>
    <t>štěrkopískový podsyp frakce 0-8 mm pod trouby</t>
  </si>
  <si>
    <t>DN200 80*0,8*0,1=6,400 [A]</t>
  </si>
  <si>
    <t>Komunikace</t>
  </si>
  <si>
    <t>29</t>
  </si>
  <si>
    <t>56110</t>
  </si>
  <si>
    <t>PODKLADNÍ BETON</t>
  </si>
  <si>
    <t>speciální položka pro podkladní beton C 30/37 pouze pro pojížděné obrubníky v komunikaci</t>
  </si>
  <si>
    <t>dle situace a VPR 
délka obrub v komunikaci 200=200,000 [A] 
a*0,5*0,2=20,000 [B]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</si>
  <si>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</si>
  <si>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30</t>
  </si>
  <si>
    <t>56210</t>
  </si>
  <si>
    <t>VOZOVKOVÉ VRSTVY Z MATERIÁLŮ STABIL CEMENTEM</t>
  </si>
  <si>
    <t>SC C 3/4</t>
  </si>
  <si>
    <t>dle situace D.1.1.2.1 a VPR D.1.1.2.3 
v ploše komunikace 2360=2 360,000 [A] 
tl. vrstvy 180 mm 0,18=0,180 [B] 
a*b=424,800 [C] 
v ploše pojížděného středového ostrova 240=240,000 [D] 
tl. vrstvy 0,25=0,250 [E] 
e*d=60,000 [F] 
v ploše ochranného ostrůvku 111=111,000 [G] 
tl. vrstvy 0,1=0,100 [H] 
g*h=11,100 [I] 
Celkem i+f+c=495,900 [J]</t>
  </si>
  <si>
    <t>31</t>
  </si>
  <si>
    <t>56330</t>
  </si>
  <si>
    <t>VOZOVKOVÉ VRSTVY ZE ŠTĚRKODRTI</t>
  </si>
  <si>
    <t>Štěrkodrť ŠDa fr. 0/32</t>
  </si>
  <si>
    <t>dle situace D.1.1.2.1 a VPR D.1.1.2.3 
v ploše komunikace 2409=2 409,000 [A] 
tl. vrstvy průměrně 275 mm 0,275=0,275 [B] 
a*b=662,475 [C] 
v ploše pojížděného středového ostrova 240=240,000 [D] 
tl. vrstvy 250 mm 0,25=0,250 [E] 
d*e=60,000 [F] 
v ploše ochranného ostrůvku 111=111,000 [G] 
tl. vrstvy 150 mm 0,15=0,150 [H] 
h*g=16,650 [I] 
c+f+i=739,125 [J] 
odečet prolévané vrstvy j-127,5=611,625 [K]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</si>
  <si>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</si>
  <si>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</si>
  <si>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56430</t>
  </si>
  <si>
    <t>VOZOVKOVÉ VRSTVY ZE ŠTĚRKU VYPLŇ CEM MALTOU</t>
  </si>
  <si>
    <t>prolité vrstvy v místě napojení fází - cementová malta 0/4 v množství 180 - 220 l/m2</t>
  </si>
  <si>
    <t>dle situace DIO 
170*0,5*(0,5+0,25)*2=127,500 [A]</t>
  </si>
  <si>
    <t>33</t>
  </si>
  <si>
    <t>572123</t>
  </si>
  <si>
    <t>INFILTRAČNÍ POSTŘIK Z EMULZE DO 1,0KG/M2</t>
  </si>
  <si>
    <t>Infiltrační postřik mod. katioaktivní emulzí C60 BP3, po vyštěpení 0,50 kg/m2</t>
  </si>
  <si>
    <t>dle situace D.1.1.2.1 a VPR D.1.1.2.3 
pod ACP 2035=2 035,000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</si>
  <si>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</si>
  <si>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34</t>
  </si>
  <si>
    <t>572214</t>
  </si>
  <si>
    <t>SPOJOVACÍ POSTŘIK Z MODIFIK EMULZE DO 0,5KG/M2</t>
  </si>
  <si>
    <t>Spojovací postřik mod. katioaktivní emulzí C60 BP3, po vyštěpení 0,50 kg/m2</t>
  </si>
  <si>
    <t>dle situace D.1.1.2.1 a VPR D.1.1.2.3 
pod ACO a ACL 2035*2=4 070,000 [A]</t>
  </si>
  <si>
    <t>35</t>
  </si>
  <si>
    <t>574B34</t>
  </si>
  <si>
    <t>ASFALTOVÝ BETON PRO OBRUSNÉ VRSTVY MODIFIK ACO 11+, 11S TL. 40MM</t>
  </si>
  <si>
    <t>ACO 11S modifikovaný</t>
  </si>
  <si>
    <t>dle situace D.1.1.2.1 a VPR D.1.1.2.3 
plocha obrusné vrstvy komunikace SO101 
2035=2 035,000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</si>
  <si>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</si>
  <si>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36</t>
  </si>
  <si>
    <t>574D66</t>
  </si>
  <si>
    <t>ASFALTOVÝ BETON PRO LOŽNÍ VRSTVY MODIFIK ACL 16+, 16S TL. 70MM</t>
  </si>
  <si>
    <t>ACL 16S modifikovaný</t>
  </si>
  <si>
    <t>dle situace D.1.1.2.1 a VPR D.1.1.2.3 
plocha ložní vrstvy komunikace SO101 
2035=2 035,000 [A]</t>
  </si>
  <si>
    <t>37</t>
  </si>
  <si>
    <t>574E78</t>
  </si>
  <si>
    <t>ASFALTOVÝ BETON PRO PODKLADNÍ VRSTVY ACP 22+, 22S TL. 80MM</t>
  </si>
  <si>
    <t>Obalované kamenivo velmi hrubé ACP 22+ 50/70</t>
  </si>
  <si>
    <t>dle situace D.1.1.2.1 a VPR D.1.1.2.3 
plocha podkladní vrstvy komunikace SO101 
2035=2 035,000 [A]</t>
  </si>
  <si>
    <t>38</t>
  </si>
  <si>
    <t>581302</t>
  </si>
  <si>
    <t>CEMENTOBETONOVÝ KRYT JEDNOVRSTVÝ VYZTUŽENÝ TŘ.I</t>
  </si>
  <si>
    <t>Cementobetonová deska z mon. Bet. C 30/37 XD3, XF4, Vyztužení ocel sítí 150x150x8 v tl. 250mm</t>
  </si>
  <si>
    <t>dle situace D.1.1.2.1 a VPR D.1.1.2.3 
240*0,25=60,000 [A]</t>
  </si>
  <si>
    <t>- dodání směsi v požadované kvalitě a výztuže v předepsaném množství  
- očištění podkladu  
- uložení směsi a výztuže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úpravu povrchu krytu uvedenou v kapitole 7.10 ČSN 73 6123-1  
- navrtání otvorů a osazení kotev a kluzných trnů v napojovacích spárách  
- nezahrnuje postřiky, nátěry</t>
  </si>
  <si>
    <t>39</t>
  </si>
  <si>
    <t>582612</t>
  </si>
  <si>
    <t>KRYTY Z BETON DLAŽDIC SE ZÁMKEM ŠEDÝCH TL 80MM DO LOŽE Z KAM</t>
  </si>
  <si>
    <t>betonová (zámková) dlažba včetně 2x vyspárování drtí - plocha konstrukce ochranného ostrůvku</t>
  </si>
  <si>
    <t>dle situace D.1.1.2.1 a VPR D.1.1.2.3 
90=90,000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</si>
  <si>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</si>
  <si>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40</t>
  </si>
  <si>
    <t>58261B</t>
  </si>
  <si>
    <t>KRYTY Z BETON DLAŽDIC SE ZÁMKEM BAREV RELIÉF TL 80MM DO LOŽE Z KAM</t>
  </si>
  <si>
    <t>varovné a signální pásy včetně 2x vyspárování drtí - červená barva, dlažba s hmatovými výstupky</t>
  </si>
  <si>
    <t>dle situace D.1.1.2.1 a VPR D.1.1.2.3 
5=5,000 [A]</t>
  </si>
  <si>
    <t>41</t>
  </si>
  <si>
    <t>58930</t>
  </si>
  <si>
    <t>VÝPLŇ SPAR KAMENIVEM</t>
  </si>
  <si>
    <t>Přespárování povrchu – zasypání spar HDK 2/4  
Pozn.: V místě stávajícího prstence OK</t>
  </si>
  <si>
    <t>dle situace D.1.1.2.1 a VPR D.1.1.2.3 
48=48,000 [A]</t>
  </si>
  <si>
    <t>položka zahrnuje:  
- dodávku předepsaného materiálu  
- vyčištění a výplň spar tímto materiálem</t>
  </si>
  <si>
    <t>59</t>
  </si>
  <si>
    <t>91771</t>
  </si>
  <si>
    <t>OBRUBA Z DLAŽEBNÍCH KOSTEK VELKÝCH</t>
  </si>
  <si>
    <t>žulová dlažba - velká 160 x160 - proužek příčně uložených žulových kostek proti přejiždění prstence</t>
  </si>
  <si>
    <t>Položka zahrnuje:  
dodání a pokládku jedné řady dlažebních kostek o rozměrech předepsaných zadávací dokumentací  
betonové lože i boční betonovou opěrku.</t>
  </si>
  <si>
    <t>Potrubí</t>
  </si>
  <si>
    <t>42</t>
  </si>
  <si>
    <t>87434</t>
  </si>
  <si>
    <t>POTRUBÍ Z TRUB PLASTOVÝCH ODPADNÍCH DN DO 200MM</t>
  </si>
  <si>
    <t>trouby PP DN 200, SN 16 - vč. tvarovek, šachtových přechodek, montáže - pro napojení vpustí</t>
  </si>
  <si>
    <t>dle situace D.1.1.2.1 a VPR D.1.1.2.3 
délka trub 70=70,000 [A] 
rezerva napojení na stávající potrubí 10=10,000 [B] 
a+b=80,000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</si>
  <si>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</si>
  <si>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</si>
  <si>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89712</t>
  </si>
  <si>
    <t>VPUSŤ KANALIZAČNÍ ULIČNÍ KOMPLETNÍ Z BETONOVÝCH DÍLCŮ</t>
  </si>
  <si>
    <t>s kalovým prostorem a velkým košem</t>
  </si>
  <si>
    <t>dle situace D.1.1.2.1 a VPR D.1.1.2.3 
počet ks 18=18,000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</si>
  <si>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</si>
  <si>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44</t>
  </si>
  <si>
    <t>89921</t>
  </si>
  <si>
    <t>VÝŠKOVÁ ÚPRAVA POKLOPŮ</t>
  </si>
  <si>
    <t>Výšková úprava stávajících šachet kanalizačních šachet  
a Vyrovnávací prstenece na šachtu</t>
  </si>
  <si>
    <t>dle situace D.1.1.2.1 a VPR D.1.1.2.3 
počet šachet 10=10,000 [A]</t>
  </si>
  <si>
    <t>- položka výškové úpravy zahrnuje všechny nutné práce a materiály pro zvýšení nebo snížení zařízení (včetně nutné úpravy stávajícího povrchu vozovky nebo chodníku).</t>
  </si>
  <si>
    <t>45</t>
  </si>
  <si>
    <t>899524</t>
  </si>
  <si>
    <t>OBETONOVÁNÍ POTRUBÍ Z PROSTÉHO BETONU DO C25/30</t>
  </si>
  <si>
    <t>zaslepení původních přípojek od UV</t>
  </si>
  <si>
    <t>dle zaměření stávajícího stavu 
počet ks 4=4,000 [A] 
a*0,78*0,4=1,248 [B]</t>
  </si>
  <si>
    <t>46</t>
  </si>
  <si>
    <t>899642</t>
  </si>
  <si>
    <t>ZKOUŠKA VODOTĚSNOSTI POTRUBÍ DN DO 200MM</t>
  </si>
  <si>
    <t>dle PD 
80=80,000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</si>
  <si>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</si>
  <si>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47</t>
  </si>
  <si>
    <t>899901</t>
  </si>
  <si>
    <t>PŘEPOJENÍ PŘÍPOJEK</t>
  </si>
  <si>
    <t>přepojení stávajících přípojek od UV - včetně elastického přechodového kusu</t>
  </si>
  <si>
    <t>dle situace  
6=6,000 [A]</t>
  </si>
  <si>
    <t>položka zahrnuje řez na potrubí, dodání a osazení příslušných tvarovek a armatur</t>
  </si>
  <si>
    <t>Ostatní konstrukce a práce</t>
  </si>
  <si>
    <t>48</t>
  </si>
  <si>
    <t>9111A1</t>
  </si>
  <si>
    <t>ZÁBRADLÍ SILNIČNÍ S VODOR MADLY - DODÁVKA A MONTÁŽ</t>
  </si>
  <si>
    <t>Nové silniční (dopravně bezpečnostní) zábradlí včetně PKO + betonáže do patky</t>
  </si>
  <si>
    <t>dle situace D.1.1.2.1 a VPR D.1.1.2.3 
délka zábradlí 45=45,000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</si>
  <si>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</si>
  <si>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49</t>
  </si>
  <si>
    <t>9111A3</t>
  </si>
  <si>
    <t>ZÁBRADLÍ SILNIČNÍ S VODOR MADLY - DEMONTÁŽ S PŘESUNEM</t>
  </si>
  <si>
    <t>Odstranění stávajícího zábradlí - odkup zhotovitelem</t>
  </si>
  <si>
    <t>dle situace a zaměření stávajícího stavu    
délka stávajícího zábradlí 92=92,000 [A]</t>
  </si>
  <si>
    <t>položka zahrnuje:  
- demontáž a odstranění zařízení  
- jeho odvoz na předepsané místo</t>
  </si>
  <si>
    <t>50</t>
  </si>
  <si>
    <t>914133</t>
  </si>
  <si>
    <t>DOPRAVNÍ ZNAČKY ZÁKLADNÍ VELIKOSTI OCELOVÉ FÓLIE TŘ 2 - DEMONTÁŽ</t>
  </si>
  <si>
    <t>odstranění stávajícího DZ</t>
  </si>
  <si>
    <t>dle situace stávajícího stavu 
23=23,000 [A]</t>
  </si>
  <si>
    <t>Položka zahrnuje odstranění, demontáž a odklizení materiálu s odvozem na předepsané místo</t>
  </si>
  <si>
    <t>51</t>
  </si>
  <si>
    <t>914413</t>
  </si>
  <si>
    <t>DOPRAVNÍ ZNAČKY 100X150CM OCELOVÉ - DEMONTÁŽ</t>
  </si>
  <si>
    <t>dle situace stávajícího stavu 
1=1,000 [A]</t>
  </si>
  <si>
    <t>52</t>
  </si>
  <si>
    <t>914913</t>
  </si>
  <si>
    <t>SLOUPKY A STOJKY DZ Z OCEL TRUBEK ZABETON DEMONTÁŽ</t>
  </si>
  <si>
    <t>dle situace stávajícího stavu 
3=3,000 [A]</t>
  </si>
  <si>
    <t>53</t>
  </si>
  <si>
    <t>915401</t>
  </si>
  <si>
    <t>VODOROVNÉ DOPRAVNÍ ZNAČENÍ BETON PREFABRIK - DODÁVKA A POKLÁDKA</t>
  </si>
  <si>
    <t>odvodňovací proužek z betonové přídlažby 250x500 - do betonového lože C30/37 s boční opěrou</t>
  </si>
  <si>
    <t>dle situace D.1.1.2.1 a VPR D.1.1.2.3 
délka přídlažby 440=440,000 [A] 
a*0,25=110,000 [B]</t>
  </si>
  <si>
    <t>zahrnuje dodávku betonových prefabrikátů a jejich osazení do předepsaného lože</t>
  </si>
  <si>
    <t>54</t>
  </si>
  <si>
    <t>915402</t>
  </si>
  <si>
    <t>VODOR DOPRAV ZNAČ BETON PREFABRIK - ODSTRANĚNÍ</t>
  </si>
  <si>
    <t>Odstranění betonová přídlažba včetně odvozu a uložení na trvalou skládku</t>
  </si>
  <si>
    <t>dle situace a zaměření stávajícího stavu    
v délce 510=510,000 [A] 
šířce 0,25=0,250 [B] 
a*b=127,500 [C]</t>
  </si>
  <si>
    <t>zahrnuje odstranění a odklizení vybouraného materiálu s odvozem na skládku</t>
  </si>
  <si>
    <t>55</t>
  </si>
  <si>
    <t>917224</t>
  </si>
  <si>
    <t>SILNIČNÍ A CHODNÍKOVÉ OBRUBY Z BETONOVÝCH OBRUBNÍKŮ ŠÍŘ 150MM</t>
  </si>
  <si>
    <t>silniční betonové obrubníky 150x250 - do betonového lože C30/37 s boční opěrou</t>
  </si>
  <si>
    <t>dle situace D.1.1.2.1 a VPR D.1.1.2.3 
377=377,000 [A]</t>
  </si>
  <si>
    <t>Položka zahrnuje:  
dodání a pokládku betonových obrubníků o rozměrech předepsaných zadávací dokumentací  
betonové lože i boční betonovou opěrku.</t>
  </si>
  <si>
    <t>56</t>
  </si>
  <si>
    <t>nájezdové (zaoblené) silniční betonové obrubníky 150x250 - do betonového lože C30/37 s boční opěrou</t>
  </si>
  <si>
    <t>dle situace D.1.1.2.1 a VPR D.1.1.2.3 
22=22,000 [A]</t>
  </si>
  <si>
    <t>57</t>
  </si>
  <si>
    <t>91726</t>
  </si>
  <si>
    <t>KO OBRUBNÍKY BETONOVÉ</t>
  </si>
  <si>
    <t>betonové obrubníky ke kruhovým objezdům 300x200 - do betonového lože C30/37 s boční opěrou</t>
  </si>
  <si>
    <t>dle situace D.1.1.2.1 a VPR D.1.1.2.3 
200=200,000 [A]</t>
  </si>
  <si>
    <t>58</t>
  </si>
  <si>
    <t>917426</t>
  </si>
  <si>
    <t>CHODNÍKOVÉ OBRUBY Z KAMENNÝCH OBRUBNÍKŮ ŠÍŘ 250MM</t>
  </si>
  <si>
    <t>žulové obrubníky OP 3 250x200 včetně nájezdových - do betonového lože C30/37 s boční opěrou</t>
  </si>
  <si>
    <t>dle situace D.1.1.2.1 a VPR D.1.1.2.3 
150=150,000 [A]</t>
  </si>
  <si>
    <t>Položka zahrnuje:  
dodání a pokládku kamenných obrubníků o rozměrech předepsaných zadávací dokumentací  
betonové lože i boční betonovou opěrku.</t>
  </si>
  <si>
    <t>60</t>
  </si>
  <si>
    <t>93132</t>
  </si>
  <si>
    <t>TĚSNĚNÍ DILATAČ SPAR ASF ZÁLIVKOU MODIFIK</t>
  </si>
  <si>
    <t>napojení obrusné i podkladní vrstvy, 
pracovní spáry - zálivka za horka dle ČSN 14188 - typ N2 
ošetření středové spáry při provádění po polovinách 
Rozměr drážky (š/h/l) = 10 x 50</t>
  </si>
  <si>
    <t>dle situace D.1.1.2.1 a VPR D.1.1.2.3 
délky řezných spar  13,257+6,989+7,460+5,523+10,847+12,103=56,179 [A] 
spára v napojení pracovních etap 138=138,000 [B] 
a+b=194,179 [C] 
c*0,01*0,05=0,097 [D]</t>
  </si>
  <si>
    <t>položka zahrnuje dodávku a osazení předepsaného materiálu, očištění ploch spáry před úpravou, očištění okolí spáry po úpravě  
nezahrnuje těsnící profil</t>
  </si>
  <si>
    <t>61</t>
  </si>
  <si>
    <t>96687</t>
  </si>
  <si>
    <t>VYBOURÁNÍ ULIČNÍCH VPUSTÍ KOMPLETNÍCH</t>
  </si>
  <si>
    <t>Odstranění stávajících vpustí včetně odvozu a uložení na trvalou skládku</t>
  </si>
  <si>
    <t>dle situace a zaměření stávajícího stavu    
poček stávajících kusů 16=16,000 [A]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</si>
  <si>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</si>
  <si>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</si>
  <si>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Komunikace u Jednoty - investor město Chrast</t>
  </si>
  <si>
    <t>pol. 11315 15,4+ 
pol. 11332 124,60+ 
pol. 11337 18+ 
pol. 915402 15,75*0,3+ 
pol. 96687 1*0,5*0,5*1,57=163,118 [A]</t>
  </si>
  <si>
    <t>pol. 13273 15,24=15,240 [A]</t>
  </si>
  <si>
    <t>11315</t>
  </si>
  <si>
    <t>ODSTRANĚNÍ KRYTU ZPEVNĚNÝCH PLOCH Z BETONU</t>
  </si>
  <si>
    <t>Odstranění stávající plochy z betonu - Včetně odvozu na skládku a uložení</t>
  </si>
  <si>
    <t>dle situace a zaměření stávajícího stavu    
v ploše stávajících betonových ploch v prostoru popelnic 77=77,000 [A] 
tlouštce 200 mm 0,2=0,200 [B] 
a*b=15,400 [C]</t>
  </si>
  <si>
    <t>dle situace D,1.1.2.1 a VPR D.1.1.2.3    
v ploše stávajících parkovacích stání 170=170,000 [A] 
hloubka záběru 500 mm a*0,5=85,000 [B] 
v ploše zpevněné části komunikace 160=160,000 [C] 
hloubka záběru 110 mm c*0,11=17,600 [D] 
v ploše zvýšeného zpomalovacího prahu 40=40,000 [E] 
hloubka záběru 450 mm e*0,45=18,000 [F] 
v ploše stávajícího chodníku u Jednoty 25=25,000 [G] 
hloubka záběru 160 mm g*0,16=4,000 [H] 
Celkem: b+d+f+h=124,600 [I]</t>
  </si>
  <si>
    <t>11337</t>
  </si>
  <si>
    <t>ODSTRANĚNÍ PODKLADU ZPEVNĚNÝCH PLOCH Z DLAŽEBNÍCH KOSTEK</t>
  </si>
  <si>
    <t>odstranění dlažby z kostek drobných a betonové zámkové dlažby</t>
  </si>
  <si>
    <t>dle situace a zaměření stávajícího stavu    
v ploše stávajících dlážděných ploch 180=180,000 [A] 
tlouštce 100 mm 0,1=0,100 [B] 
a*b=18,000 [C]</t>
  </si>
  <si>
    <t>dle situace, zaměření stávajícího stavu a diagnostického průzkumu 
v asfaltových plochách stávající komunikace 380=380,000 [A] 
v tloušťce 110 mm 0,11=0,110 [B] 
a*b=41,800 [C]</t>
  </si>
  <si>
    <t>dle situace D.1.1.2.1 a VPR D.1.1.2.3 
výkopy rýh 0,8*1,5*(10)=12,000 [A] 
prohloubení pro vpusti 1,8*1,8*0,5*(2)=3,240 [B] 
a+b=15,240 [C]</t>
  </si>
  <si>
    <t>dle situace D.1.1.2.1 a VPR D.1.1.2.3, 
Výkopy rýh celkem 15,24=15,240 [A] 
Odpočet: 
podsypy potrubí -0,8=-0,800 [B] 
obsypy vč. trub -3,402=-3,402 [C] 
desky pro vpusti -0,64=-0,640 [D] 
vpusti -3,14*0,55*0,55/4*(2)=-0,475 [E] 
Celkem: A+B+C+D+E=9,923 [F]</t>
  </si>
  <si>
    <t>dle situace D.1.1.2.1 a VPR D.1.1.2.3 
DN200 - přípojky k UV 10*0,8*0,475=3,800 [A] 
odečet trub: 
-3,1416*0,225*0,225/4*10=-0,398 [B] 
a+b=3,402 [C]</t>
  </si>
  <si>
    <t>dle situace D.1.1.2.1 a VPR D.1.1.2.3 
plocha pláně pod parkovacími místy 180=180,000 [A] 
plocha pláně pod chodníkovou plochou 53=53,000 [B] 
plocha pláně ve stávající nezpevněné ploše 106=106,000 [C] 
a+b+c=339,000 [D]</t>
  </si>
  <si>
    <t>dle situace D.1.1.2.1 a VPR D.1.1.2.3 
plocha pláně pod plochou parkovacích míst 180=180,000 [A] 
plocha zvýšené přejezdové konstrukce 30=30,000 [B] 
(a+b)*1,20=252,000 [C] plocha včetně přesahů a vytažení okrajů</t>
  </si>
  <si>
    <t>dle situace D.1.1.2.1 a VPR D.1.1.2.3 
1,8*1,8*0,1*(2)=0,648 [A]</t>
  </si>
  <si>
    <t>DN200 10*0,8*0,1=0,800 [A]</t>
  </si>
  <si>
    <t>vrstva těženého kameniva - dekorační štěrk (kačírek) - frakce 16-32</t>
  </si>
  <si>
    <t>dle situace D.1.1.2.1 a VPR D.1.1.2.3 
15=15,000 [A] 
a*0,20=3,000 [B]</t>
  </si>
  <si>
    <t>dle situace D.1.1.2.1 a VPR D.1.1.2.3 
v ploše zvýšené přejezdové konstrukce 30=30,000 [A] 
tl. vrstvy 250 mm 0,25=0,250 [B] 
a*b=7,500 [C]</t>
  </si>
  <si>
    <t>dle situace D.1.1.2.1 a VPR D.1.1.2.3 
v ploše parkovacích stání 180=180,000 [A] 
tl. vrstvy průměrně 500 mm 0,5=0,500 [B] 
a*b=90,000 [C] 
v ploše chodníkové plochy 53=53,000 [D] 
tl. vrstvy 150 mm 0,150=0,150 [E] 
d*e=7,950 [F] 
v ploše konstrukce B v místech, kde chyběli podkladní vrstvy 123=123,000 [G] 
tl. vrstvy 250 mm 0,25=0,250 [H] 
g*h=30,750 [I] 
v ploše zvýšené přejezdové komunikace 30=30,000 [K] 
tl. vrstvy 250 mm 0,25=0,250 [L] 
k*l=7,500 [M] 
c+f+i+m=136,200 [N]</t>
  </si>
  <si>
    <t>dle situace D.1.1.2.1 a VPR D.1.1.2.3 
pod ACP 410=410,000 [A]</t>
  </si>
  <si>
    <t>dle situace D.1.1.2.1 a VPR D.1.1.2.3 
pod ACO 410=410,000 [A]</t>
  </si>
  <si>
    <t>57475</t>
  </si>
  <si>
    <t>VOZOVKOVÉ VÝZTUŽNÉ VRSTVY Z GEOMŘÍŽOVINY</t>
  </si>
  <si>
    <t>výztužný kompozit do asf. vozovky</t>
  </si>
  <si>
    <t>dle situace D.1.1.2.1 a VPR D.1.1.2.3 
60*0,5=30,000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</si>
  <si>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</si>
  <si>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dle situace D.1.1.2.1 a VPR D.1.1.2.3 
plocha obrusné vrstvy komunikace SO102 
410=410,000 [A]</t>
  </si>
  <si>
    <t>dle situace D.1.1.2.1 a VPR D.1.1.2.3 
plocha ložní vrstvy komunikace SO101 
410=410,000 [A]</t>
  </si>
  <si>
    <t>581144</t>
  </si>
  <si>
    <t>CEMENTOBETONOVÝ KRYT JEDNOVRSTVÝ NEVYZTUŽENÝ TŘ.III TL. DO 200MM</t>
  </si>
  <si>
    <t>Cementobetonový kryt C25/30  tl. 200 mm</t>
  </si>
  <si>
    <t>dle situace D.1.1.2.1 a VPR D.1.1.2.3 
34=34,000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</si>
  <si>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úpravu povrchu krytu uvedenou v kapitole 7.10 ČSN 73 6123-1  
- navrtání otvorů a osazení kotev a kluzných trnů v napojovacích spárách  
- nezahrnuje postřiky, nátěry</t>
  </si>
  <si>
    <t>58221</t>
  </si>
  <si>
    <t>DLÁŽDĚNÉ KRYTY Z DROBNÝCH KOSTEK DO LOŽE Z KAMENIVA</t>
  </si>
  <si>
    <t>Vějířovitá dlažba v místech parkovacích stání (dle TP 192)  - drobné žulové dlažební kostky 8/10 cm. Uložené do lože z drťi.</t>
  </si>
  <si>
    <t>dle situace D.1.1.2.1 a VPR D.1.1.2.3 
plocha v místě parkovacích stání 140=140,000 [A]</t>
  </si>
  <si>
    <t>582311</t>
  </si>
  <si>
    <t>DLÁŽDĚNÉ KRYTY Z MOZAIK KOSTEK JEDNOBAREVNÝCH DO LOŽE Z KAMENIVA</t>
  </si>
  <si>
    <t>drobné žulové dlažební kostky mozaika 4/6 cm. Uložené do lože z drťi</t>
  </si>
  <si>
    <t>dle situace D.1.1.2.1 a VPR D.1.1.2.3 
v chodníkové ploše 23=23,000 [A] 
v ploše zvýšeného prahu 17=17,000 [B] 
a+b=40,000 [C]</t>
  </si>
  <si>
    <t>dle situace D.1.1.2.1 a VPR D.1.1.2.3 
délka trub 10=10,000 [A]</t>
  </si>
  <si>
    <t>dle situace D.1.1.2.1 a VPR D.1.1.2.3 
počet ks 2=2,000 [A]</t>
  </si>
  <si>
    <t>dle situace D.1.1.2.1 a VPR D.1.1.2.3 
počet šachet 3=3,000 [A]</t>
  </si>
  <si>
    <t>dle PD 
10=10,000 [A]</t>
  </si>
  <si>
    <t>Napojení přípojek od UV</t>
  </si>
  <si>
    <t>dle PD: 
2=2,000 [A]</t>
  </si>
  <si>
    <t>dle situace a zaměření stávajícího stavu    
v délce 63=63,000 [A] 
šířce 0,25=0,250 [B] 
a*b=15,750 [C]</t>
  </si>
  <si>
    <t>917212</t>
  </si>
  <si>
    <t>ZÁHONOVÉ OBRUBY Z BETONOVÝCH OBRUBNÍKŮ ŠÍŘ 80MM</t>
  </si>
  <si>
    <t>chodníkový obrubník přímý 80x250 včetně bet. lože C30/37 s boční opěrou</t>
  </si>
  <si>
    <t>dle situace D.1.1.2.1 a VPR D.1.1.2.3 
15=15,000 [A]</t>
  </si>
  <si>
    <t>dle situace D.1.1.2.1 a VPR D.1.1.2.3 
44+15=59,000 [A]</t>
  </si>
  <si>
    <t>žulové obrubníky OP 3 250x200 - do betonového lože C30/37 s boční opěrou</t>
  </si>
  <si>
    <t>dle situace D.1.1.2.1 a VPR D.1.1.2.3 
105=105,000 [A]</t>
  </si>
  <si>
    <t>935812</t>
  </si>
  <si>
    <t>ŽLABY A RIGOLY DLÁŽDĚNÉ Z KOSTEK DROBNÝCH DO BETONU TL 100MM</t>
  </si>
  <si>
    <t>rigol z žulových kostek - použít drobné žulové dlažební kostky 8/10 cm. Vyspárovano MC25-XF4 - do betonového lože</t>
  </si>
  <si>
    <t>dle situace D.1.1.2.1 a VPR D.1.1.2.3 
60=60,000 [A] 
a*0,2=12,000 [B]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</si>
  <si>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úpravu napojení a ukončení  
- vnitrostaveništní i mimostaveništní dopravu  
- měří se vydlážděná plocha.</t>
  </si>
  <si>
    <t>dle situace a zaměření stávajícího stavu    
poček stávajících kusů 1=1,000 [A]</t>
  </si>
  <si>
    <t>SO 131</t>
  </si>
  <si>
    <t>Vyvolané úpravy chodníků - investor město Chrast</t>
  </si>
  <si>
    <t>pol.11332  152=152,000 [A]</t>
  </si>
  <si>
    <t>pol. 13273 50=50,000 [A]</t>
  </si>
  <si>
    <t>014131</t>
  </si>
  <si>
    <t>R</t>
  </si>
  <si>
    <t>POPLATKY ZA SKLÁDKU TYP S-NO (NEBEZPEČNÝ ODPAD)</t>
  </si>
  <si>
    <t>materiál s asfaltem</t>
  </si>
  <si>
    <t>pol. 11313 38,40=38,400 [A]</t>
  </si>
  <si>
    <t>11313</t>
  </si>
  <si>
    <t>ODSTRANĚNÍ KRYTU ZPEVNĚNÝCH PLOCH S ASFALTOVÝM POJIVEM</t>
  </si>
  <si>
    <t>odstranění stávajících asfaltových vrstev v ploše stávajících chodníků - předpoklad proříznutí spáry a rozlámání do ker. Včetně odvozu na skládku a uložení</t>
  </si>
  <si>
    <t>dle situace a zaměření stávajícího stavu    
v ploše stávajících asf. chodníků 480=480,000 [A] 
tlouštce 80 mm 0,08=0,080 [B] 
a*b=38,400 [C]</t>
  </si>
  <si>
    <t>11318</t>
  </si>
  <si>
    <t>ODSTRANĚNÍ KRYTU ZPEVNĚNÝCH PLOCH Z DLAŽDIC</t>
  </si>
  <si>
    <t>rozebrání stávajících chodníkových ploch z beton. dlažby vč podkladu - uložení na skládku města Chrast</t>
  </si>
  <si>
    <t>dle situace a zaměření stávajícího stavu 
590=590,000 [A] 
a*0,1=59,000 [B]</t>
  </si>
  <si>
    <t>dle situace D,1.1.2.1 a VPR D.1.1.2.3    
plocha pod chodníkovou plochou 950=950,000 [A] 
hloubka záběru 160 mm a*0,16=152,000 [B]</t>
  </si>
  <si>
    <t>odstranění betonové obruby včetně lože -  uložení na skládku města Chrast</t>
  </si>
  <si>
    <t>dle situace a zaměření stávajícího stavu - rozsah SO 131 
v délce 231=231,000 [A]</t>
  </si>
  <si>
    <t>dle situace a zaměření stávajícího stavu - rozsah SO 131 
84=84,000 [A]</t>
  </si>
  <si>
    <t>výkopy rýh pro napojení gajgru, vše se odveze na trvalou skládku,</t>
  </si>
  <si>
    <t>dle situace D.1.1.2.1 a VPR D.1.1.2.3 
výkopy rýh 0,5*1,0*(100)=50,000 [A]</t>
  </si>
  <si>
    <t>dle situace D.1.1.2.1 a VPR D.1.1.2.3, 
Výkopy rýh celkem 50=50,000 [A] 
Odpočet: 
podsypy potrubí -5=-5,000 [B] 
obsypy vč. trub -13,77=-13,770 [C] 
a+b+c=31,230 [D]</t>
  </si>
  <si>
    <t>dle situace D.1.1.2.1 a VPR D.1.1.2.3 
DN125 - přípojky 100*0,5*0,3=15,000 [A] 
odečet trub: 
-3,1416*0,125*0,125/4*100=-1,227 [B] 
a+b=13,773 [C]</t>
  </si>
  <si>
    <t>dle situace D.1.1.2.1 a VPR D.1.1.2.3 
plocha pláně pod chodníkovou plochou 950=950,000 [A]</t>
  </si>
  <si>
    <t>dle situace D.1.1.2.1 a VPR D.1.1.2.3 
plocha pláně 950=950,000 [A] 
a*1,20=1 140,000 [B] plocha včetně přesahů a vytažení okrajů</t>
  </si>
  <si>
    <t>28999</t>
  </si>
  <si>
    <t>OPLÁŠTĚNÍ (ZPEVNĚNÍ) Z FÓLIE</t>
  </si>
  <si>
    <t>Nopová fólie při kontaktu hrany chodníku a stávající zástavby</t>
  </si>
  <si>
    <t>dle situace D.1.1.2.1 a D.1.1.2.3 VPR 
délka 300=300,000 [A] 
a*0,5=150,000 [B]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</si>
  <si>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</si>
  <si>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DN125 100*0,5*0,1=5,000 [A]</t>
  </si>
  <si>
    <t>dle situace D.1.1.2.1 a VPR D.1.1.2.3 
v ploše konstrukce chodníku - sjezd 65=65,000 [A] 
tl. vrstvy 150 mm 0,15=0,150 [B] 
a*b=9,750 [C] 
v ploše konstrukce 2 podélných parkovacích míst 30=30,000 [D] 
tl. vrstvy 180 mm 0,18=0,180 [E] 
d*e=5,400 [F] 
c+f=15,150 [G]</t>
  </si>
  <si>
    <t>dle situace D.1.1.2.1 a VPR D.1.1.2.3 
v ploše komunikace 875=875,000 [A] 
tl. vrstvy průměrně 150 mm 0,150=0,150 [B] 
a*b=131,250 [C] 
v ploše konstrukce 2 podélných parkovacích míst 30=30,000 [D] 
tl. vrstvy 250 mm 0,25=0,250 [E] 
d*e=7,500 [F] 
c+f=138,750 [G]</t>
  </si>
  <si>
    <t>dle situace D.1.1.2.1 a VPR D.1.1.2.3 
plocha obrusné vrstvy v místě podélných parkovacích stání 
27=27,000 [A]</t>
  </si>
  <si>
    <t>dle situace D.1.1.2.1 a VPR D.1.1.2.3 
plocha ložní vrstvy v ploše podélných parkovacích stání 
27=27,000 [A]</t>
  </si>
  <si>
    <t>dle situace D.1.1.2.1 a VPR D.1.1.2.3 
plocha podkladní vrstvy v místě podélných parkovacích stání 
27=27,000 [A]</t>
  </si>
  <si>
    <t>drobné žulové dlažební kostky mozaika 4/6 cm. Uložené do lože z drťi.</t>
  </si>
  <si>
    <t>dle situace D.1.1.2.1 a VPR D.1.1.2.3 
v chodníkové ploše 437=437,000 [A]</t>
  </si>
  <si>
    <t>dle situace D.1.1.2.1 a VPR D.1.1.2.3 
470=470,000 [A]</t>
  </si>
  <si>
    <t>dle situace D.1.1.2.1 a VPR D.1.1.2.3 
35-17=18,000 [A]</t>
  </si>
  <si>
    <t>58272</t>
  </si>
  <si>
    <t>DLÁŽDĚNÉ KRYTY Z DESEK Z KONGLOMER KAMENE DO LOŽE Z MC</t>
  </si>
  <si>
    <t>Signální a varovné pásy z umělého kamene v kamenných chodnících. Včetně lemovaného pásu z robinné dlažby.</t>
  </si>
  <si>
    <t>dle situace a VPR 
17=17,000 [A]</t>
  </si>
  <si>
    <t>Přidružená stavební výroba</t>
  </si>
  <si>
    <t>72124</t>
  </si>
  <si>
    <t>LAPAČE STŘEŠNÍCH SPLAVENIN</t>
  </si>
  <si>
    <t>Plastové lapače střešních splavenin - Gajgry</t>
  </si>
  <si>
    <t>dle situace 
19=19,000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</si>
  <si>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úprava, očištění a ošetření prostoru kolem instalace</t>
  </si>
  <si>
    <t>87433</t>
  </si>
  <si>
    <t>POTRUBÍ Z TRUB PLASTOVÝCH ODPADNÍCH DN DO 150MM</t>
  </si>
  <si>
    <t>trouby PP DN 110, SN 12 - vč. tvarovek, přechodek, montáže, napojení - pro napojení gajgrů</t>
  </si>
  <si>
    <t>dle situace a VPR 
100=100,000 [A]</t>
  </si>
  <si>
    <t>chodníkový obrubník 80x250 včetně bet. lože C30/37 s boční opěrou</t>
  </si>
  <si>
    <t>dle situace D.1.1.2.1 a VPR D.1.1.2.3 
290=290,000 [A]</t>
  </si>
  <si>
    <t>dle situace D.1.1.2.1 a VPR D.1.1.2.3 
20=20,000 [A] v místě podélného parkovacího stání</t>
  </si>
  <si>
    <t>SO 190</t>
  </si>
  <si>
    <t>Trvalé dopravní značení - investor SUS</t>
  </si>
  <si>
    <t>91228</t>
  </si>
  <si>
    <t>SMĚROVÉ SLOUPKY Z PLAST HMOT VČETNĚ ODRAZNÉHO PÁSKU</t>
  </si>
  <si>
    <t>Z11h</t>
  </si>
  <si>
    <t>dle situace dopravního značení 
Z11h 8=8,000 [A]</t>
  </si>
  <si>
    <t>položka zahrnuje:  
- dodání a osazení sloupku včetně nutných zemních prací  
- vnitrostaveništní a mimostaveništní doprava  
- odrazky plastové nebo z retroreflexní fólie</t>
  </si>
  <si>
    <t>Z11b</t>
  </si>
  <si>
    <t>dle situace dopravního značení  
doplnění směrových sloupků v prostoru křiž II/358xIII/35821 
30=30,000 [A]</t>
  </si>
  <si>
    <t>914131</t>
  </si>
  <si>
    <t>DOPRAVNÍ ZNAČKY ZÁKLADNÍ VELIKOSTI OCELOVÉ FÓLIE TŘ 2 - DODÁVKA A MONTÁŽ</t>
  </si>
  <si>
    <t>dle situace dopravního značení 
B1+E13 4+ 
B2 1+ 
C1+P6 4+ 
C4a 3+ 
IP11a 1+ 
IP4b 1+ 
IP6 6+ 
IS3c 4+ 
P2 1+ 
P4+C1 6+ 
---------------- 
doplnění značení v křiž. II/358xIII/35821 
A1b+B20a 4+ 
E2b 2=37,000 [A]</t>
  </si>
  <si>
    <t>položka zahrnuje:  
- dodávku a montáž značek v požadovaném provedení</t>
  </si>
  <si>
    <t>914431</t>
  </si>
  <si>
    <t>DOPRAVNÍ ZNAČKY 100X150CM OCELOVÉ FÓLIE TŘ 2 - DODÁVKA A MONTÁŽ</t>
  </si>
  <si>
    <t>dle situace dopravního značení 
IP 22 2+  
IP 23 1=3,000 [A]</t>
  </si>
  <si>
    <t>914521</t>
  </si>
  <si>
    <t>DOPRAV ZNAČ VELKOPLOŠ OCEL LAMELY FÓLIE TŘ 2 - DOD A MONT</t>
  </si>
  <si>
    <t>nové velkoploš. značení IS9b</t>
  </si>
  <si>
    <t>dle situace dopravního značení 
nové velkoploš. značení IS9b 
IS9b 4*(1,5*2)=12,000 [A]</t>
  </si>
  <si>
    <t>914731</t>
  </si>
  <si>
    <t>STÁLÁ DOPRAV ZAŘÍZ Z3 OCEL S FÓLIÍ TŘ 2 DODÁVKA A MONTÁŽ</t>
  </si>
  <si>
    <t>Z3</t>
  </si>
  <si>
    <t>dle situace dopravního značení 
Z3 5=5,000 [A] 
---------------------- 
doplnění značení v křiž II/358xIII/35821 
Z3 5=5,000 [B] 
a+b=10,000 [C]</t>
  </si>
  <si>
    <t>914921</t>
  </si>
  <si>
    <t>SLOUPKY A STOJKY DOPRAVNÍCH ZNAČEK Z OCEL TRUBEK DO PATKY - DODÁVKA A MONTÁŽ</t>
  </si>
  <si>
    <t>dle situace dopravního značení 
25+ 
10=35,000 [A]</t>
  </si>
  <si>
    <t>položka zahrnuje:  
- sloupky a upevňovací zařízení včetně jejich osazení (betonová patka, zemní práce)</t>
  </si>
  <si>
    <t>914981</t>
  </si>
  <si>
    <t>SLOUPKY A STOJKY DZ Z PŘÍHRAD KONSTR DOD A MONTÁŽ</t>
  </si>
  <si>
    <t>dle situace dopravního značení 
4*2=8,000 [A]</t>
  </si>
  <si>
    <t>915111</t>
  </si>
  <si>
    <t>VODOROVNÉ DOPRAVNÍ ZNAČENÍ BARVOU HLADKÉ - DODÁVKA A POKLÁDKA</t>
  </si>
  <si>
    <t>VDZ typ II.BÍLÁ barva s retroreflexní úpravou</t>
  </si>
  <si>
    <t>dle situace dopravního značení 
V13a 31+ 
V1a (0,125) 37,75+ 
V2b (1,5/1,5/0,25) 7,75+ 
V4 (0,25) 105,75+ 
V7 36=218,250 [A] 
------------------------- 
doplnění VDZ v prostoru křižovatky II/358xIII/35821 
V1a  21,25+ 
V4 44=65,250 [B] 
a+b=283,500 [C]</t>
  </si>
  <si>
    <t>položka zahrnuje:  
- dodání a pokládku nátěrového materiálu (měří se pouze natíraná plocha)  
- předznačení a reflexní úpravu</t>
  </si>
  <si>
    <t>915211</t>
  </si>
  <si>
    <t>VODOROVNÉ DOPRAVNÍ ZNAČENÍ PLASTEM HLADKÉ - DODÁVKA A POKLÁDKA</t>
  </si>
  <si>
    <t>plastem</t>
  </si>
  <si>
    <t>dle situace dopravního značení 
V13a 31+ 
V1a (0,125) 37,75+ 
V2b (1,5/1,5/0,25) 7,75+ 
V4 (0,25) 105,75+ 
V7 36=218,250 [A] 
------------------ 
doplnění VDZ v prostoru křižovatky II/358xIII/35821 
V1a  21,25+ 
V4 44=65,250 [B] 
a+b=283,500 [C]</t>
  </si>
  <si>
    <t>SO 401</t>
  </si>
  <si>
    <t>Vyvolané úpravy veřejného osvětlení - investor město Chrast</t>
  </si>
  <si>
    <t>R0000001</t>
  </si>
  <si>
    <t>SO 401 - Veřejné osvětlení</t>
  </si>
  <si>
    <t>Rozpočet vypracován ve specializovaném programu pro tuto stavební činnost - lépe naplněna dikce vyhlášky č. 230/2012 Sb., kterou se stanoví podrobnosti vymezení předmětu veřejné zakázky na stavební práce a rozsah soupisu prací, dodávek a služeb s výkazem výměr. 
Program pro vypracování rozpočtu/ceno vá soustava je Verox 2019 (software určen ke zpracování rozpočtů a specifikací projektů elektrotechnicky)</t>
  </si>
  <si>
    <t>SO 801</t>
  </si>
  <si>
    <t>Sadové úpravy - investor město Chrast</t>
  </si>
  <si>
    <t>pol.11332 133=133,000 [A]</t>
  </si>
  <si>
    <t>nákup zeminy pro ohumusování zelených ploch</t>
  </si>
  <si>
    <t>dle situace D.1.1.2.1 a VPR D.1.1.2.3 
v ploše 665=665,000 [A] 
a*0,2=133,000 [B]</t>
  </si>
  <si>
    <t>11120</t>
  </si>
  <si>
    <t>ODSTRANĚNÍ KŘOVIN</t>
  </si>
  <si>
    <t>odkup štěpky zhotovitelem  
Odstranění křovin a náletů</t>
  </si>
  <si>
    <t>dle situace a zaměření stávajícího stavu 
odstranění keřů 360=360,000 [A]</t>
  </si>
  <si>
    <t>odstranění křovin a stromů do průměru 100 mm  
doprava dřevin bez ohledu na vzdálenost  
spálení na hromadách nebo štěpkování</t>
  </si>
  <si>
    <t>12110</t>
  </si>
  <si>
    <t>SEJMUTÍ ORNICE NEBO LESNÍ PŮDY</t>
  </si>
  <si>
    <t>uložení a odvoz na dočasnou skládku - zemník</t>
  </si>
  <si>
    <t>dle situace a zaměření stávajícího stavu    
v ploše stávajících zelených ploch 665=665,000 [A] 
tlouštce 200 mm 0,2=0,200 [B] 
a*b=133,000 [C]</t>
  </si>
  <si>
    <t>položka zahrnuje sejmutí ornice bez ohledu na tloušťku vrstvy a její vodorovnou dopravu  
nezahrnuje uložení na trvalou skládku</t>
  </si>
  <si>
    <t>Vykopávka zeminy z meziskládky a  ze zemníku pro uložení do zelených ploch</t>
  </si>
  <si>
    <t>266=266,000 [A]</t>
  </si>
  <si>
    <t>133=133,000 [A]</t>
  </si>
  <si>
    <t>rozprostření ornice v prostoru zelených ploch</t>
  </si>
  <si>
    <t>dle situace vegetačních úprav 
v ploše zelených ploch 665=665,000 [A] 
tlouštce 200 mm 0,4=0,400 [B] 
a*b=266,000 [C]</t>
  </si>
  <si>
    <t>dle situace vegetečních úprav 
665=665,000 [A]</t>
  </si>
  <si>
    <t>dle situace vegetačních úprav 
665=665,000 [A]</t>
  </si>
  <si>
    <t>18461</t>
  </si>
  <si>
    <t>MULČOVÁNÍ</t>
  </si>
  <si>
    <t>Mulčování vysazených rostlin při tl. mulče do 100 mm v rovině v ploše keřů</t>
  </si>
  <si>
    <t>dle situace vegetačních úprav 
200=200,000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</si>
  <si>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</si>
  <si>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184A1</t>
  </si>
  <si>
    <t>VYSAZOVÁNÍ KEŘŮ LISTNATÝCH S BALEM VČETNĚ VÝKOPU JAMKY</t>
  </si>
  <si>
    <t>Příprava stanoviště, hloubení jamek bez výměny půdy, hnojení keřových výsadeb, 50g NPK/m2, mulčování drcenou borkou v tl.8cm, Zálivka, 40l/m2, opakování 2x 
včetně dodávky sazenic keřů</t>
  </si>
  <si>
    <t>dle situace vegetačních úprav 
Hypericum "Hidcote" 
Weigela florida "Nana Purpurea" 
Berberis thunbergii "Atropurpurea Nana" 
Deutzia gracilis "Nikko" 
Spiraea japonica "Golden Princess" 
Taxus baccata "Semperaurea" 
184=184,000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</si>
  <si>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</si>
  <si>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</si>
  <si>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</si>
  <si>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20l/m2 keře</t>
  </si>
  <si>
    <t>dle požadované specifikace 
200*20/1000=4,000 [A] 
4x zálivka 4*a=16,000 [B]</t>
  </si>
  <si>
    <t>položka zahrnuje veškerý materiál, výrobky a polotovary, včetně mimostaveništní a vnitrostaveništní dopravy (rovněž přesuny), včetně naložení a složení, případně s uložením</t>
  </si>
  <si>
    <t>SO 901</t>
  </si>
  <si>
    <t>Dopravně-inženýrská opatření - investor SUS</t>
  </si>
  <si>
    <t>02720</t>
  </si>
  <si>
    <t>POMOC PRÁCE ZŘÍZ NEBO ZAJIŠŤ REGULACI A OCHRANU DOPRAVY</t>
  </si>
  <si>
    <t>Úhrnná částka musí obsahovat veškeré náklady na dočasné úpravy a regulaci dopravy (i pěší) na staveništi a nezbytné značení a opatření vyplývající z  
požadavků BOZP na staveništi vč. provizorních lávek a nájezdů, apod. Trasy pro pěší v souladu s vyhl. č. 398/2009 Sb., o obecných technických požadavcích zabezpečujících bezbariérové užívání staveb. Po dobu realizace stavby zajištěn přístup k objektům pro požární techniku, policie, záchranné služby. Včetně návrhu dočasného dopravního značení vč. jeho projednání s dotčenými orgány a organizacemi a získání stanovení DIO pro hlavní trasu a opravu objízdné trasy.</t>
  </si>
  <si>
    <t>02851</t>
  </si>
  <si>
    <t>PRŮZKUMNÉ PRÁCE DIAGNOSTIKY KONSTRUKCÍ NA POVRCHU</t>
  </si>
  <si>
    <t>Passportizace objízdných tras před stavbou a po jejím skončení - cca 6 km</t>
  </si>
  <si>
    <t>03350</t>
  </si>
  <si>
    <t>SLUŽBY ZAJIŠŤUJÍCÍ REGUL, PŘEVED A OCHRANU VEŘEJ DOPRAVY</t>
  </si>
  <si>
    <t>Vyvolané úpravy režimu hromadné dopravy</t>
  </si>
  <si>
    <t>zahrnuje objednatelem povolené náklady na služby pro zhotovitele</t>
  </si>
  <si>
    <t>odstranění provizorních sjezdů</t>
  </si>
  <si>
    <t>pol. 17160 50=50,000 [A]</t>
  </si>
  <si>
    <t>Celoplošné frézování stávajících vrstev vozovky v tl. 100 mm. 
odkup zhotovitelem, bez odvozu - frézování krytu v prostoru křižovatky II/358xIII/35821</t>
  </si>
  <si>
    <t>dle situace DIO 
470=470,000 [A] 
a*0,1=47,000 [B]</t>
  </si>
  <si>
    <t>17160</t>
  </si>
  <si>
    <t>ULOŽENÍ SYPANINY DO NÁSYPŮ Z HORNIN KAMENITÝCH SE ZHUTNĚNÍM</t>
  </si>
  <si>
    <t>zřízení provizorních sjezdů, zajištění obslužnosti - pouze manipulace s materiálem - Rmaterial</t>
  </si>
  <si>
    <t>10*5=50,000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</si>
  <si>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</si>
  <si>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577202</t>
  </si>
  <si>
    <t>VRSTVY PRO OBNOVU, OPRAVY - SPOJ POSTŘIK</t>
  </si>
  <si>
    <t>PS-E 0,4 kg/m2 zbytkového pojiva po vyštěpení</t>
  </si>
  <si>
    <t>dle situace DIO 
pod ACO a ACL modifikovaný postřik 
470*2=940,000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</si>
  <si>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  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</si>
  <si>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5774BE</t>
  </si>
  <si>
    <t>VRSTVY PRO OBNOVU A OPRAVY Z ASF BETONU ACO 11+, 11S MODIFIK</t>
  </si>
  <si>
    <t>ACO 11+ tl. 40mm - oprava krytu vozovky v prostoru křižovatky II/358xIII/35821</t>
  </si>
  <si>
    <t>dle situace DIO 
470=470,000 [A] 
a*0,04=18,800 [B] obrus v celé ploše křižovatky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</si>
  <si>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</si>
  <si>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5774CG</t>
  </si>
  <si>
    <t>VRSTVY PRO OBNOVU A OPRAVY Z ASF BETONU ACL 16S, 16+</t>
  </si>
  <si>
    <t>ACL 16+ pro vyrovnávky, ložnou nebo výplně výtluků - oprava krytu vozovky v prostoru křižovatky II/358xIII/35821</t>
  </si>
  <si>
    <t>dle situace DIO 
470=470,000 [A] 
a*0,06=28,200 [B] lože v celé ploše křižovatky 
a*0,2*0,06=5,640 [C] výtluky a vyrovnávky 
b+c=33,840 [D]</t>
  </si>
  <si>
    <t>91400</t>
  </si>
  <si>
    <t>DOČASNÉ ZAKRYTÍ NEBO OTOČENÍ STÁVAJÍCÍCH DOPRAVNÍCH ZNAČEK</t>
  </si>
  <si>
    <t>odhad 10=10,000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</si>
  <si>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</si>
  <si>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914122</t>
  </si>
  <si>
    <t>DOPRAVNÍ ZNAČKY ZÁKLADNÍ VELIKOSTI OCELOVÉ FÓLIE TŘ 1 - MONTÁŽ S PŘEMÍSTĚNÍM</t>
  </si>
  <si>
    <t>dodávka, montáž s přemístění mezi fázemi</t>
  </si>
  <si>
    <t>dle situace DIO 
50=50,000 [A] 
rezerva na souběžné stavby a dodatečné opatření 
30=30,000 [B] 
a+b=80,000 [C]</t>
  </si>
  <si>
    <t>položka zahrnuje:  
- dopravu demontované značky z dočasné skládky  
- osazení a montáž značky na místě určeném projektem  
- nutnou opravu poškozených částí  
nezahrnuje dodávku značky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</si>
  <si>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</si>
  <si>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</si>
  <si>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</si>
  <si>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</si>
  <si>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</si>
  <si>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nájemné po celou dobu stavby</t>
  </si>
  <si>
    <t>dle situace DIO 
54=54,000 [A] samostatných kůsů značek včetně rezervy 
7*14=98,000 [B] předpoklad výstavby 3,5 měsíce - 14 týdnů - 98 dnů 
a*b=5 292,000 [C]</t>
  </si>
  <si>
    <t>položka zahrnuje sazbu za pronájem dopravních značek a zařízení, počet jednotek je určen jako součin počtu značek a počtu dní použití</t>
  </si>
  <si>
    <t>914212</t>
  </si>
  <si>
    <t>DOPRAVNÍ ZNAČKY ZVĚTŠENÉ VELIKOSTI OCELOVÉ - MONTÁŽ S PŘEMÍSTĚNÍM</t>
  </si>
  <si>
    <t>odečteno z výkresu C1.2  SITUACE  
IP22+IS11a 10=10,000 [A] 
rezerva na souběžné stavby a dodatečné opatření 
10=10,000 [B] 
a+b=20,000 [C]</t>
  </si>
  <si>
    <t>914213</t>
  </si>
  <si>
    <t>DOPRAVNÍ ZNAČKY ZVĚTŠENÉ VELIKOSTI OCELOVÉ - DEMONTÁŽ</t>
  </si>
  <si>
    <t>20=20,000 [A]</t>
  </si>
  <si>
    <t>914219</t>
  </si>
  <si>
    <t>DOPRAV ZNAČKY ZVĚTŠ VEL OCEL - NÁJEMNÉ</t>
  </si>
  <si>
    <t>dle situace DIO 
20=20,000 [A] samostatných kůsů značek včetně rezervy 
7*14=98,000 [B] předpoklad výstavby 3,5 měsíce - 14 týdnů - 98 dnů 
a*b=1 960,000 [C]</t>
  </si>
  <si>
    <t>914922</t>
  </si>
  <si>
    <t>SLOUPKY A STOJKY DZ Z OCEL TRUBEK DO PATKY MONTÁŽ S PŘESUNEM</t>
  </si>
  <si>
    <t>dle situace DIO 
SDZ 80=80,000 [A] 
IP+IS 20*2=40,000 [B] 
Z2 6*2=12,000 [C] 
a+b+c=132,000 [D]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</si>
  <si>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</si>
  <si>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914923</t>
  </si>
  <si>
    <t>SLOUPKY A STOJKY DZ Z OCEL TRUBEK DO PATKY DEMONTÁŽ</t>
  </si>
  <si>
    <t>914929</t>
  </si>
  <si>
    <t>SLOUPKY A STOJKY DZ Z OCEL TRUBEK DO PATKY NÁJEMNÉ</t>
  </si>
  <si>
    <t>dle situace DIO 
54=54,000 [A] SDZ 
20*2=40,000 [B] IP+IS 
4*2=8,000 [C] Z2 
A+B+C=102,000 [D] 
7*14=98,000 [E] předpoklad výstavby 3,5 měsíce - 14 týdnů - 98 dnů 
d*e=9 996,000 [F]</t>
  </si>
  <si>
    <t>položka zahrnuje sazbu za pronájem dopravních značek a zařízení. Počet měrných jednotek se určí jako součin počtu sloupků a počtu dní použití</t>
  </si>
  <si>
    <t>916152</t>
  </si>
  <si>
    <t>SEMAFOROVÁ PŘENOSNÁ SOUPRAVA - MONTÁŽ S PŘESUNEM</t>
  </si>
  <si>
    <t>mobilní semaforová souprava k řízení provozu - dodávka, montáž s přemístění mezi fázemi</t>
  </si>
  <si>
    <t>dle situace DIO 
2=2,000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</si>
  <si>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</si>
  <si>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916153</t>
  </si>
  <si>
    <t>SEMAFOROVÁ PŘENOSNÁ SOUPRAVA - DEMONTÁŽ</t>
  </si>
  <si>
    <t>Položka zahrnuje odstranění, demontáž a odklizení zařízení s odvozem na předepsané místo</t>
  </si>
  <si>
    <t>916159</t>
  </si>
  <si>
    <t>SEMAFOROVÁ PŘENOSNÁ SOUPRAVA - NÁJEMNÉ</t>
  </si>
  <si>
    <t>dle situace DIO 
1=1,000 [A] samostatných kůsů značek včetně rezervy 
7*14=98,000 [B] předpoklad výstavby 3,5 měsíce - 14 týdnů - 98 dnů 
a*b=98,000 [C]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</si>
  <si>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</si>
  <si>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</si>
  <si>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</t>
  </si>
  <si>
    <t>Z2 (3xS7 typ1) - dodávka, montáž s přemístění mezi fázemi</t>
  </si>
  <si>
    <t>dle situace DIO  
6=6,000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</si>
  <si>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</si>
  <si>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916313</t>
  </si>
  <si>
    <t>DOPRAVNÍ ZÁBRANY Z2 S FÓLIÍ TŘ 1 - DEMONTÁŽ</t>
  </si>
  <si>
    <t>6=6,000 [A]</t>
  </si>
  <si>
    <t>916319</t>
  </si>
  <si>
    <t>DOPRAVNÍ ZÁBRANY Z2 - NÁJEMNÉ</t>
  </si>
  <si>
    <t>dle situace DIO 
4=4,000 [A] samostatných kůsů značek včetně rezervy 
7*14=98,000 [B] předpoklad výstavby 3,5 měsíce - 14 týdnů - 98 dnů 
a*b=392,000 [C]</t>
  </si>
  <si>
    <t>9166C2</t>
  </si>
  <si>
    <t>DOČASNÁ SVODIDLA, ÚROVEŇ ZADRŽENÍ T3 - MONTÁŽ S PŘESUNEM</t>
  </si>
  <si>
    <t>osazení dočasných svodidel včetně příčných přesunů v rámci jednotlivých fází</t>
  </si>
  <si>
    <t>dle situace DIO 
170=170,000 [A]</t>
  </si>
  <si>
    <t>9166C3</t>
  </si>
  <si>
    <t>DOČASNÁ SVODIDLA, ÚROVEŇ ZADRŽENÍ T3 - DEMONTÁŽ</t>
  </si>
  <si>
    <t>demontáž dočasných svodidel</t>
  </si>
  <si>
    <t>9166C9</t>
  </si>
  <si>
    <t>DOČASNÁ SVODIDLA, ÚROVEŇ ZADRŽENÍ T3 - NÁJEMNÉ</t>
  </si>
  <si>
    <t>MDEN</t>
  </si>
  <si>
    <t>dle situace DIO 
170=170,000 [A] délka svodidla 
7*14=98,000 [B] předpoklad výstavby 3,5 měsíce - 14 týdnů - 98 dnů 
a*b=16 660,000 [C]</t>
  </si>
  <si>
    <t>položka zahrnuje sazbu za pronájem zařízení. Počet měrných jednotek se určí jako součin délky zařízení a počtu dní použití.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</si>
</sst>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SUM(C10:C17)</f>
        <v>0</v>
      </c>
      <c r="D6" s="1"/>
      <c r="E6" s="1"/>
    </row>
    <row r="7" spans="1:5" ht="12.75" customHeight="1">
      <c r="A7" s="1"/>
      <c r="B7" s="3" t="s">
        <v>5</v>
      </c>
      <c r="C7" s="6">
        <f>SUM(E10:E17)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000'!I3</f>
        <v>0</v>
      </c>
      <c r="D10" s="16">
        <f>'SO 000'!O2</f>
        <v>0</v>
      </c>
      <c r="E10" s="16">
        <f aca="true" t="shared" si="0" ref="E10:E17">C10+D10</f>
        <v>0</v>
      </c>
    </row>
    <row r="11" spans="1:5" ht="12.75" customHeight="1">
      <c r="A11" s="15" t="s">
        <v>90</v>
      </c>
      <c r="B11" s="15" t="s">
        <v>91</v>
      </c>
      <c r="C11" s="16">
        <f>'SO 101'!I3</f>
        <v>0</v>
      </c>
      <c r="D11" s="16">
        <f>'SO 101'!O2</f>
        <v>0</v>
      </c>
      <c r="E11" s="16">
        <f t="shared" si="0"/>
        <v>0</v>
      </c>
    </row>
    <row r="12" spans="1:5" ht="12.75" customHeight="1">
      <c r="A12" s="15" t="s">
        <v>427</v>
      </c>
      <c r="B12" s="15" t="s">
        <v>428</v>
      </c>
      <c r="C12" s="16">
        <f>'SO 102'!I3</f>
        <v>0</v>
      </c>
      <c r="D12" s="16">
        <f>'SO 102'!O2</f>
        <v>0</v>
      </c>
      <c r="E12" s="16">
        <f t="shared" si="0"/>
        <v>0</v>
      </c>
    </row>
    <row r="13" spans="1:5" ht="12.75" customHeight="1">
      <c r="A13" s="15" t="s">
        <v>494</v>
      </c>
      <c r="B13" s="15" t="s">
        <v>495</v>
      </c>
      <c r="C13" s="16">
        <f>'SO 131'!I3</f>
        <v>0</v>
      </c>
      <c r="D13" s="16">
        <f>'SO 131'!O2</f>
        <v>0</v>
      </c>
      <c r="E13" s="16">
        <f t="shared" si="0"/>
        <v>0</v>
      </c>
    </row>
    <row r="14" spans="1:5" ht="12.75" customHeight="1">
      <c r="A14" s="15" t="s">
        <v>553</v>
      </c>
      <c r="B14" s="15" t="s">
        <v>554</v>
      </c>
      <c r="C14" s="16">
        <f>'SO 190'!I3</f>
        <v>0</v>
      </c>
      <c r="D14" s="16">
        <f>'SO 190'!O2</f>
        <v>0</v>
      </c>
      <c r="E14" s="16">
        <f t="shared" si="0"/>
        <v>0</v>
      </c>
    </row>
    <row r="15" spans="1:5" ht="12.75" customHeight="1">
      <c r="A15" s="15" t="s">
        <v>593</v>
      </c>
      <c r="B15" s="15" t="s">
        <v>594</v>
      </c>
      <c r="C15" s="16">
        <f>'SO 401'!I3</f>
        <v>0</v>
      </c>
      <c r="D15" s="16">
        <f>'SO 401'!O2</f>
        <v>0</v>
      </c>
      <c r="E15" s="16">
        <f t="shared" si="0"/>
        <v>0</v>
      </c>
    </row>
    <row r="16" spans="1:5" ht="12.75" customHeight="1">
      <c r="A16" s="15" t="s">
        <v>598</v>
      </c>
      <c r="B16" s="15" t="s">
        <v>599</v>
      </c>
      <c r="C16" s="16">
        <f>'SO 801'!I3</f>
        <v>0</v>
      </c>
      <c r="D16" s="16">
        <f>'SO 801'!O2</f>
        <v>0</v>
      </c>
      <c r="E16" s="16">
        <f t="shared" si="0"/>
        <v>0</v>
      </c>
    </row>
    <row r="17" spans="1:5" ht="12.75" customHeight="1">
      <c r="A17" s="15" t="s">
        <v>635</v>
      </c>
      <c r="B17" s="15" t="s">
        <v>636</v>
      </c>
      <c r="C17" s="16">
        <f>'SO 901'!I3</f>
        <v>0</v>
      </c>
      <c r="D17" s="16">
        <f>'SO 901'!O2</f>
        <v>0</v>
      </c>
      <c r="E17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24</v>
      </c>
      <c r="I3" s="30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24</v>
      </c>
      <c r="D4" s="38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25.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23</v>
      </c>
      <c r="C13" s="21" t="s">
        <v>56</v>
      </c>
      <c r="D13" s="17" t="s">
        <v>57</v>
      </c>
      <c r="E13" s="22" t="s">
        <v>58</v>
      </c>
      <c r="F13" s="23" t="s">
        <v>49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89.25">
      <c r="A14" s="26" t="s">
        <v>50</v>
      </c>
      <c r="E14" s="27" t="s">
        <v>59</v>
      </c>
    </row>
    <row r="15" spans="1:5" ht="12.75">
      <c r="A15" s="28" t="s">
        <v>52</v>
      </c>
      <c r="E15" s="29" t="s">
        <v>53</v>
      </c>
    </row>
    <row r="16" spans="1:5" ht="12.75">
      <c r="A16" t="s">
        <v>54</v>
      </c>
      <c r="E16" s="27" t="s">
        <v>60</v>
      </c>
    </row>
    <row r="17" spans="1:16" ht="12.75">
      <c r="A17" s="17" t="s">
        <v>45</v>
      </c>
      <c r="B17" s="21" t="s">
        <v>22</v>
      </c>
      <c r="C17" s="21" t="s">
        <v>61</v>
      </c>
      <c r="D17" s="17" t="s">
        <v>47</v>
      </c>
      <c r="E17" s="22" t="s">
        <v>62</v>
      </c>
      <c r="F17" s="23" t="s">
        <v>63</v>
      </c>
      <c r="G17" s="24">
        <v>15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38.25">
      <c r="A18" s="26" t="s">
        <v>50</v>
      </c>
      <c r="E18" s="27" t="s">
        <v>64</v>
      </c>
    </row>
    <row r="19" spans="1:5" ht="12.75">
      <c r="A19" s="28" t="s">
        <v>52</v>
      </c>
      <c r="E19" s="29" t="s">
        <v>65</v>
      </c>
    </row>
    <row r="20" spans="1:5" ht="12.75">
      <c r="A20" t="s">
        <v>54</v>
      </c>
      <c r="E20" s="27" t="s">
        <v>66</v>
      </c>
    </row>
    <row r="21" spans="1:16" ht="12.75">
      <c r="A21" s="17" t="s">
        <v>45</v>
      </c>
      <c r="B21" s="21" t="s">
        <v>33</v>
      </c>
      <c r="C21" s="21" t="s">
        <v>67</v>
      </c>
      <c r="D21" s="17" t="s">
        <v>47</v>
      </c>
      <c r="E21" s="22" t="s">
        <v>68</v>
      </c>
      <c r="F21" s="23" t="s">
        <v>49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02">
      <c r="A22" s="26" t="s">
        <v>50</v>
      </c>
      <c r="E22" s="27" t="s">
        <v>69</v>
      </c>
    </row>
    <row r="23" spans="1:5" ht="12.75">
      <c r="A23" s="28" t="s">
        <v>52</v>
      </c>
      <c r="E23" s="29" t="s">
        <v>53</v>
      </c>
    </row>
    <row r="24" spans="1:5" ht="12.75">
      <c r="A24" t="s">
        <v>54</v>
      </c>
      <c r="E24" s="27" t="s">
        <v>66</v>
      </c>
    </row>
    <row r="25" spans="1:16" ht="12.75">
      <c r="A25" s="17" t="s">
        <v>45</v>
      </c>
      <c r="B25" s="21" t="s">
        <v>35</v>
      </c>
      <c r="C25" s="21" t="s">
        <v>70</v>
      </c>
      <c r="D25" s="17" t="s">
        <v>47</v>
      </c>
      <c r="E25" s="22" t="s">
        <v>71</v>
      </c>
      <c r="F25" s="23" t="s">
        <v>72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25.5">
      <c r="A26" s="26" t="s">
        <v>50</v>
      </c>
      <c r="E26" s="27" t="s">
        <v>73</v>
      </c>
    </row>
    <row r="27" spans="1:5" ht="12.75">
      <c r="A27" s="28" t="s">
        <v>52</v>
      </c>
      <c r="E27" s="29" t="s">
        <v>53</v>
      </c>
    </row>
    <row r="28" spans="1:5" ht="63.75">
      <c r="A28" t="s">
        <v>54</v>
      </c>
      <c r="E28" s="27" t="s">
        <v>74</v>
      </c>
    </row>
    <row r="29" spans="1:16" ht="12.75">
      <c r="A29" s="17" t="s">
        <v>45</v>
      </c>
      <c r="B29" s="21" t="s">
        <v>37</v>
      </c>
      <c r="C29" s="21" t="s">
        <v>75</v>
      </c>
      <c r="D29" s="17" t="s">
        <v>47</v>
      </c>
      <c r="E29" s="22" t="s">
        <v>76</v>
      </c>
      <c r="F29" s="23" t="s">
        <v>49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25.5">
      <c r="A30" s="26" t="s">
        <v>50</v>
      </c>
      <c r="E30" s="27" t="s">
        <v>77</v>
      </c>
    </row>
    <row r="31" spans="1:5" ht="12.75">
      <c r="A31" s="28" t="s">
        <v>52</v>
      </c>
      <c r="E31" s="29" t="s">
        <v>53</v>
      </c>
    </row>
    <row r="32" spans="1:5" ht="12.75">
      <c r="A32" t="s">
        <v>54</v>
      </c>
      <c r="E32" s="27" t="s">
        <v>66</v>
      </c>
    </row>
    <row r="33" spans="1:16" ht="12.75">
      <c r="A33" s="17" t="s">
        <v>45</v>
      </c>
      <c r="B33" s="21" t="s">
        <v>78</v>
      </c>
      <c r="C33" s="21" t="s">
        <v>79</v>
      </c>
      <c r="D33" s="17" t="s">
        <v>47</v>
      </c>
      <c r="E33" s="22" t="s">
        <v>80</v>
      </c>
      <c r="F33" s="23" t="s">
        <v>49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25.5">
      <c r="A34" s="26" t="s">
        <v>50</v>
      </c>
      <c r="E34" s="27" t="s">
        <v>81</v>
      </c>
    </row>
    <row r="35" spans="1:5" ht="12.75">
      <c r="A35" s="28" t="s">
        <v>52</v>
      </c>
      <c r="E35" s="29" t="s">
        <v>53</v>
      </c>
    </row>
    <row r="36" spans="1:5" ht="12.75">
      <c r="A36" t="s">
        <v>54</v>
      </c>
      <c r="E36" s="27" t="s">
        <v>82</v>
      </c>
    </row>
    <row r="37" spans="1:16" ht="12.75">
      <c r="A37" s="17" t="s">
        <v>45</v>
      </c>
      <c r="B37" s="21" t="s">
        <v>83</v>
      </c>
      <c r="C37" s="21" t="s">
        <v>84</v>
      </c>
      <c r="D37" s="17" t="s">
        <v>47</v>
      </c>
      <c r="E37" s="22" t="s">
        <v>85</v>
      </c>
      <c r="F37" s="23" t="s">
        <v>86</v>
      </c>
      <c r="G37" s="24">
        <v>2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6" t="s">
        <v>50</v>
      </c>
      <c r="E38" s="27" t="s">
        <v>87</v>
      </c>
    </row>
    <row r="39" spans="1:5" ht="12.75">
      <c r="A39" s="28" t="s">
        <v>52</v>
      </c>
      <c r="E39" s="29" t="s">
        <v>88</v>
      </c>
    </row>
    <row r="40" spans="1:5" ht="89.25">
      <c r="A40" t="s">
        <v>54</v>
      </c>
      <c r="E40" s="27" t="s">
        <v>89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0+O8+O21+O102+O115+O124+O181+O206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90</v>
      </c>
      <c r="I3" s="30">
        <f>0+I8+I21+I102+I115+I124+I181+I206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90</v>
      </c>
      <c r="D4" s="38"/>
      <c r="E4" s="13" t="s">
        <v>91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45</v>
      </c>
      <c r="B9" s="21" t="s">
        <v>29</v>
      </c>
      <c r="C9" s="21" t="s">
        <v>92</v>
      </c>
      <c r="D9" s="17" t="s">
        <v>57</v>
      </c>
      <c r="E9" s="22" t="s">
        <v>93</v>
      </c>
      <c r="F9" s="23" t="s">
        <v>94</v>
      </c>
      <c r="G9" s="24">
        <v>1422.62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95</v>
      </c>
    </row>
    <row r="11" spans="1:5" ht="38.25">
      <c r="A11" s="28" t="s">
        <v>52</v>
      </c>
      <c r="E11" s="29" t="s">
        <v>96</v>
      </c>
    </row>
    <row r="12" spans="1:5" ht="25.5">
      <c r="A12" t="s">
        <v>54</v>
      </c>
      <c r="E12" s="27" t="s">
        <v>97</v>
      </c>
    </row>
    <row r="13" spans="1:16" ht="12.75">
      <c r="A13" s="17" t="s">
        <v>45</v>
      </c>
      <c r="B13" s="21" t="s">
        <v>23</v>
      </c>
      <c r="C13" s="21" t="s">
        <v>98</v>
      </c>
      <c r="D13" s="17" t="s">
        <v>57</v>
      </c>
      <c r="E13" s="22" t="s">
        <v>99</v>
      </c>
      <c r="F13" s="23" t="s">
        <v>94</v>
      </c>
      <c r="G13" s="24">
        <v>827.844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100</v>
      </c>
    </row>
    <row r="15" spans="1:5" ht="38.25">
      <c r="A15" s="28" t="s">
        <v>52</v>
      </c>
      <c r="E15" s="29" t="s">
        <v>101</v>
      </c>
    </row>
    <row r="16" spans="1:5" ht="25.5">
      <c r="A16" t="s">
        <v>54</v>
      </c>
      <c r="E16" s="27" t="s">
        <v>97</v>
      </c>
    </row>
    <row r="17" spans="1:16" ht="12.75">
      <c r="A17" s="17" t="s">
        <v>45</v>
      </c>
      <c r="B17" s="21" t="s">
        <v>22</v>
      </c>
      <c r="C17" s="21" t="s">
        <v>102</v>
      </c>
      <c r="D17" s="17" t="s">
        <v>47</v>
      </c>
      <c r="E17" s="22" t="s">
        <v>103</v>
      </c>
      <c r="F17" s="23" t="s">
        <v>94</v>
      </c>
      <c r="G17" s="24">
        <v>16.1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25.5">
      <c r="A18" s="26" t="s">
        <v>50</v>
      </c>
      <c r="E18" s="27" t="s">
        <v>104</v>
      </c>
    </row>
    <row r="19" spans="1:5" ht="38.25">
      <c r="A19" s="28" t="s">
        <v>52</v>
      </c>
      <c r="E19" s="29" t="s">
        <v>105</v>
      </c>
    </row>
    <row r="20" spans="1:5" ht="25.5">
      <c r="A20" t="s">
        <v>54</v>
      </c>
      <c r="E20" s="27" t="s">
        <v>106</v>
      </c>
    </row>
    <row r="21" spans="1:18" ht="12.75" customHeight="1">
      <c r="A21" s="5" t="s">
        <v>43</v>
      </c>
      <c r="B21" s="5"/>
      <c r="C21" s="31" t="s">
        <v>29</v>
      </c>
      <c r="D21" s="5"/>
      <c r="E21" s="19" t="s">
        <v>107</v>
      </c>
      <c r="F21" s="5"/>
      <c r="G21" s="5"/>
      <c r="H21" s="5"/>
      <c r="I21" s="32">
        <f>0+Q21</f>
        <v>0</v>
      </c>
      <c r="O21">
        <f>0+R21</f>
        <v>0</v>
      </c>
      <c r="Q21">
        <f>0+I22+I26+I30+I34+I38+I42+I46+I50+I54+I58+I62+I66+I70+I74+I78+I82+I86+I90+I94+I98</f>
        <v>0</v>
      </c>
      <c r="R21">
        <f>0+O22+O26+O30+O34+O38+O42+O46+O50+O54+O58+O62+O66+O70+O74+O78+O82+O86+O90+O94+O98</f>
        <v>0</v>
      </c>
    </row>
    <row r="22" spans="1:16" ht="25.5">
      <c r="A22" s="17" t="s">
        <v>45</v>
      </c>
      <c r="B22" s="21" t="s">
        <v>33</v>
      </c>
      <c r="C22" s="21" t="s">
        <v>108</v>
      </c>
      <c r="D22" s="17" t="s">
        <v>47</v>
      </c>
      <c r="E22" s="22" t="s">
        <v>109</v>
      </c>
      <c r="F22" s="23" t="s">
        <v>94</v>
      </c>
      <c r="G22" s="24">
        <v>1378.09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25.5">
      <c r="A23" s="26" t="s">
        <v>50</v>
      </c>
      <c r="E23" s="27" t="s">
        <v>110</v>
      </c>
    </row>
    <row r="24" spans="1:5" ht="102">
      <c r="A24" s="28" t="s">
        <v>52</v>
      </c>
      <c r="E24" s="29" t="s">
        <v>111</v>
      </c>
    </row>
    <row r="25" spans="1:5" ht="63.75">
      <c r="A25" t="s">
        <v>54</v>
      </c>
      <c r="E25" s="27" t="s">
        <v>112</v>
      </c>
    </row>
    <row r="26" spans="1:16" ht="12.75">
      <c r="A26" s="17" t="s">
        <v>45</v>
      </c>
      <c r="B26" s="21" t="s">
        <v>35</v>
      </c>
      <c r="C26" s="21" t="s">
        <v>113</v>
      </c>
      <c r="D26" s="17" t="s">
        <v>47</v>
      </c>
      <c r="E26" s="22" t="s">
        <v>114</v>
      </c>
      <c r="F26" s="23" t="s">
        <v>115</v>
      </c>
      <c r="G26" s="24">
        <v>131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116</v>
      </c>
    </row>
    <row r="28" spans="1:5" ht="25.5">
      <c r="A28" s="28" t="s">
        <v>52</v>
      </c>
      <c r="E28" s="29" t="s">
        <v>117</v>
      </c>
    </row>
    <row r="29" spans="1:5" ht="63.75">
      <c r="A29" t="s">
        <v>54</v>
      </c>
      <c r="E29" s="27" t="s">
        <v>112</v>
      </c>
    </row>
    <row r="30" spans="1:16" ht="12.75">
      <c r="A30" s="17" t="s">
        <v>45</v>
      </c>
      <c r="B30" s="21" t="s">
        <v>37</v>
      </c>
      <c r="C30" s="21" t="s">
        <v>118</v>
      </c>
      <c r="D30" s="17" t="s">
        <v>47</v>
      </c>
      <c r="E30" s="22" t="s">
        <v>119</v>
      </c>
      <c r="F30" s="23" t="s">
        <v>115</v>
      </c>
      <c r="G30" s="24">
        <v>348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120</v>
      </c>
    </row>
    <row r="32" spans="1:5" ht="25.5">
      <c r="A32" s="28" t="s">
        <v>52</v>
      </c>
      <c r="E32" s="29" t="s">
        <v>121</v>
      </c>
    </row>
    <row r="33" spans="1:5" ht="63.75">
      <c r="A33" t="s">
        <v>54</v>
      </c>
      <c r="E33" s="27" t="s">
        <v>112</v>
      </c>
    </row>
    <row r="34" spans="1:16" ht="12.75">
      <c r="A34" s="17" t="s">
        <v>45</v>
      </c>
      <c r="B34" s="21" t="s">
        <v>78</v>
      </c>
      <c r="C34" s="21" t="s">
        <v>122</v>
      </c>
      <c r="D34" s="17" t="s">
        <v>47</v>
      </c>
      <c r="E34" s="22" t="s">
        <v>123</v>
      </c>
      <c r="F34" s="23" t="s">
        <v>94</v>
      </c>
      <c r="G34" s="24">
        <v>286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25.5">
      <c r="A35" s="26" t="s">
        <v>50</v>
      </c>
      <c r="E35" s="27" t="s">
        <v>124</v>
      </c>
    </row>
    <row r="36" spans="1:5" ht="51">
      <c r="A36" s="28" t="s">
        <v>52</v>
      </c>
      <c r="E36" s="29" t="s">
        <v>125</v>
      </c>
    </row>
    <row r="37" spans="1:5" ht="63.75">
      <c r="A37" t="s">
        <v>54</v>
      </c>
      <c r="E37" s="27" t="s">
        <v>112</v>
      </c>
    </row>
    <row r="38" spans="1:16" ht="12.75">
      <c r="A38" s="17" t="s">
        <v>45</v>
      </c>
      <c r="B38" s="21" t="s">
        <v>83</v>
      </c>
      <c r="C38" s="21" t="s">
        <v>126</v>
      </c>
      <c r="D38" s="17" t="s">
        <v>47</v>
      </c>
      <c r="E38" s="22" t="s">
        <v>127</v>
      </c>
      <c r="F38" s="23" t="s">
        <v>115</v>
      </c>
      <c r="G38" s="24">
        <v>194.179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25.5">
      <c r="A39" s="26" t="s">
        <v>50</v>
      </c>
      <c r="E39" s="27" t="s">
        <v>128</v>
      </c>
    </row>
    <row r="40" spans="1:5" ht="51">
      <c r="A40" s="28" t="s">
        <v>52</v>
      </c>
      <c r="E40" s="29" t="s">
        <v>129</v>
      </c>
    </row>
    <row r="41" spans="1:5" ht="25.5">
      <c r="A41" t="s">
        <v>54</v>
      </c>
      <c r="E41" s="27" t="s">
        <v>130</v>
      </c>
    </row>
    <row r="42" spans="1:16" ht="12.75">
      <c r="A42" s="17" t="s">
        <v>45</v>
      </c>
      <c r="B42" s="21" t="s">
        <v>40</v>
      </c>
      <c r="C42" s="21" t="s">
        <v>131</v>
      </c>
      <c r="D42" s="17" t="s">
        <v>47</v>
      </c>
      <c r="E42" s="22" t="s">
        <v>132</v>
      </c>
      <c r="F42" s="23" t="s">
        <v>94</v>
      </c>
      <c r="G42" s="24">
        <v>791.7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25.5">
      <c r="A43" s="26" t="s">
        <v>50</v>
      </c>
      <c r="E43" s="27" t="s">
        <v>133</v>
      </c>
    </row>
    <row r="44" spans="1:5" ht="63.75">
      <c r="A44" s="28" t="s">
        <v>52</v>
      </c>
      <c r="E44" s="29" t="s">
        <v>134</v>
      </c>
    </row>
    <row r="45" spans="1:5" ht="369.75">
      <c r="A45" t="s">
        <v>54</v>
      </c>
      <c r="E45" s="27" t="s">
        <v>135</v>
      </c>
    </row>
    <row r="46" spans="1:16" ht="12.75">
      <c r="A46" s="17" t="s">
        <v>45</v>
      </c>
      <c r="B46" s="21" t="s">
        <v>42</v>
      </c>
      <c r="C46" s="21" t="s">
        <v>136</v>
      </c>
      <c r="D46" s="17" t="s">
        <v>47</v>
      </c>
      <c r="E46" s="22" t="s">
        <v>137</v>
      </c>
      <c r="F46" s="23" t="s">
        <v>94</v>
      </c>
      <c r="G46" s="24">
        <v>80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25.5">
      <c r="A47" s="26" t="s">
        <v>50</v>
      </c>
      <c r="E47" s="27" t="s">
        <v>138</v>
      </c>
    </row>
    <row r="48" spans="1:5" ht="12.75">
      <c r="A48" s="28" t="s">
        <v>52</v>
      </c>
      <c r="E48" s="29" t="s">
        <v>139</v>
      </c>
    </row>
    <row r="49" spans="1:5" ht="306">
      <c r="A49" t="s">
        <v>54</v>
      </c>
      <c r="E49" s="27" t="s">
        <v>140</v>
      </c>
    </row>
    <row r="50" spans="1:16" ht="12.75">
      <c r="A50" s="17" t="s">
        <v>45</v>
      </c>
      <c r="B50" s="21" t="s">
        <v>141</v>
      </c>
      <c r="C50" s="21" t="s">
        <v>142</v>
      </c>
      <c r="D50" s="17" t="s">
        <v>47</v>
      </c>
      <c r="E50" s="22" t="s">
        <v>143</v>
      </c>
      <c r="F50" s="23" t="s">
        <v>94</v>
      </c>
      <c r="G50" s="24">
        <v>116.412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5" ht="25.5">
      <c r="A51" s="26" t="s">
        <v>50</v>
      </c>
      <c r="E51" s="27" t="s">
        <v>144</v>
      </c>
    </row>
    <row r="52" spans="1:5" ht="51">
      <c r="A52" s="28" t="s">
        <v>52</v>
      </c>
      <c r="E52" s="29" t="s">
        <v>145</v>
      </c>
    </row>
    <row r="53" spans="1:5" ht="318.75">
      <c r="A53" t="s">
        <v>54</v>
      </c>
      <c r="E53" s="27" t="s">
        <v>146</v>
      </c>
    </row>
    <row r="54" spans="1:16" ht="12.75">
      <c r="A54" s="17" t="s">
        <v>45</v>
      </c>
      <c r="B54" s="21" t="s">
        <v>147</v>
      </c>
      <c r="C54" s="21" t="s">
        <v>148</v>
      </c>
      <c r="D54" s="17" t="s">
        <v>47</v>
      </c>
      <c r="E54" s="22" t="s">
        <v>149</v>
      </c>
      <c r="F54" s="23" t="s">
        <v>94</v>
      </c>
      <c r="G54" s="24">
        <v>80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23</v>
      </c>
    </row>
    <row r="55" spans="1:5" ht="25.5">
      <c r="A55" s="26" t="s">
        <v>50</v>
      </c>
      <c r="E55" s="27" t="s">
        <v>150</v>
      </c>
    </row>
    <row r="56" spans="1:5" ht="12.75">
      <c r="A56" s="28" t="s">
        <v>52</v>
      </c>
      <c r="E56" s="29" t="s">
        <v>139</v>
      </c>
    </row>
    <row r="57" spans="1:5" ht="191.25">
      <c r="A57" t="s">
        <v>54</v>
      </c>
      <c r="E57" s="27" t="s">
        <v>151</v>
      </c>
    </row>
    <row r="58" spans="1:16" ht="12.75">
      <c r="A58" s="17" t="s">
        <v>45</v>
      </c>
      <c r="B58" s="21" t="s">
        <v>152</v>
      </c>
      <c r="C58" s="21" t="s">
        <v>153</v>
      </c>
      <c r="D58" s="17" t="s">
        <v>47</v>
      </c>
      <c r="E58" s="22" t="s">
        <v>154</v>
      </c>
      <c r="F58" s="23" t="s">
        <v>94</v>
      </c>
      <c r="G58" s="24">
        <v>48.3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23</v>
      </c>
    </row>
    <row r="59" spans="1:5" ht="12.75">
      <c r="A59" s="26" t="s">
        <v>50</v>
      </c>
      <c r="E59" s="27" t="s">
        <v>155</v>
      </c>
    </row>
    <row r="60" spans="1:5" ht="38.25">
      <c r="A60" s="28" t="s">
        <v>52</v>
      </c>
      <c r="E60" s="29" t="s">
        <v>156</v>
      </c>
    </row>
    <row r="61" spans="1:5" ht="280.5">
      <c r="A61" t="s">
        <v>54</v>
      </c>
      <c r="E61" s="27" t="s">
        <v>157</v>
      </c>
    </row>
    <row r="62" spans="1:16" ht="12.75">
      <c r="A62" s="17" t="s">
        <v>45</v>
      </c>
      <c r="B62" s="21" t="s">
        <v>158</v>
      </c>
      <c r="C62" s="21" t="s">
        <v>159</v>
      </c>
      <c r="D62" s="17" t="s">
        <v>47</v>
      </c>
      <c r="E62" s="22" t="s">
        <v>160</v>
      </c>
      <c r="F62" s="23" t="s">
        <v>94</v>
      </c>
      <c r="G62" s="24">
        <v>32.2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23</v>
      </c>
    </row>
    <row r="63" spans="1:5" ht="12.75">
      <c r="A63" s="26" t="s">
        <v>50</v>
      </c>
      <c r="E63" s="27" t="s">
        <v>161</v>
      </c>
    </row>
    <row r="64" spans="1:5" ht="25.5">
      <c r="A64" s="28" t="s">
        <v>52</v>
      </c>
      <c r="E64" s="29" t="s">
        <v>162</v>
      </c>
    </row>
    <row r="65" spans="1:5" ht="204">
      <c r="A65" t="s">
        <v>54</v>
      </c>
      <c r="E65" s="27" t="s">
        <v>163</v>
      </c>
    </row>
    <row r="66" spans="1:16" ht="12.75">
      <c r="A66" s="17" t="s">
        <v>45</v>
      </c>
      <c r="B66" s="21" t="s">
        <v>164</v>
      </c>
      <c r="C66" s="21" t="s">
        <v>165</v>
      </c>
      <c r="D66" s="17" t="s">
        <v>57</v>
      </c>
      <c r="E66" s="22" t="s">
        <v>166</v>
      </c>
      <c r="F66" s="23" t="s">
        <v>94</v>
      </c>
      <c r="G66" s="24">
        <v>16.1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23</v>
      </c>
    </row>
    <row r="67" spans="1:5" ht="12.75">
      <c r="A67" s="26" t="s">
        <v>50</v>
      </c>
      <c r="E67" s="27" t="s">
        <v>167</v>
      </c>
    </row>
    <row r="68" spans="1:5" ht="38.25">
      <c r="A68" s="28" t="s">
        <v>52</v>
      </c>
      <c r="E68" s="29" t="s">
        <v>105</v>
      </c>
    </row>
    <row r="69" spans="1:5" ht="229.5">
      <c r="A69" t="s">
        <v>54</v>
      </c>
      <c r="E69" s="27" t="s">
        <v>168</v>
      </c>
    </row>
    <row r="70" spans="1:16" ht="12.75">
      <c r="A70" s="17" t="s">
        <v>45</v>
      </c>
      <c r="B70" s="21" t="s">
        <v>169</v>
      </c>
      <c r="C70" s="21" t="s">
        <v>165</v>
      </c>
      <c r="D70" s="17" t="s">
        <v>170</v>
      </c>
      <c r="E70" s="22" t="s">
        <v>166</v>
      </c>
      <c r="F70" s="23" t="s">
        <v>94</v>
      </c>
      <c r="G70" s="24">
        <v>72.184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23</v>
      </c>
    </row>
    <row r="71" spans="1:5" ht="25.5">
      <c r="A71" s="26" t="s">
        <v>50</v>
      </c>
      <c r="E71" s="27" t="s">
        <v>171</v>
      </c>
    </row>
    <row r="72" spans="1:5" ht="102">
      <c r="A72" s="28" t="s">
        <v>52</v>
      </c>
      <c r="E72" s="29" t="s">
        <v>172</v>
      </c>
    </row>
    <row r="73" spans="1:5" ht="229.5">
      <c r="A73" t="s">
        <v>54</v>
      </c>
      <c r="E73" s="27" t="s">
        <v>168</v>
      </c>
    </row>
    <row r="74" spans="1:16" ht="12.75">
      <c r="A74" s="17" t="s">
        <v>45</v>
      </c>
      <c r="B74" s="21" t="s">
        <v>173</v>
      </c>
      <c r="C74" s="21" t="s">
        <v>174</v>
      </c>
      <c r="D74" s="17" t="s">
        <v>47</v>
      </c>
      <c r="E74" s="22" t="s">
        <v>175</v>
      </c>
      <c r="F74" s="23" t="s">
        <v>94</v>
      </c>
      <c r="G74" s="24">
        <v>27.219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23</v>
      </c>
    </row>
    <row r="75" spans="1:5" ht="12.75">
      <c r="A75" s="26" t="s">
        <v>50</v>
      </c>
      <c r="E75" s="27" t="s">
        <v>176</v>
      </c>
    </row>
    <row r="76" spans="1:5" ht="63.75">
      <c r="A76" s="28" t="s">
        <v>52</v>
      </c>
      <c r="E76" s="29" t="s">
        <v>177</v>
      </c>
    </row>
    <row r="77" spans="1:5" ht="293.25">
      <c r="A77" t="s">
        <v>54</v>
      </c>
      <c r="E77" s="27" t="s">
        <v>178</v>
      </c>
    </row>
    <row r="78" spans="1:16" ht="12.75">
      <c r="A78" s="17" t="s">
        <v>45</v>
      </c>
      <c r="B78" s="21" t="s">
        <v>179</v>
      </c>
      <c r="C78" s="21" t="s">
        <v>180</v>
      </c>
      <c r="D78" s="17" t="s">
        <v>47</v>
      </c>
      <c r="E78" s="22" t="s">
        <v>181</v>
      </c>
      <c r="F78" s="23" t="s">
        <v>182</v>
      </c>
      <c r="G78" s="24">
        <v>161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23</v>
      </c>
    </row>
    <row r="79" spans="1:5" ht="25.5">
      <c r="A79" s="26" t="s">
        <v>50</v>
      </c>
      <c r="E79" s="27" t="s">
        <v>183</v>
      </c>
    </row>
    <row r="80" spans="1:5" ht="25.5">
      <c r="A80" s="28" t="s">
        <v>52</v>
      </c>
      <c r="E80" s="29" t="s">
        <v>184</v>
      </c>
    </row>
    <row r="81" spans="1:5" ht="38.25">
      <c r="A81" t="s">
        <v>54</v>
      </c>
      <c r="E81" s="27" t="s">
        <v>185</v>
      </c>
    </row>
    <row r="82" spans="1:16" ht="12.75">
      <c r="A82" s="17" t="s">
        <v>45</v>
      </c>
      <c r="B82" s="21" t="s">
        <v>186</v>
      </c>
      <c r="C82" s="21" t="s">
        <v>187</v>
      </c>
      <c r="D82" s="17" t="s">
        <v>47</v>
      </c>
      <c r="E82" s="22" t="s">
        <v>188</v>
      </c>
      <c r="F82" s="23" t="s">
        <v>182</v>
      </c>
      <c r="G82" s="24">
        <v>2760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23</v>
      </c>
    </row>
    <row r="83" spans="1:5" ht="12.75">
      <c r="A83" s="26" t="s">
        <v>50</v>
      </c>
      <c r="E83" s="27" t="s">
        <v>189</v>
      </c>
    </row>
    <row r="84" spans="1:5" ht="38.25">
      <c r="A84" s="28" t="s">
        <v>52</v>
      </c>
      <c r="E84" s="29" t="s">
        <v>190</v>
      </c>
    </row>
    <row r="85" spans="1:5" ht="25.5">
      <c r="A85" t="s">
        <v>54</v>
      </c>
      <c r="E85" s="27" t="s">
        <v>191</v>
      </c>
    </row>
    <row r="86" spans="1:16" ht="12.75">
      <c r="A86" s="17" t="s">
        <v>45</v>
      </c>
      <c r="B86" s="21" t="s">
        <v>192</v>
      </c>
      <c r="C86" s="21" t="s">
        <v>193</v>
      </c>
      <c r="D86" s="17" t="s">
        <v>47</v>
      </c>
      <c r="E86" s="22" t="s">
        <v>194</v>
      </c>
      <c r="F86" s="23" t="s">
        <v>182</v>
      </c>
      <c r="G86" s="24">
        <v>161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23</v>
      </c>
    </row>
    <row r="87" spans="1:5" ht="12.75">
      <c r="A87" s="26" t="s">
        <v>50</v>
      </c>
      <c r="E87" s="27" t="s">
        <v>195</v>
      </c>
    </row>
    <row r="88" spans="1:5" ht="25.5">
      <c r="A88" s="28" t="s">
        <v>52</v>
      </c>
      <c r="E88" s="29" t="s">
        <v>184</v>
      </c>
    </row>
    <row r="89" spans="1:5" ht="12.75">
      <c r="A89" t="s">
        <v>54</v>
      </c>
      <c r="E89" s="27" t="s">
        <v>196</v>
      </c>
    </row>
    <row r="90" spans="1:16" ht="12.75">
      <c r="A90" s="17" t="s">
        <v>45</v>
      </c>
      <c r="B90" s="21" t="s">
        <v>197</v>
      </c>
      <c r="C90" s="21" t="s">
        <v>198</v>
      </c>
      <c r="D90" s="17" t="s">
        <v>47</v>
      </c>
      <c r="E90" s="22" t="s">
        <v>199</v>
      </c>
      <c r="F90" s="23" t="s">
        <v>94</v>
      </c>
      <c r="G90" s="24">
        <v>16.1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23</v>
      </c>
    </row>
    <row r="91" spans="1:5" ht="12.75">
      <c r="A91" s="26" t="s">
        <v>50</v>
      </c>
      <c r="E91" s="27" t="s">
        <v>200</v>
      </c>
    </row>
    <row r="92" spans="1:5" ht="38.25">
      <c r="A92" s="28" t="s">
        <v>52</v>
      </c>
      <c r="E92" s="29" t="s">
        <v>201</v>
      </c>
    </row>
    <row r="93" spans="1:5" ht="38.25">
      <c r="A93" t="s">
        <v>54</v>
      </c>
      <c r="E93" s="27" t="s">
        <v>202</v>
      </c>
    </row>
    <row r="94" spans="1:16" ht="12.75">
      <c r="A94" s="17" t="s">
        <v>45</v>
      </c>
      <c r="B94" s="21" t="s">
        <v>203</v>
      </c>
      <c r="C94" s="21" t="s">
        <v>204</v>
      </c>
      <c r="D94" s="17" t="s">
        <v>47</v>
      </c>
      <c r="E94" s="22" t="s">
        <v>205</v>
      </c>
      <c r="F94" s="23" t="s">
        <v>182</v>
      </c>
      <c r="G94" s="24">
        <v>161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23</v>
      </c>
    </row>
    <row r="95" spans="1:5" ht="12.75">
      <c r="A95" s="26" t="s">
        <v>50</v>
      </c>
      <c r="E95" s="27" t="s">
        <v>206</v>
      </c>
    </row>
    <row r="96" spans="1:5" ht="25.5">
      <c r="A96" s="28" t="s">
        <v>52</v>
      </c>
      <c r="E96" s="29" t="s">
        <v>184</v>
      </c>
    </row>
    <row r="97" spans="1:5" ht="25.5">
      <c r="A97" t="s">
        <v>54</v>
      </c>
      <c r="E97" s="27" t="s">
        <v>207</v>
      </c>
    </row>
    <row r="98" spans="1:16" ht="12.75">
      <c r="A98" s="17" t="s">
        <v>45</v>
      </c>
      <c r="B98" s="21" t="s">
        <v>208</v>
      </c>
      <c r="C98" s="21" t="s">
        <v>209</v>
      </c>
      <c r="D98" s="17" t="s">
        <v>47</v>
      </c>
      <c r="E98" s="22" t="s">
        <v>210</v>
      </c>
      <c r="F98" s="23" t="s">
        <v>182</v>
      </c>
      <c r="G98" s="24">
        <v>161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23</v>
      </c>
    </row>
    <row r="99" spans="1:5" ht="12.75">
      <c r="A99" s="26" t="s">
        <v>50</v>
      </c>
      <c r="E99" s="27" t="s">
        <v>206</v>
      </c>
    </row>
    <row r="100" spans="1:5" ht="25.5">
      <c r="A100" s="28" t="s">
        <v>52</v>
      </c>
      <c r="E100" s="29" t="s">
        <v>184</v>
      </c>
    </row>
    <row r="101" spans="1:5" ht="38.25">
      <c r="A101" t="s">
        <v>54</v>
      </c>
      <c r="E101" s="27" t="s">
        <v>211</v>
      </c>
    </row>
    <row r="102" spans="1:18" ht="12.75" customHeight="1">
      <c r="A102" s="5" t="s">
        <v>43</v>
      </c>
      <c r="B102" s="5"/>
      <c r="C102" s="31" t="s">
        <v>23</v>
      </c>
      <c r="D102" s="5"/>
      <c r="E102" s="19" t="s">
        <v>212</v>
      </c>
      <c r="F102" s="5"/>
      <c r="G102" s="5"/>
      <c r="H102" s="5"/>
      <c r="I102" s="32">
        <f>0+Q102</f>
        <v>0</v>
      </c>
      <c r="O102">
        <f>0+R102</f>
        <v>0</v>
      </c>
      <c r="Q102">
        <f>0+I103+I107+I111</f>
        <v>0</v>
      </c>
      <c r="R102">
        <f>0+O103+O107+O111</f>
        <v>0</v>
      </c>
    </row>
    <row r="103" spans="1:16" ht="12.75">
      <c r="A103" s="17" t="s">
        <v>45</v>
      </c>
      <c r="B103" s="21" t="s">
        <v>213</v>
      </c>
      <c r="C103" s="21" t="s">
        <v>214</v>
      </c>
      <c r="D103" s="17" t="s">
        <v>47</v>
      </c>
      <c r="E103" s="22" t="s">
        <v>215</v>
      </c>
      <c r="F103" s="23" t="s">
        <v>115</v>
      </c>
      <c r="G103" s="24">
        <v>80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23</v>
      </c>
    </row>
    <row r="104" spans="1:5" ht="25.5">
      <c r="A104" s="26" t="s">
        <v>50</v>
      </c>
      <c r="E104" s="27" t="s">
        <v>216</v>
      </c>
    </row>
    <row r="105" spans="1:5" ht="25.5">
      <c r="A105" s="28" t="s">
        <v>52</v>
      </c>
      <c r="E105" s="29" t="s">
        <v>217</v>
      </c>
    </row>
    <row r="106" spans="1:5" ht="165.75">
      <c r="A106" t="s">
        <v>54</v>
      </c>
      <c r="E106" s="27" t="s">
        <v>218</v>
      </c>
    </row>
    <row r="107" spans="1:16" ht="12.75">
      <c r="A107" s="17" t="s">
        <v>45</v>
      </c>
      <c r="B107" s="21" t="s">
        <v>219</v>
      </c>
      <c r="C107" s="21" t="s">
        <v>220</v>
      </c>
      <c r="D107" s="17" t="s">
        <v>47</v>
      </c>
      <c r="E107" s="22" t="s">
        <v>221</v>
      </c>
      <c r="F107" s="23" t="s">
        <v>182</v>
      </c>
      <c r="G107" s="24">
        <v>3120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26" t="s">
        <v>50</v>
      </c>
      <c r="E108" s="27" t="s">
        <v>222</v>
      </c>
    </row>
    <row r="109" spans="1:5" ht="38.25">
      <c r="A109" s="28" t="s">
        <v>52</v>
      </c>
      <c r="E109" s="29" t="s">
        <v>223</v>
      </c>
    </row>
    <row r="110" spans="1:5" ht="51">
      <c r="A110" t="s">
        <v>54</v>
      </c>
      <c r="E110" s="27" t="s">
        <v>224</v>
      </c>
    </row>
    <row r="111" spans="1:16" ht="12.75">
      <c r="A111" s="17" t="s">
        <v>45</v>
      </c>
      <c r="B111" s="21" t="s">
        <v>225</v>
      </c>
      <c r="C111" s="21" t="s">
        <v>226</v>
      </c>
      <c r="D111" s="17" t="s">
        <v>47</v>
      </c>
      <c r="E111" s="22" t="s">
        <v>227</v>
      </c>
      <c r="F111" s="23" t="s">
        <v>94</v>
      </c>
      <c r="G111" s="24">
        <v>786.725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23</v>
      </c>
    </row>
    <row r="112" spans="1:5" ht="25.5">
      <c r="A112" s="26" t="s">
        <v>50</v>
      </c>
      <c r="E112" s="27" t="s">
        <v>228</v>
      </c>
    </row>
    <row r="113" spans="1:5" ht="63.75">
      <c r="A113" s="28" t="s">
        <v>52</v>
      </c>
      <c r="E113" s="29" t="s">
        <v>229</v>
      </c>
    </row>
    <row r="114" spans="1:5" ht="38.25">
      <c r="A114" t="s">
        <v>54</v>
      </c>
      <c r="E114" s="27" t="s">
        <v>230</v>
      </c>
    </row>
    <row r="115" spans="1:18" ht="12.75" customHeight="1">
      <c r="A115" s="5" t="s">
        <v>43</v>
      </c>
      <c r="B115" s="5"/>
      <c r="C115" s="31" t="s">
        <v>33</v>
      </c>
      <c r="D115" s="5"/>
      <c r="E115" s="19" t="s">
        <v>231</v>
      </c>
      <c r="F115" s="5"/>
      <c r="G115" s="5"/>
      <c r="H115" s="5"/>
      <c r="I115" s="32">
        <f>0+Q115</f>
        <v>0</v>
      </c>
      <c r="O115">
        <f>0+R115</f>
        <v>0</v>
      </c>
      <c r="Q115">
        <f>0+I116+I120</f>
        <v>0</v>
      </c>
      <c r="R115">
        <f>0+O116+O120</f>
        <v>0</v>
      </c>
    </row>
    <row r="116" spans="1:16" ht="12.75">
      <c r="A116" s="17" t="s">
        <v>45</v>
      </c>
      <c r="B116" s="21" t="s">
        <v>232</v>
      </c>
      <c r="C116" s="21" t="s">
        <v>233</v>
      </c>
      <c r="D116" s="17" t="s">
        <v>47</v>
      </c>
      <c r="E116" s="22" t="s">
        <v>234</v>
      </c>
      <c r="F116" s="23" t="s">
        <v>94</v>
      </c>
      <c r="G116" s="24">
        <v>5.832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23</v>
      </c>
    </row>
    <row r="117" spans="1:5" ht="12.75">
      <c r="A117" s="26" t="s">
        <v>50</v>
      </c>
      <c r="E117" s="27" t="s">
        <v>235</v>
      </c>
    </row>
    <row r="118" spans="1:5" ht="25.5">
      <c r="A118" s="28" t="s">
        <v>52</v>
      </c>
      <c r="E118" s="29" t="s">
        <v>236</v>
      </c>
    </row>
    <row r="119" spans="1:5" ht="369.75">
      <c r="A119" t="s">
        <v>54</v>
      </c>
      <c r="E119" s="27" t="s">
        <v>237</v>
      </c>
    </row>
    <row r="120" spans="1:16" ht="12.75">
      <c r="A120" s="17" t="s">
        <v>45</v>
      </c>
      <c r="B120" s="21" t="s">
        <v>238</v>
      </c>
      <c r="C120" s="21" t="s">
        <v>239</v>
      </c>
      <c r="D120" s="17" t="s">
        <v>47</v>
      </c>
      <c r="E120" s="22" t="s">
        <v>240</v>
      </c>
      <c r="F120" s="23" t="s">
        <v>94</v>
      </c>
      <c r="G120" s="24">
        <v>6.4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23</v>
      </c>
    </row>
    <row r="121" spans="1:5" ht="12.75">
      <c r="A121" s="26" t="s">
        <v>50</v>
      </c>
      <c r="E121" s="27" t="s">
        <v>241</v>
      </c>
    </row>
    <row r="122" spans="1:5" ht="12.75">
      <c r="A122" s="28" t="s">
        <v>52</v>
      </c>
      <c r="E122" s="29" t="s">
        <v>242</v>
      </c>
    </row>
    <row r="123" spans="1:5" ht="38.25">
      <c r="A123" t="s">
        <v>54</v>
      </c>
      <c r="E123" s="27" t="s">
        <v>230</v>
      </c>
    </row>
    <row r="124" spans="1:18" ht="12.75" customHeight="1">
      <c r="A124" s="5" t="s">
        <v>43</v>
      </c>
      <c r="B124" s="5"/>
      <c r="C124" s="31" t="s">
        <v>35</v>
      </c>
      <c r="D124" s="5"/>
      <c r="E124" s="19" t="s">
        <v>243</v>
      </c>
      <c r="F124" s="5"/>
      <c r="G124" s="5"/>
      <c r="H124" s="5"/>
      <c r="I124" s="32">
        <f>0+Q124</f>
        <v>0</v>
      </c>
      <c r="O124">
        <f>0+R124</f>
        <v>0</v>
      </c>
      <c r="Q124">
        <f>0+I125+I129+I133+I137+I141+I145+I149+I153+I157+I161+I165+I169+I173+I177</f>
        <v>0</v>
      </c>
      <c r="R124">
        <f>0+O125+O129+O133+O137+O141+O145+O149+O153+O157+O161+O165+O169+O173+O177</f>
        <v>0</v>
      </c>
    </row>
    <row r="125" spans="1:16" ht="12.75">
      <c r="A125" s="17" t="s">
        <v>45</v>
      </c>
      <c r="B125" s="21" t="s">
        <v>244</v>
      </c>
      <c r="C125" s="21" t="s">
        <v>245</v>
      </c>
      <c r="D125" s="17" t="s">
        <v>47</v>
      </c>
      <c r="E125" s="22" t="s">
        <v>246</v>
      </c>
      <c r="F125" s="23" t="s">
        <v>94</v>
      </c>
      <c r="G125" s="24">
        <v>20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23</v>
      </c>
    </row>
    <row r="126" spans="1:5" ht="25.5">
      <c r="A126" s="26" t="s">
        <v>50</v>
      </c>
      <c r="E126" s="27" t="s">
        <v>247</v>
      </c>
    </row>
    <row r="127" spans="1:5" ht="38.25">
      <c r="A127" s="28" t="s">
        <v>52</v>
      </c>
      <c r="E127" s="29" t="s">
        <v>248</v>
      </c>
    </row>
    <row r="128" spans="1:5" ht="127.5">
      <c r="A128" t="s">
        <v>54</v>
      </c>
      <c r="E128" s="27" t="s">
        <v>249</v>
      </c>
    </row>
    <row r="129" spans="1:16" ht="12.75">
      <c r="A129" s="17" t="s">
        <v>45</v>
      </c>
      <c r="B129" s="21" t="s">
        <v>250</v>
      </c>
      <c r="C129" s="21" t="s">
        <v>251</v>
      </c>
      <c r="D129" s="17" t="s">
        <v>47</v>
      </c>
      <c r="E129" s="22" t="s">
        <v>252</v>
      </c>
      <c r="F129" s="23" t="s">
        <v>94</v>
      </c>
      <c r="G129" s="24">
        <v>495.9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26" t="s">
        <v>50</v>
      </c>
      <c r="E130" s="27" t="s">
        <v>253</v>
      </c>
    </row>
    <row r="131" spans="1:5" ht="140.25">
      <c r="A131" s="28" t="s">
        <v>52</v>
      </c>
      <c r="E131" s="29" t="s">
        <v>254</v>
      </c>
    </row>
    <row r="132" spans="1:5" ht="127.5">
      <c r="A132" t="s">
        <v>54</v>
      </c>
      <c r="E132" s="27" t="s">
        <v>249</v>
      </c>
    </row>
    <row r="133" spans="1:16" ht="12.75">
      <c r="A133" s="17" t="s">
        <v>45</v>
      </c>
      <c r="B133" s="21" t="s">
        <v>255</v>
      </c>
      <c r="C133" s="21" t="s">
        <v>256</v>
      </c>
      <c r="D133" s="17" t="s">
        <v>47</v>
      </c>
      <c r="E133" s="22" t="s">
        <v>257</v>
      </c>
      <c r="F133" s="23" t="s">
        <v>94</v>
      </c>
      <c r="G133" s="24">
        <v>611.625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26" t="s">
        <v>50</v>
      </c>
      <c r="E134" s="27" t="s">
        <v>258</v>
      </c>
    </row>
    <row r="135" spans="1:5" ht="153">
      <c r="A135" s="28" t="s">
        <v>52</v>
      </c>
      <c r="E135" s="29" t="s">
        <v>259</v>
      </c>
    </row>
    <row r="136" spans="1:5" ht="51">
      <c r="A136" t="s">
        <v>54</v>
      </c>
      <c r="E136" s="27" t="s">
        <v>260</v>
      </c>
    </row>
    <row r="137" spans="1:16" ht="12.75">
      <c r="A137" s="17" t="s">
        <v>45</v>
      </c>
      <c r="B137" s="21" t="s">
        <v>261</v>
      </c>
      <c r="C137" s="21" t="s">
        <v>262</v>
      </c>
      <c r="D137" s="17" t="s">
        <v>47</v>
      </c>
      <c r="E137" s="22" t="s">
        <v>263</v>
      </c>
      <c r="F137" s="23" t="s">
        <v>94</v>
      </c>
      <c r="G137" s="24">
        <v>127.5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23</v>
      </c>
    </row>
    <row r="138" spans="1:5" ht="25.5">
      <c r="A138" s="26" t="s">
        <v>50</v>
      </c>
      <c r="E138" s="27" t="s">
        <v>264</v>
      </c>
    </row>
    <row r="139" spans="1:5" ht="25.5">
      <c r="A139" s="28" t="s">
        <v>52</v>
      </c>
      <c r="E139" s="29" t="s">
        <v>265</v>
      </c>
    </row>
    <row r="140" spans="1:5" ht="127.5">
      <c r="A140" t="s">
        <v>54</v>
      </c>
      <c r="E140" s="27" t="s">
        <v>249</v>
      </c>
    </row>
    <row r="141" spans="1:16" ht="12.75">
      <c r="A141" s="17" t="s">
        <v>45</v>
      </c>
      <c r="B141" s="21" t="s">
        <v>266</v>
      </c>
      <c r="C141" s="21" t="s">
        <v>267</v>
      </c>
      <c r="D141" s="17" t="s">
        <v>47</v>
      </c>
      <c r="E141" s="22" t="s">
        <v>268</v>
      </c>
      <c r="F141" s="23" t="s">
        <v>182</v>
      </c>
      <c r="G141" s="24">
        <v>2035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23</v>
      </c>
    </row>
    <row r="142" spans="1:5" ht="12.75">
      <c r="A142" s="26" t="s">
        <v>50</v>
      </c>
      <c r="E142" s="27" t="s">
        <v>269</v>
      </c>
    </row>
    <row r="143" spans="1:5" ht="25.5">
      <c r="A143" s="28" t="s">
        <v>52</v>
      </c>
      <c r="E143" s="29" t="s">
        <v>270</v>
      </c>
    </row>
    <row r="144" spans="1:5" ht="51">
      <c r="A144" t="s">
        <v>54</v>
      </c>
      <c r="E144" s="27" t="s">
        <v>271</v>
      </c>
    </row>
    <row r="145" spans="1:16" ht="12.75">
      <c r="A145" s="17" t="s">
        <v>45</v>
      </c>
      <c r="B145" s="21" t="s">
        <v>272</v>
      </c>
      <c r="C145" s="21" t="s">
        <v>273</v>
      </c>
      <c r="D145" s="17" t="s">
        <v>47</v>
      </c>
      <c r="E145" s="22" t="s">
        <v>274</v>
      </c>
      <c r="F145" s="23" t="s">
        <v>182</v>
      </c>
      <c r="G145" s="24">
        <v>4070</v>
      </c>
      <c r="H145" s="25">
        <v>0</v>
      </c>
      <c r="I145" s="25">
        <f>ROUND(ROUND(H145,2)*ROUND(G145,3),2)</f>
        <v>0</v>
      </c>
      <c r="O145">
        <f>(I145*21)/100</f>
        <v>0</v>
      </c>
      <c r="P145" t="s">
        <v>23</v>
      </c>
    </row>
    <row r="146" spans="1:5" ht="12.75">
      <c r="A146" s="26" t="s">
        <v>50</v>
      </c>
      <c r="E146" s="27" t="s">
        <v>275</v>
      </c>
    </row>
    <row r="147" spans="1:5" ht="25.5">
      <c r="A147" s="28" t="s">
        <v>52</v>
      </c>
      <c r="E147" s="29" t="s">
        <v>276</v>
      </c>
    </row>
    <row r="148" spans="1:5" ht="51">
      <c r="A148" t="s">
        <v>54</v>
      </c>
      <c r="E148" s="27" t="s">
        <v>271</v>
      </c>
    </row>
    <row r="149" spans="1:16" ht="25.5">
      <c r="A149" s="17" t="s">
        <v>45</v>
      </c>
      <c r="B149" s="21" t="s">
        <v>277</v>
      </c>
      <c r="C149" s="21" t="s">
        <v>278</v>
      </c>
      <c r="D149" s="17" t="s">
        <v>47</v>
      </c>
      <c r="E149" s="22" t="s">
        <v>279</v>
      </c>
      <c r="F149" s="23" t="s">
        <v>182</v>
      </c>
      <c r="G149" s="24">
        <v>2035</v>
      </c>
      <c r="H149" s="25">
        <v>0</v>
      </c>
      <c r="I149" s="25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6" t="s">
        <v>50</v>
      </c>
      <c r="E150" s="27" t="s">
        <v>280</v>
      </c>
    </row>
    <row r="151" spans="1:5" ht="38.25">
      <c r="A151" s="28" t="s">
        <v>52</v>
      </c>
      <c r="E151" s="29" t="s">
        <v>281</v>
      </c>
    </row>
    <row r="152" spans="1:5" ht="140.25">
      <c r="A152" t="s">
        <v>54</v>
      </c>
      <c r="E152" s="27" t="s">
        <v>282</v>
      </c>
    </row>
    <row r="153" spans="1:16" ht="12.75">
      <c r="A153" s="17" t="s">
        <v>45</v>
      </c>
      <c r="B153" s="21" t="s">
        <v>283</v>
      </c>
      <c r="C153" s="21" t="s">
        <v>284</v>
      </c>
      <c r="D153" s="17" t="s">
        <v>47</v>
      </c>
      <c r="E153" s="22" t="s">
        <v>285</v>
      </c>
      <c r="F153" s="23" t="s">
        <v>182</v>
      </c>
      <c r="G153" s="24">
        <v>2035</v>
      </c>
      <c r="H153" s="25">
        <v>0</v>
      </c>
      <c r="I153" s="25">
        <f>ROUND(ROUND(H153,2)*ROUND(G153,3),2)</f>
        <v>0</v>
      </c>
      <c r="O153">
        <f>(I153*21)/100</f>
        <v>0</v>
      </c>
      <c r="P153" t="s">
        <v>23</v>
      </c>
    </row>
    <row r="154" spans="1:5" ht="12.75">
      <c r="A154" s="26" t="s">
        <v>50</v>
      </c>
      <c r="E154" s="27" t="s">
        <v>286</v>
      </c>
    </row>
    <row r="155" spans="1:5" ht="38.25">
      <c r="A155" s="28" t="s">
        <v>52</v>
      </c>
      <c r="E155" s="29" t="s">
        <v>287</v>
      </c>
    </row>
    <row r="156" spans="1:5" ht="140.25">
      <c r="A156" t="s">
        <v>54</v>
      </c>
      <c r="E156" s="27" t="s">
        <v>282</v>
      </c>
    </row>
    <row r="157" spans="1:16" ht="12.75">
      <c r="A157" s="17" t="s">
        <v>45</v>
      </c>
      <c r="B157" s="21" t="s">
        <v>288</v>
      </c>
      <c r="C157" s="21" t="s">
        <v>289</v>
      </c>
      <c r="D157" s="17" t="s">
        <v>47</v>
      </c>
      <c r="E157" s="22" t="s">
        <v>290</v>
      </c>
      <c r="F157" s="23" t="s">
        <v>182</v>
      </c>
      <c r="G157" s="24">
        <v>2035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23</v>
      </c>
    </row>
    <row r="158" spans="1:5" ht="12.75">
      <c r="A158" s="26" t="s">
        <v>50</v>
      </c>
      <c r="E158" s="27" t="s">
        <v>291</v>
      </c>
    </row>
    <row r="159" spans="1:5" ht="38.25">
      <c r="A159" s="28" t="s">
        <v>52</v>
      </c>
      <c r="E159" s="29" t="s">
        <v>292</v>
      </c>
    </row>
    <row r="160" spans="1:5" ht="140.25">
      <c r="A160" t="s">
        <v>54</v>
      </c>
      <c r="E160" s="27" t="s">
        <v>282</v>
      </c>
    </row>
    <row r="161" spans="1:16" ht="12.75">
      <c r="A161" s="17" t="s">
        <v>45</v>
      </c>
      <c r="B161" s="21" t="s">
        <v>293</v>
      </c>
      <c r="C161" s="21" t="s">
        <v>294</v>
      </c>
      <c r="D161" s="17" t="s">
        <v>47</v>
      </c>
      <c r="E161" s="22" t="s">
        <v>295</v>
      </c>
      <c r="F161" s="23" t="s">
        <v>94</v>
      </c>
      <c r="G161" s="24">
        <v>60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23</v>
      </c>
    </row>
    <row r="162" spans="1:5" ht="25.5">
      <c r="A162" s="26" t="s">
        <v>50</v>
      </c>
      <c r="E162" s="27" t="s">
        <v>296</v>
      </c>
    </row>
    <row r="163" spans="1:5" ht="25.5">
      <c r="A163" s="28" t="s">
        <v>52</v>
      </c>
      <c r="E163" s="29" t="s">
        <v>297</v>
      </c>
    </row>
    <row r="164" spans="1:5" ht="140.25">
      <c r="A164" t="s">
        <v>54</v>
      </c>
      <c r="E164" s="27" t="s">
        <v>298</v>
      </c>
    </row>
    <row r="165" spans="1:16" ht="12.75">
      <c r="A165" s="17" t="s">
        <v>45</v>
      </c>
      <c r="B165" s="21" t="s">
        <v>299</v>
      </c>
      <c r="C165" s="21" t="s">
        <v>300</v>
      </c>
      <c r="D165" s="17" t="s">
        <v>47</v>
      </c>
      <c r="E165" s="22" t="s">
        <v>301</v>
      </c>
      <c r="F165" s="23" t="s">
        <v>182</v>
      </c>
      <c r="G165" s="24">
        <v>90</v>
      </c>
      <c r="H165" s="25">
        <v>0</v>
      </c>
      <c r="I165" s="25">
        <f>ROUND(ROUND(H165,2)*ROUND(G165,3),2)</f>
        <v>0</v>
      </c>
      <c r="O165">
        <f>(I165*21)/100</f>
        <v>0</v>
      </c>
      <c r="P165" t="s">
        <v>23</v>
      </c>
    </row>
    <row r="166" spans="1:5" ht="25.5">
      <c r="A166" s="26" t="s">
        <v>50</v>
      </c>
      <c r="E166" s="27" t="s">
        <v>302</v>
      </c>
    </row>
    <row r="167" spans="1:5" ht="25.5">
      <c r="A167" s="28" t="s">
        <v>52</v>
      </c>
      <c r="E167" s="29" t="s">
        <v>303</v>
      </c>
    </row>
    <row r="168" spans="1:5" ht="165.75">
      <c r="A168" t="s">
        <v>54</v>
      </c>
      <c r="E168" s="27" t="s">
        <v>304</v>
      </c>
    </row>
    <row r="169" spans="1:16" ht="25.5">
      <c r="A169" s="17" t="s">
        <v>45</v>
      </c>
      <c r="B169" s="21" t="s">
        <v>305</v>
      </c>
      <c r="C169" s="21" t="s">
        <v>306</v>
      </c>
      <c r="D169" s="17" t="s">
        <v>47</v>
      </c>
      <c r="E169" s="22" t="s">
        <v>307</v>
      </c>
      <c r="F169" s="23" t="s">
        <v>182</v>
      </c>
      <c r="G169" s="24">
        <v>5</v>
      </c>
      <c r="H169" s="25">
        <v>0</v>
      </c>
      <c r="I169" s="25">
        <f>ROUND(ROUND(H169,2)*ROUND(G169,3),2)</f>
        <v>0</v>
      </c>
      <c r="O169">
        <f>(I169*21)/100</f>
        <v>0</v>
      </c>
      <c r="P169" t="s">
        <v>23</v>
      </c>
    </row>
    <row r="170" spans="1:5" ht="25.5">
      <c r="A170" s="26" t="s">
        <v>50</v>
      </c>
      <c r="E170" s="27" t="s">
        <v>308</v>
      </c>
    </row>
    <row r="171" spans="1:5" ht="25.5">
      <c r="A171" s="28" t="s">
        <v>52</v>
      </c>
      <c r="E171" s="29" t="s">
        <v>309</v>
      </c>
    </row>
    <row r="172" spans="1:5" ht="165.75">
      <c r="A172" t="s">
        <v>54</v>
      </c>
      <c r="E172" s="27" t="s">
        <v>304</v>
      </c>
    </row>
    <row r="173" spans="1:16" ht="12.75">
      <c r="A173" s="17" t="s">
        <v>45</v>
      </c>
      <c r="B173" s="21" t="s">
        <v>310</v>
      </c>
      <c r="C173" s="21" t="s">
        <v>311</v>
      </c>
      <c r="D173" s="17" t="s">
        <v>47</v>
      </c>
      <c r="E173" s="22" t="s">
        <v>312</v>
      </c>
      <c r="F173" s="23" t="s">
        <v>115</v>
      </c>
      <c r="G173" s="24">
        <v>48</v>
      </c>
      <c r="H173" s="25">
        <v>0</v>
      </c>
      <c r="I173" s="25">
        <f>ROUND(ROUND(H173,2)*ROUND(G173,3),2)</f>
        <v>0</v>
      </c>
      <c r="O173">
        <f>(I173*21)/100</f>
        <v>0</v>
      </c>
      <c r="P173" t="s">
        <v>23</v>
      </c>
    </row>
    <row r="174" spans="1:5" ht="25.5">
      <c r="A174" s="26" t="s">
        <v>50</v>
      </c>
      <c r="E174" s="27" t="s">
        <v>313</v>
      </c>
    </row>
    <row r="175" spans="1:5" ht="25.5">
      <c r="A175" s="28" t="s">
        <v>52</v>
      </c>
      <c r="E175" s="29" t="s">
        <v>314</v>
      </c>
    </row>
    <row r="176" spans="1:5" ht="38.25">
      <c r="A176" t="s">
        <v>54</v>
      </c>
      <c r="E176" s="27" t="s">
        <v>315</v>
      </c>
    </row>
    <row r="177" spans="1:16" ht="12.75">
      <c r="A177" s="17" t="s">
        <v>45</v>
      </c>
      <c r="B177" s="21" t="s">
        <v>316</v>
      </c>
      <c r="C177" s="21" t="s">
        <v>317</v>
      </c>
      <c r="D177" s="17" t="s">
        <v>47</v>
      </c>
      <c r="E177" s="22" t="s">
        <v>318</v>
      </c>
      <c r="F177" s="23" t="s">
        <v>115</v>
      </c>
      <c r="G177" s="24">
        <v>48</v>
      </c>
      <c r="H177" s="25">
        <v>0</v>
      </c>
      <c r="I177" s="25">
        <f>ROUND(ROUND(H177,2)*ROUND(G177,3),2)</f>
        <v>0</v>
      </c>
      <c r="O177">
        <f>(I177*21)/100</f>
        <v>0</v>
      </c>
      <c r="P177" t="s">
        <v>23</v>
      </c>
    </row>
    <row r="178" spans="1:5" ht="25.5">
      <c r="A178" s="26" t="s">
        <v>50</v>
      </c>
      <c r="E178" s="27" t="s">
        <v>319</v>
      </c>
    </row>
    <row r="179" spans="1:5" ht="25.5">
      <c r="A179" s="28" t="s">
        <v>52</v>
      </c>
      <c r="E179" s="29" t="s">
        <v>314</v>
      </c>
    </row>
    <row r="180" spans="1:5" ht="51">
      <c r="A180" t="s">
        <v>54</v>
      </c>
      <c r="E180" s="27" t="s">
        <v>320</v>
      </c>
    </row>
    <row r="181" spans="1:18" ht="12.75" customHeight="1">
      <c r="A181" s="5" t="s">
        <v>43</v>
      </c>
      <c r="B181" s="5"/>
      <c r="C181" s="31" t="s">
        <v>83</v>
      </c>
      <c r="D181" s="5"/>
      <c r="E181" s="19" t="s">
        <v>321</v>
      </c>
      <c r="F181" s="5"/>
      <c r="G181" s="5"/>
      <c r="H181" s="5"/>
      <c r="I181" s="32">
        <f>0+Q181</f>
        <v>0</v>
      </c>
      <c r="O181">
        <f>0+R181</f>
        <v>0</v>
      </c>
      <c r="Q181">
        <f>0+I182+I186+I190+I194+I198+I202</f>
        <v>0</v>
      </c>
      <c r="R181">
        <f>0+O182+O186+O190+O194+O198+O202</f>
        <v>0</v>
      </c>
    </row>
    <row r="182" spans="1:16" ht="12.75">
      <c r="A182" s="17" t="s">
        <v>45</v>
      </c>
      <c r="B182" s="21" t="s">
        <v>322</v>
      </c>
      <c r="C182" s="21" t="s">
        <v>323</v>
      </c>
      <c r="D182" s="17" t="s">
        <v>47</v>
      </c>
      <c r="E182" s="22" t="s">
        <v>324</v>
      </c>
      <c r="F182" s="23" t="s">
        <v>115</v>
      </c>
      <c r="G182" s="24">
        <v>80</v>
      </c>
      <c r="H182" s="25">
        <v>0</v>
      </c>
      <c r="I182" s="25">
        <f>ROUND(ROUND(H182,2)*ROUND(G182,3),2)</f>
        <v>0</v>
      </c>
      <c r="O182">
        <f>(I182*21)/100</f>
        <v>0</v>
      </c>
      <c r="P182" t="s">
        <v>23</v>
      </c>
    </row>
    <row r="183" spans="1:5" ht="25.5">
      <c r="A183" s="26" t="s">
        <v>50</v>
      </c>
      <c r="E183" s="27" t="s">
        <v>325</v>
      </c>
    </row>
    <row r="184" spans="1:5" ht="51">
      <c r="A184" s="28" t="s">
        <v>52</v>
      </c>
      <c r="E184" s="29" t="s">
        <v>326</v>
      </c>
    </row>
    <row r="185" spans="1:5" ht="255">
      <c r="A185" t="s">
        <v>54</v>
      </c>
      <c r="E185" s="27" t="s">
        <v>327</v>
      </c>
    </row>
    <row r="186" spans="1:16" ht="12.75">
      <c r="A186" s="17" t="s">
        <v>45</v>
      </c>
      <c r="B186" s="21" t="s">
        <v>328</v>
      </c>
      <c r="C186" s="21" t="s">
        <v>329</v>
      </c>
      <c r="D186" s="17" t="s">
        <v>47</v>
      </c>
      <c r="E186" s="22" t="s">
        <v>330</v>
      </c>
      <c r="F186" s="23" t="s">
        <v>86</v>
      </c>
      <c r="G186" s="24">
        <v>18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23</v>
      </c>
    </row>
    <row r="187" spans="1:5" ht="12.75">
      <c r="A187" s="26" t="s">
        <v>50</v>
      </c>
      <c r="E187" s="27" t="s">
        <v>331</v>
      </c>
    </row>
    <row r="188" spans="1:5" ht="25.5">
      <c r="A188" s="28" t="s">
        <v>52</v>
      </c>
      <c r="E188" s="29" t="s">
        <v>332</v>
      </c>
    </row>
    <row r="189" spans="1:5" ht="76.5">
      <c r="A189" t="s">
        <v>54</v>
      </c>
      <c r="E189" s="27" t="s">
        <v>333</v>
      </c>
    </row>
    <row r="190" spans="1:16" ht="12.75">
      <c r="A190" s="17" t="s">
        <v>45</v>
      </c>
      <c r="B190" s="21" t="s">
        <v>334</v>
      </c>
      <c r="C190" s="21" t="s">
        <v>335</v>
      </c>
      <c r="D190" s="17" t="s">
        <v>47</v>
      </c>
      <c r="E190" s="22" t="s">
        <v>336</v>
      </c>
      <c r="F190" s="23" t="s">
        <v>86</v>
      </c>
      <c r="G190" s="24">
        <v>10</v>
      </c>
      <c r="H190" s="25">
        <v>0</v>
      </c>
      <c r="I190" s="25">
        <f>ROUND(ROUND(H190,2)*ROUND(G190,3),2)</f>
        <v>0</v>
      </c>
      <c r="O190">
        <f>(I190*21)/100</f>
        <v>0</v>
      </c>
      <c r="P190" t="s">
        <v>23</v>
      </c>
    </row>
    <row r="191" spans="1:5" ht="25.5">
      <c r="A191" s="26" t="s">
        <v>50</v>
      </c>
      <c r="E191" s="27" t="s">
        <v>337</v>
      </c>
    </row>
    <row r="192" spans="1:5" ht="25.5">
      <c r="A192" s="28" t="s">
        <v>52</v>
      </c>
      <c r="E192" s="29" t="s">
        <v>338</v>
      </c>
    </row>
    <row r="193" spans="1:5" ht="38.25">
      <c r="A193" t="s">
        <v>54</v>
      </c>
      <c r="E193" s="27" t="s">
        <v>339</v>
      </c>
    </row>
    <row r="194" spans="1:16" ht="12.75">
      <c r="A194" s="17" t="s">
        <v>45</v>
      </c>
      <c r="B194" s="21" t="s">
        <v>340</v>
      </c>
      <c r="C194" s="21" t="s">
        <v>341</v>
      </c>
      <c r="D194" s="17" t="s">
        <v>47</v>
      </c>
      <c r="E194" s="22" t="s">
        <v>342</v>
      </c>
      <c r="F194" s="23" t="s">
        <v>94</v>
      </c>
      <c r="G194" s="24">
        <v>1.248</v>
      </c>
      <c r="H194" s="25">
        <v>0</v>
      </c>
      <c r="I194" s="25">
        <f>ROUND(ROUND(H194,2)*ROUND(G194,3),2)</f>
        <v>0</v>
      </c>
      <c r="O194">
        <f>(I194*21)/100</f>
        <v>0</v>
      </c>
      <c r="P194" t="s">
        <v>23</v>
      </c>
    </row>
    <row r="195" spans="1:5" ht="12.75">
      <c r="A195" s="26" t="s">
        <v>50</v>
      </c>
      <c r="E195" s="27" t="s">
        <v>343</v>
      </c>
    </row>
    <row r="196" spans="1:5" ht="38.25">
      <c r="A196" s="28" t="s">
        <v>52</v>
      </c>
      <c r="E196" s="29" t="s">
        <v>344</v>
      </c>
    </row>
    <row r="197" spans="1:5" ht="369.75">
      <c r="A197" t="s">
        <v>54</v>
      </c>
      <c r="E197" s="27" t="s">
        <v>237</v>
      </c>
    </row>
    <row r="198" spans="1:16" ht="12.75">
      <c r="A198" s="17" t="s">
        <v>45</v>
      </c>
      <c r="B198" s="21" t="s">
        <v>345</v>
      </c>
      <c r="C198" s="21" t="s">
        <v>346</v>
      </c>
      <c r="D198" s="17" t="s">
        <v>47</v>
      </c>
      <c r="E198" s="22" t="s">
        <v>347</v>
      </c>
      <c r="F198" s="23" t="s">
        <v>115</v>
      </c>
      <c r="G198" s="24">
        <v>80</v>
      </c>
      <c r="H198" s="25">
        <v>0</v>
      </c>
      <c r="I198" s="25">
        <f>ROUND(ROUND(H198,2)*ROUND(G198,3),2)</f>
        <v>0</v>
      </c>
      <c r="O198">
        <f>(I198*21)/100</f>
        <v>0</v>
      </c>
      <c r="P198" t="s">
        <v>23</v>
      </c>
    </row>
    <row r="199" spans="1:5" ht="12.75">
      <c r="A199" s="26" t="s">
        <v>50</v>
      </c>
      <c r="E199" s="27" t="s">
        <v>47</v>
      </c>
    </row>
    <row r="200" spans="1:5" ht="25.5">
      <c r="A200" s="28" t="s">
        <v>52</v>
      </c>
      <c r="E200" s="29" t="s">
        <v>348</v>
      </c>
    </row>
    <row r="201" spans="1:5" ht="63.75">
      <c r="A201" t="s">
        <v>54</v>
      </c>
      <c r="E201" s="27" t="s">
        <v>349</v>
      </c>
    </row>
    <row r="202" spans="1:16" ht="12.75">
      <c r="A202" s="17" t="s">
        <v>45</v>
      </c>
      <c r="B202" s="21" t="s">
        <v>350</v>
      </c>
      <c r="C202" s="21" t="s">
        <v>351</v>
      </c>
      <c r="D202" s="17" t="s">
        <v>47</v>
      </c>
      <c r="E202" s="22" t="s">
        <v>352</v>
      </c>
      <c r="F202" s="23" t="s">
        <v>86</v>
      </c>
      <c r="G202" s="24">
        <v>6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23</v>
      </c>
    </row>
    <row r="203" spans="1:5" ht="12.75">
      <c r="A203" s="26" t="s">
        <v>50</v>
      </c>
      <c r="E203" s="27" t="s">
        <v>353</v>
      </c>
    </row>
    <row r="204" spans="1:5" ht="25.5">
      <c r="A204" s="28" t="s">
        <v>52</v>
      </c>
      <c r="E204" s="29" t="s">
        <v>354</v>
      </c>
    </row>
    <row r="205" spans="1:5" ht="12.75">
      <c r="A205" t="s">
        <v>54</v>
      </c>
      <c r="E205" s="27" t="s">
        <v>355</v>
      </c>
    </row>
    <row r="206" spans="1:18" ht="12.75" customHeight="1">
      <c r="A206" s="5" t="s">
        <v>43</v>
      </c>
      <c r="B206" s="5"/>
      <c r="C206" s="31" t="s">
        <v>40</v>
      </c>
      <c r="D206" s="5"/>
      <c r="E206" s="19" t="s">
        <v>356</v>
      </c>
      <c r="F206" s="5"/>
      <c r="G206" s="5"/>
      <c r="H206" s="5"/>
      <c r="I206" s="32">
        <f>0+Q206</f>
        <v>0</v>
      </c>
      <c r="O206">
        <f>0+R206</f>
        <v>0</v>
      </c>
      <c r="Q206">
        <f>0+I207+I211+I215+I219+I223+I227+I231+I235+I239+I243+I247+I251+I255</f>
        <v>0</v>
      </c>
      <c r="R206">
        <f>0+O207+O211+O215+O219+O223+O227+O231+O235+O239+O243+O247+O251+O255</f>
        <v>0</v>
      </c>
    </row>
    <row r="207" spans="1:16" ht="12.75">
      <c r="A207" s="17" t="s">
        <v>45</v>
      </c>
      <c r="B207" s="21" t="s">
        <v>357</v>
      </c>
      <c r="C207" s="21" t="s">
        <v>358</v>
      </c>
      <c r="D207" s="17" t="s">
        <v>47</v>
      </c>
      <c r="E207" s="22" t="s">
        <v>359</v>
      </c>
      <c r="F207" s="23" t="s">
        <v>115</v>
      </c>
      <c r="G207" s="24">
        <v>45</v>
      </c>
      <c r="H207" s="25">
        <v>0</v>
      </c>
      <c r="I207" s="25">
        <f>ROUND(ROUND(H207,2)*ROUND(G207,3),2)</f>
        <v>0</v>
      </c>
      <c r="O207">
        <f>(I207*21)/100</f>
        <v>0</v>
      </c>
      <c r="P207" t="s">
        <v>23</v>
      </c>
    </row>
    <row r="208" spans="1:5" ht="12.75">
      <c r="A208" s="26" t="s">
        <v>50</v>
      </c>
      <c r="E208" s="27" t="s">
        <v>360</v>
      </c>
    </row>
    <row r="209" spans="1:5" ht="25.5">
      <c r="A209" s="28" t="s">
        <v>52</v>
      </c>
      <c r="E209" s="29" t="s">
        <v>361</v>
      </c>
    </row>
    <row r="210" spans="1:5" ht="63.75">
      <c r="A210" t="s">
        <v>54</v>
      </c>
      <c r="E210" s="27" t="s">
        <v>362</v>
      </c>
    </row>
    <row r="211" spans="1:16" ht="12.75">
      <c r="A211" s="17" t="s">
        <v>45</v>
      </c>
      <c r="B211" s="21" t="s">
        <v>363</v>
      </c>
      <c r="C211" s="21" t="s">
        <v>364</v>
      </c>
      <c r="D211" s="17" t="s">
        <v>47</v>
      </c>
      <c r="E211" s="22" t="s">
        <v>365</v>
      </c>
      <c r="F211" s="23" t="s">
        <v>115</v>
      </c>
      <c r="G211" s="24">
        <v>92</v>
      </c>
      <c r="H211" s="25">
        <v>0</v>
      </c>
      <c r="I211" s="25">
        <f>ROUND(ROUND(H211,2)*ROUND(G211,3),2)</f>
        <v>0</v>
      </c>
      <c r="O211">
        <f>(I211*21)/100</f>
        <v>0</v>
      </c>
      <c r="P211" t="s">
        <v>23</v>
      </c>
    </row>
    <row r="212" spans="1:5" ht="12.75">
      <c r="A212" s="26" t="s">
        <v>50</v>
      </c>
      <c r="E212" s="27" t="s">
        <v>366</v>
      </c>
    </row>
    <row r="213" spans="1:5" ht="25.5">
      <c r="A213" s="28" t="s">
        <v>52</v>
      </c>
      <c r="E213" s="29" t="s">
        <v>367</v>
      </c>
    </row>
    <row r="214" spans="1:5" ht="38.25">
      <c r="A214" t="s">
        <v>54</v>
      </c>
      <c r="E214" s="27" t="s">
        <v>368</v>
      </c>
    </row>
    <row r="215" spans="1:16" ht="25.5">
      <c r="A215" s="17" t="s">
        <v>45</v>
      </c>
      <c r="B215" s="21" t="s">
        <v>369</v>
      </c>
      <c r="C215" s="21" t="s">
        <v>370</v>
      </c>
      <c r="D215" s="17" t="s">
        <v>47</v>
      </c>
      <c r="E215" s="22" t="s">
        <v>371</v>
      </c>
      <c r="F215" s="23" t="s">
        <v>86</v>
      </c>
      <c r="G215" s="24">
        <v>23</v>
      </c>
      <c r="H215" s="25">
        <v>0</v>
      </c>
      <c r="I215" s="25">
        <f>ROUND(ROUND(H215,2)*ROUND(G215,3),2)</f>
        <v>0</v>
      </c>
      <c r="O215">
        <f>(I215*21)/100</f>
        <v>0</v>
      </c>
      <c r="P215" t="s">
        <v>23</v>
      </c>
    </row>
    <row r="216" spans="1:5" ht="12.75">
      <c r="A216" s="26" t="s">
        <v>50</v>
      </c>
      <c r="E216" s="27" t="s">
        <v>372</v>
      </c>
    </row>
    <row r="217" spans="1:5" ht="25.5">
      <c r="A217" s="28" t="s">
        <v>52</v>
      </c>
      <c r="E217" s="29" t="s">
        <v>373</v>
      </c>
    </row>
    <row r="218" spans="1:5" ht="25.5">
      <c r="A218" t="s">
        <v>54</v>
      </c>
      <c r="E218" s="27" t="s">
        <v>374</v>
      </c>
    </row>
    <row r="219" spans="1:16" ht="12.75">
      <c r="A219" s="17" t="s">
        <v>45</v>
      </c>
      <c r="B219" s="21" t="s">
        <v>375</v>
      </c>
      <c r="C219" s="21" t="s">
        <v>376</v>
      </c>
      <c r="D219" s="17" t="s">
        <v>47</v>
      </c>
      <c r="E219" s="22" t="s">
        <v>377</v>
      </c>
      <c r="F219" s="23" t="s">
        <v>86</v>
      </c>
      <c r="G219" s="24">
        <v>1</v>
      </c>
      <c r="H219" s="25">
        <v>0</v>
      </c>
      <c r="I219" s="25">
        <f>ROUND(ROUND(H219,2)*ROUND(G219,3),2)</f>
        <v>0</v>
      </c>
      <c r="O219">
        <f>(I219*21)/100</f>
        <v>0</v>
      </c>
      <c r="P219" t="s">
        <v>23</v>
      </c>
    </row>
    <row r="220" spans="1:5" ht="12.75">
      <c r="A220" s="26" t="s">
        <v>50</v>
      </c>
      <c r="E220" s="27" t="s">
        <v>372</v>
      </c>
    </row>
    <row r="221" spans="1:5" ht="25.5">
      <c r="A221" s="28" t="s">
        <v>52</v>
      </c>
      <c r="E221" s="29" t="s">
        <v>378</v>
      </c>
    </row>
    <row r="222" spans="1:5" ht="25.5">
      <c r="A222" t="s">
        <v>54</v>
      </c>
      <c r="E222" s="27" t="s">
        <v>374</v>
      </c>
    </row>
    <row r="223" spans="1:16" ht="12.75">
      <c r="A223" s="17" t="s">
        <v>45</v>
      </c>
      <c r="B223" s="21" t="s">
        <v>379</v>
      </c>
      <c r="C223" s="21" t="s">
        <v>380</v>
      </c>
      <c r="D223" s="17" t="s">
        <v>47</v>
      </c>
      <c r="E223" s="22" t="s">
        <v>381</v>
      </c>
      <c r="F223" s="23" t="s">
        <v>86</v>
      </c>
      <c r="G223" s="24">
        <v>3</v>
      </c>
      <c r="H223" s="25">
        <v>0</v>
      </c>
      <c r="I223" s="25">
        <f>ROUND(ROUND(H223,2)*ROUND(G223,3),2)</f>
        <v>0</v>
      </c>
      <c r="O223">
        <f>(I223*21)/100</f>
        <v>0</v>
      </c>
      <c r="P223" t="s">
        <v>23</v>
      </c>
    </row>
    <row r="224" spans="1:5" ht="12.75">
      <c r="A224" s="26" t="s">
        <v>50</v>
      </c>
      <c r="E224" s="27" t="s">
        <v>372</v>
      </c>
    </row>
    <row r="225" spans="1:5" ht="25.5">
      <c r="A225" s="28" t="s">
        <v>52</v>
      </c>
      <c r="E225" s="29" t="s">
        <v>382</v>
      </c>
    </row>
    <row r="226" spans="1:5" ht="25.5">
      <c r="A226" t="s">
        <v>54</v>
      </c>
      <c r="E226" s="27" t="s">
        <v>374</v>
      </c>
    </row>
    <row r="227" spans="1:16" ht="25.5">
      <c r="A227" s="17" t="s">
        <v>45</v>
      </c>
      <c r="B227" s="21" t="s">
        <v>383</v>
      </c>
      <c r="C227" s="21" t="s">
        <v>384</v>
      </c>
      <c r="D227" s="17" t="s">
        <v>47</v>
      </c>
      <c r="E227" s="22" t="s">
        <v>385</v>
      </c>
      <c r="F227" s="23" t="s">
        <v>182</v>
      </c>
      <c r="G227" s="24">
        <v>110</v>
      </c>
      <c r="H227" s="25">
        <v>0</v>
      </c>
      <c r="I227" s="25">
        <f>ROUND(ROUND(H227,2)*ROUND(G227,3),2)</f>
        <v>0</v>
      </c>
      <c r="O227">
        <f>(I227*21)/100</f>
        <v>0</v>
      </c>
      <c r="P227" t="s">
        <v>23</v>
      </c>
    </row>
    <row r="228" spans="1:5" ht="25.5">
      <c r="A228" s="26" t="s">
        <v>50</v>
      </c>
      <c r="E228" s="27" t="s">
        <v>386</v>
      </c>
    </row>
    <row r="229" spans="1:5" ht="38.25">
      <c r="A229" s="28" t="s">
        <v>52</v>
      </c>
      <c r="E229" s="29" t="s">
        <v>387</v>
      </c>
    </row>
    <row r="230" spans="1:5" ht="12.75">
      <c r="A230" t="s">
        <v>54</v>
      </c>
      <c r="E230" s="27" t="s">
        <v>388</v>
      </c>
    </row>
    <row r="231" spans="1:16" ht="12.75">
      <c r="A231" s="17" t="s">
        <v>45</v>
      </c>
      <c r="B231" s="21" t="s">
        <v>389</v>
      </c>
      <c r="C231" s="21" t="s">
        <v>390</v>
      </c>
      <c r="D231" s="17" t="s">
        <v>47</v>
      </c>
      <c r="E231" s="22" t="s">
        <v>391</v>
      </c>
      <c r="F231" s="23" t="s">
        <v>182</v>
      </c>
      <c r="G231" s="24">
        <v>127.5</v>
      </c>
      <c r="H231" s="25">
        <v>0</v>
      </c>
      <c r="I231" s="25">
        <f>ROUND(ROUND(H231,2)*ROUND(G231,3),2)</f>
        <v>0</v>
      </c>
      <c r="O231">
        <f>(I231*21)/100</f>
        <v>0</v>
      </c>
      <c r="P231" t="s">
        <v>23</v>
      </c>
    </row>
    <row r="232" spans="1:5" ht="12.75">
      <c r="A232" s="26" t="s">
        <v>50</v>
      </c>
      <c r="E232" s="27" t="s">
        <v>392</v>
      </c>
    </row>
    <row r="233" spans="1:5" ht="51">
      <c r="A233" s="28" t="s">
        <v>52</v>
      </c>
      <c r="E233" s="29" t="s">
        <v>393</v>
      </c>
    </row>
    <row r="234" spans="1:5" ht="12.75">
      <c r="A234" t="s">
        <v>54</v>
      </c>
      <c r="E234" s="27" t="s">
        <v>394</v>
      </c>
    </row>
    <row r="235" spans="1:16" ht="12.75">
      <c r="A235" s="17" t="s">
        <v>45</v>
      </c>
      <c r="B235" s="21" t="s">
        <v>395</v>
      </c>
      <c r="C235" s="21" t="s">
        <v>396</v>
      </c>
      <c r="D235" s="17" t="s">
        <v>57</v>
      </c>
      <c r="E235" s="22" t="s">
        <v>397</v>
      </c>
      <c r="F235" s="23" t="s">
        <v>115</v>
      </c>
      <c r="G235" s="24">
        <v>377</v>
      </c>
      <c r="H235" s="25">
        <v>0</v>
      </c>
      <c r="I235" s="25">
        <f>ROUND(ROUND(H235,2)*ROUND(G235,3),2)</f>
        <v>0</v>
      </c>
      <c r="O235">
        <f>(I235*21)/100</f>
        <v>0</v>
      </c>
      <c r="P235" t="s">
        <v>23</v>
      </c>
    </row>
    <row r="236" spans="1:5" ht="12.75">
      <c r="A236" s="26" t="s">
        <v>50</v>
      </c>
      <c r="E236" s="27" t="s">
        <v>398</v>
      </c>
    </row>
    <row r="237" spans="1:5" ht="25.5">
      <c r="A237" s="28" t="s">
        <v>52</v>
      </c>
      <c r="E237" s="29" t="s">
        <v>399</v>
      </c>
    </row>
    <row r="238" spans="1:5" ht="51">
      <c r="A238" t="s">
        <v>54</v>
      </c>
      <c r="E238" s="27" t="s">
        <v>400</v>
      </c>
    </row>
    <row r="239" spans="1:16" ht="12.75">
      <c r="A239" s="17" t="s">
        <v>45</v>
      </c>
      <c r="B239" s="21" t="s">
        <v>401</v>
      </c>
      <c r="C239" s="21" t="s">
        <v>396</v>
      </c>
      <c r="D239" s="17" t="s">
        <v>170</v>
      </c>
      <c r="E239" s="22" t="s">
        <v>397</v>
      </c>
      <c r="F239" s="23" t="s">
        <v>115</v>
      </c>
      <c r="G239" s="24">
        <v>22</v>
      </c>
      <c r="H239" s="25">
        <v>0</v>
      </c>
      <c r="I239" s="25">
        <f>ROUND(ROUND(H239,2)*ROUND(G239,3),2)</f>
        <v>0</v>
      </c>
      <c r="O239">
        <f>(I239*21)/100</f>
        <v>0</v>
      </c>
      <c r="P239" t="s">
        <v>23</v>
      </c>
    </row>
    <row r="240" spans="1:5" ht="25.5">
      <c r="A240" s="26" t="s">
        <v>50</v>
      </c>
      <c r="E240" s="27" t="s">
        <v>402</v>
      </c>
    </row>
    <row r="241" spans="1:5" ht="25.5">
      <c r="A241" s="28" t="s">
        <v>52</v>
      </c>
      <c r="E241" s="29" t="s">
        <v>403</v>
      </c>
    </row>
    <row r="242" spans="1:5" ht="51">
      <c r="A242" t="s">
        <v>54</v>
      </c>
      <c r="E242" s="27" t="s">
        <v>400</v>
      </c>
    </row>
    <row r="243" spans="1:16" ht="12.75">
      <c r="A243" s="17" t="s">
        <v>45</v>
      </c>
      <c r="B243" s="21" t="s">
        <v>404</v>
      </c>
      <c r="C243" s="21" t="s">
        <v>405</v>
      </c>
      <c r="D243" s="17" t="s">
        <v>47</v>
      </c>
      <c r="E243" s="22" t="s">
        <v>406</v>
      </c>
      <c r="F243" s="23" t="s">
        <v>115</v>
      </c>
      <c r="G243" s="24">
        <v>200</v>
      </c>
      <c r="H243" s="25">
        <v>0</v>
      </c>
      <c r="I243" s="25">
        <f>ROUND(ROUND(H243,2)*ROUND(G243,3),2)</f>
        <v>0</v>
      </c>
      <c r="O243">
        <f>(I243*21)/100</f>
        <v>0</v>
      </c>
      <c r="P243" t="s">
        <v>23</v>
      </c>
    </row>
    <row r="244" spans="1:5" ht="25.5">
      <c r="A244" s="26" t="s">
        <v>50</v>
      </c>
      <c r="E244" s="27" t="s">
        <v>407</v>
      </c>
    </row>
    <row r="245" spans="1:5" ht="25.5">
      <c r="A245" s="28" t="s">
        <v>52</v>
      </c>
      <c r="E245" s="29" t="s">
        <v>408</v>
      </c>
    </row>
    <row r="246" spans="1:5" ht="51">
      <c r="A246" t="s">
        <v>54</v>
      </c>
      <c r="E246" s="27" t="s">
        <v>400</v>
      </c>
    </row>
    <row r="247" spans="1:16" ht="12.75">
      <c r="A247" s="17" t="s">
        <v>45</v>
      </c>
      <c r="B247" s="21" t="s">
        <v>409</v>
      </c>
      <c r="C247" s="21" t="s">
        <v>410</v>
      </c>
      <c r="D247" s="17" t="s">
        <v>47</v>
      </c>
      <c r="E247" s="22" t="s">
        <v>411</v>
      </c>
      <c r="F247" s="23" t="s">
        <v>115</v>
      </c>
      <c r="G247" s="24">
        <v>150</v>
      </c>
      <c r="H247" s="25">
        <v>0</v>
      </c>
      <c r="I247" s="25">
        <f>ROUND(ROUND(H247,2)*ROUND(G247,3),2)</f>
        <v>0</v>
      </c>
      <c r="O247">
        <f>(I247*21)/100</f>
        <v>0</v>
      </c>
      <c r="P247" t="s">
        <v>23</v>
      </c>
    </row>
    <row r="248" spans="1:5" ht="25.5">
      <c r="A248" s="26" t="s">
        <v>50</v>
      </c>
      <c r="E248" s="27" t="s">
        <v>412</v>
      </c>
    </row>
    <row r="249" spans="1:5" ht="25.5">
      <c r="A249" s="28" t="s">
        <v>52</v>
      </c>
      <c r="E249" s="29" t="s">
        <v>413</v>
      </c>
    </row>
    <row r="250" spans="1:5" ht="51">
      <c r="A250" t="s">
        <v>54</v>
      </c>
      <c r="E250" s="27" t="s">
        <v>414</v>
      </c>
    </row>
    <row r="251" spans="1:16" ht="12.75">
      <c r="A251" s="17" t="s">
        <v>45</v>
      </c>
      <c r="B251" s="21" t="s">
        <v>415</v>
      </c>
      <c r="C251" s="21" t="s">
        <v>416</v>
      </c>
      <c r="D251" s="17" t="s">
        <v>47</v>
      </c>
      <c r="E251" s="22" t="s">
        <v>417</v>
      </c>
      <c r="F251" s="23" t="s">
        <v>94</v>
      </c>
      <c r="G251" s="24">
        <v>0.097</v>
      </c>
      <c r="H251" s="25">
        <v>0</v>
      </c>
      <c r="I251" s="25">
        <f>ROUND(ROUND(H251,2)*ROUND(G251,3),2)</f>
        <v>0</v>
      </c>
      <c r="O251">
        <f>(I251*21)/100</f>
        <v>0</v>
      </c>
      <c r="P251" t="s">
        <v>23</v>
      </c>
    </row>
    <row r="252" spans="1:5" ht="51">
      <c r="A252" s="26" t="s">
        <v>50</v>
      </c>
      <c r="E252" s="27" t="s">
        <v>418</v>
      </c>
    </row>
    <row r="253" spans="1:5" ht="63.75">
      <c r="A253" s="28" t="s">
        <v>52</v>
      </c>
      <c r="E253" s="29" t="s">
        <v>419</v>
      </c>
    </row>
    <row r="254" spans="1:5" ht="38.25">
      <c r="A254" t="s">
        <v>54</v>
      </c>
      <c r="E254" s="27" t="s">
        <v>420</v>
      </c>
    </row>
    <row r="255" spans="1:16" ht="12.75">
      <c r="A255" s="17" t="s">
        <v>45</v>
      </c>
      <c r="B255" s="21" t="s">
        <v>421</v>
      </c>
      <c r="C255" s="21" t="s">
        <v>422</v>
      </c>
      <c r="D255" s="17" t="s">
        <v>47</v>
      </c>
      <c r="E255" s="22" t="s">
        <v>423</v>
      </c>
      <c r="F255" s="23" t="s">
        <v>86</v>
      </c>
      <c r="G255" s="24">
        <v>16</v>
      </c>
      <c r="H255" s="25">
        <v>0</v>
      </c>
      <c r="I255" s="25">
        <f>ROUND(ROUND(H255,2)*ROUND(G255,3),2)</f>
        <v>0</v>
      </c>
      <c r="O255">
        <f>(I255*21)/100</f>
        <v>0</v>
      </c>
      <c r="P255" t="s">
        <v>23</v>
      </c>
    </row>
    <row r="256" spans="1:5" ht="12.75">
      <c r="A256" s="26" t="s">
        <v>50</v>
      </c>
      <c r="E256" s="27" t="s">
        <v>424</v>
      </c>
    </row>
    <row r="257" spans="1:5" ht="25.5">
      <c r="A257" s="28" t="s">
        <v>52</v>
      </c>
      <c r="E257" s="29" t="s">
        <v>425</v>
      </c>
    </row>
    <row r="258" spans="1:5" ht="102">
      <c r="A258" t="s">
        <v>54</v>
      </c>
      <c r="E258" s="27" t="s">
        <v>426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0+O8+O17+O50+O55+O68+O109+O130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427</v>
      </c>
      <c r="I3" s="30">
        <f>0+I8+I17+I50+I55+I68+I109+I130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427</v>
      </c>
      <c r="D4" s="38"/>
      <c r="E4" s="13" t="s">
        <v>428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45</v>
      </c>
      <c r="B9" s="21" t="s">
        <v>29</v>
      </c>
      <c r="C9" s="21" t="s">
        <v>92</v>
      </c>
      <c r="D9" s="17" t="s">
        <v>57</v>
      </c>
      <c r="E9" s="22" t="s">
        <v>93</v>
      </c>
      <c r="F9" s="23" t="s">
        <v>94</v>
      </c>
      <c r="G9" s="24">
        <v>163.118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95</v>
      </c>
    </row>
    <row r="11" spans="1:5" ht="63.75">
      <c r="A11" s="28" t="s">
        <v>52</v>
      </c>
      <c r="E11" s="29" t="s">
        <v>429</v>
      </c>
    </row>
    <row r="12" spans="1:5" ht="25.5">
      <c r="A12" t="s">
        <v>54</v>
      </c>
      <c r="E12" s="27" t="s">
        <v>97</v>
      </c>
    </row>
    <row r="13" spans="1:16" ht="12.75">
      <c r="A13" s="17" t="s">
        <v>45</v>
      </c>
      <c r="B13" s="21" t="s">
        <v>23</v>
      </c>
      <c r="C13" s="21" t="s">
        <v>98</v>
      </c>
      <c r="D13" s="17" t="s">
        <v>57</v>
      </c>
      <c r="E13" s="22" t="s">
        <v>99</v>
      </c>
      <c r="F13" s="23" t="s">
        <v>94</v>
      </c>
      <c r="G13" s="24">
        <v>15.24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100</v>
      </c>
    </row>
    <row r="15" spans="1:5" ht="12.75">
      <c r="A15" s="28" t="s">
        <v>52</v>
      </c>
      <c r="E15" s="29" t="s">
        <v>430</v>
      </c>
    </row>
    <row r="16" spans="1:5" ht="25.5">
      <c r="A16" t="s">
        <v>54</v>
      </c>
      <c r="E16" s="27" t="s">
        <v>97</v>
      </c>
    </row>
    <row r="17" spans="1:18" ht="12.75" customHeight="1">
      <c r="A17" s="5" t="s">
        <v>43</v>
      </c>
      <c r="B17" s="5"/>
      <c r="C17" s="31" t="s">
        <v>29</v>
      </c>
      <c r="D17" s="5"/>
      <c r="E17" s="19" t="s">
        <v>107</v>
      </c>
      <c r="F17" s="5"/>
      <c r="G17" s="5"/>
      <c r="H17" s="5"/>
      <c r="I17" s="32">
        <f>0+Q17</f>
        <v>0</v>
      </c>
      <c r="O17">
        <f>0+R17</f>
        <v>0</v>
      </c>
      <c r="Q17">
        <f>0+I18+I22+I26+I30+I34+I38+I42+I46</f>
        <v>0</v>
      </c>
      <c r="R17">
        <f>0+O18+O22+O26+O30+O34+O38+O42+O46</f>
        <v>0</v>
      </c>
    </row>
    <row r="18" spans="1:16" ht="12.75">
      <c r="A18" s="17" t="s">
        <v>45</v>
      </c>
      <c r="B18" s="21" t="s">
        <v>22</v>
      </c>
      <c r="C18" s="21" t="s">
        <v>431</v>
      </c>
      <c r="D18" s="17" t="s">
        <v>47</v>
      </c>
      <c r="E18" s="22" t="s">
        <v>432</v>
      </c>
      <c r="F18" s="23" t="s">
        <v>94</v>
      </c>
      <c r="G18" s="24">
        <v>15.4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433</v>
      </c>
    </row>
    <row r="20" spans="1:5" ht="51">
      <c r="A20" s="28" t="s">
        <v>52</v>
      </c>
      <c r="E20" s="29" t="s">
        <v>434</v>
      </c>
    </row>
    <row r="21" spans="1:5" ht="63.75">
      <c r="A21" t="s">
        <v>54</v>
      </c>
      <c r="E21" s="27" t="s">
        <v>112</v>
      </c>
    </row>
    <row r="22" spans="1:16" ht="25.5">
      <c r="A22" s="17" t="s">
        <v>45</v>
      </c>
      <c r="B22" s="21" t="s">
        <v>33</v>
      </c>
      <c r="C22" s="21" t="s">
        <v>108</v>
      </c>
      <c r="D22" s="17" t="s">
        <v>47</v>
      </c>
      <c r="E22" s="22" t="s">
        <v>109</v>
      </c>
      <c r="F22" s="23" t="s">
        <v>94</v>
      </c>
      <c r="G22" s="24">
        <v>124.6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25.5">
      <c r="A23" s="26" t="s">
        <v>50</v>
      </c>
      <c r="E23" s="27" t="s">
        <v>110</v>
      </c>
    </row>
    <row r="24" spans="1:5" ht="127.5">
      <c r="A24" s="28" t="s">
        <v>52</v>
      </c>
      <c r="E24" s="29" t="s">
        <v>435</v>
      </c>
    </row>
    <row r="25" spans="1:5" ht="63.75">
      <c r="A25" t="s">
        <v>54</v>
      </c>
      <c r="E25" s="27" t="s">
        <v>112</v>
      </c>
    </row>
    <row r="26" spans="1:16" ht="12.75">
      <c r="A26" s="17" t="s">
        <v>45</v>
      </c>
      <c r="B26" s="21" t="s">
        <v>35</v>
      </c>
      <c r="C26" s="21" t="s">
        <v>436</v>
      </c>
      <c r="D26" s="17" t="s">
        <v>47</v>
      </c>
      <c r="E26" s="22" t="s">
        <v>437</v>
      </c>
      <c r="F26" s="23" t="s">
        <v>94</v>
      </c>
      <c r="G26" s="24">
        <v>18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438</v>
      </c>
    </row>
    <row r="28" spans="1:5" ht="51">
      <c r="A28" s="28" t="s">
        <v>52</v>
      </c>
      <c r="E28" s="29" t="s">
        <v>439</v>
      </c>
    </row>
    <row r="29" spans="1:5" ht="63.75">
      <c r="A29" t="s">
        <v>54</v>
      </c>
      <c r="E29" s="27" t="s">
        <v>112</v>
      </c>
    </row>
    <row r="30" spans="1:16" ht="12.75">
      <c r="A30" s="17" t="s">
        <v>45</v>
      </c>
      <c r="B30" s="21" t="s">
        <v>37</v>
      </c>
      <c r="C30" s="21" t="s">
        <v>122</v>
      </c>
      <c r="D30" s="17" t="s">
        <v>47</v>
      </c>
      <c r="E30" s="22" t="s">
        <v>123</v>
      </c>
      <c r="F30" s="23" t="s">
        <v>94</v>
      </c>
      <c r="G30" s="24">
        <v>41.8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25.5">
      <c r="A31" s="26" t="s">
        <v>50</v>
      </c>
      <c r="E31" s="27" t="s">
        <v>124</v>
      </c>
    </row>
    <row r="32" spans="1:5" ht="51">
      <c r="A32" s="28" t="s">
        <v>52</v>
      </c>
      <c r="E32" s="29" t="s">
        <v>440</v>
      </c>
    </row>
    <row r="33" spans="1:5" ht="63.75">
      <c r="A33" t="s">
        <v>54</v>
      </c>
      <c r="E33" s="27" t="s">
        <v>112</v>
      </c>
    </row>
    <row r="34" spans="1:16" ht="12.75">
      <c r="A34" s="17" t="s">
        <v>45</v>
      </c>
      <c r="B34" s="21" t="s">
        <v>78</v>
      </c>
      <c r="C34" s="21" t="s">
        <v>142</v>
      </c>
      <c r="D34" s="17" t="s">
        <v>47</v>
      </c>
      <c r="E34" s="22" t="s">
        <v>143</v>
      </c>
      <c r="F34" s="23" t="s">
        <v>94</v>
      </c>
      <c r="G34" s="24">
        <v>15.24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25.5">
      <c r="A35" s="26" t="s">
        <v>50</v>
      </c>
      <c r="E35" s="27" t="s">
        <v>144</v>
      </c>
    </row>
    <row r="36" spans="1:5" ht="51">
      <c r="A36" s="28" t="s">
        <v>52</v>
      </c>
      <c r="E36" s="29" t="s">
        <v>441</v>
      </c>
    </row>
    <row r="37" spans="1:5" ht="318.75">
      <c r="A37" t="s">
        <v>54</v>
      </c>
      <c r="E37" s="27" t="s">
        <v>146</v>
      </c>
    </row>
    <row r="38" spans="1:16" ht="12.75">
      <c r="A38" s="17" t="s">
        <v>45</v>
      </c>
      <c r="B38" s="21" t="s">
        <v>83</v>
      </c>
      <c r="C38" s="21" t="s">
        <v>165</v>
      </c>
      <c r="D38" s="17" t="s">
        <v>170</v>
      </c>
      <c r="E38" s="22" t="s">
        <v>166</v>
      </c>
      <c r="F38" s="23" t="s">
        <v>94</v>
      </c>
      <c r="G38" s="24">
        <v>9.923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25.5">
      <c r="A39" s="26" t="s">
        <v>50</v>
      </c>
      <c r="E39" s="27" t="s">
        <v>171</v>
      </c>
    </row>
    <row r="40" spans="1:5" ht="102">
      <c r="A40" s="28" t="s">
        <v>52</v>
      </c>
      <c r="E40" s="29" t="s">
        <v>442</v>
      </c>
    </row>
    <row r="41" spans="1:5" ht="229.5">
      <c r="A41" t="s">
        <v>54</v>
      </c>
      <c r="E41" s="27" t="s">
        <v>168</v>
      </c>
    </row>
    <row r="42" spans="1:16" ht="12.75">
      <c r="A42" s="17" t="s">
        <v>45</v>
      </c>
      <c r="B42" s="21" t="s">
        <v>40</v>
      </c>
      <c r="C42" s="21" t="s">
        <v>174</v>
      </c>
      <c r="D42" s="17" t="s">
        <v>47</v>
      </c>
      <c r="E42" s="22" t="s">
        <v>175</v>
      </c>
      <c r="F42" s="23" t="s">
        <v>94</v>
      </c>
      <c r="G42" s="24">
        <v>3.402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176</v>
      </c>
    </row>
    <row r="44" spans="1:5" ht="63.75">
      <c r="A44" s="28" t="s">
        <v>52</v>
      </c>
      <c r="E44" s="29" t="s">
        <v>443</v>
      </c>
    </row>
    <row r="45" spans="1:5" ht="293.25">
      <c r="A45" t="s">
        <v>54</v>
      </c>
      <c r="E45" s="27" t="s">
        <v>178</v>
      </c>
    </row>
    <row r="46" spans="1:16" ht="12.75">
      <c r="A46" s="17" t="s">
        <v>45</v>
      </c>
      <c r="B46" s="21" t="s">
        <v>42</v>
      </c>
      <c r="C46" s="21" t="s">
        <v>187</v>
      </c>
      <c r="D46" s="17" t="s">
        <v>47</v>
      </c>
      <c r="E46" s="22" t="s">
        <v>188</v>
      </c>
      <c r="F46" s="23" t="s">
        <v>182</v>
      </c>
      <c r="G46" s="24">
        <v>339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6" t="s">
        <v>50</v>
      </c>
      <c r="E47" s="27" t="s">
        <v>189</v>
      </c>
    </row>
    <row r="48" spans="1:5" ht="63.75">
      <c r="A48" s="28" t="s">
        <v>52</v>
      </c>
      <c r="E48" s="29" t="s">
        <v>444</v>
      </c>
    </row>
    <row r="49" spans="1:5" ht="25.5">
      <c r="A49" t="s">
        <v>54</v>
      </c>
      <c r="E49" s="27" t="s">
        <v>191</v>
      </c>
    </row>
    <row r="50" spans="1:18" ht="12.75" customHeight="1">
      <c r="A50" s="5" t="s">
        <v>43</v>
      </c>
      <c r="B50" s="5"/>
      <c r="C50" s="31" t="s">
        <v>23</v>
      </c>
      <c r="D50" s="5"/>
      <c r="E50" s="19" t="s">
        <v>212</v>
      </c>
      <c r="F50" s="5"/>
      <c r="G50" s="5"/>
      <c r="H50" s="5"/>
      <c r="I50" s="32">
        <f>0+Q50</f>
        <v>0</v>
      </c>
      <c r="O50">
        <f>0+R50</f>
        <v>0</v>
      </c>
      <c r="Q50">
        <f>0+I51</f>
        <v>0</v>
      </c>
      <c r="R50">
        <f>0+O51</f>
        <v>0</v>
      </c>
    </row>
    <row r="51" spans="1:16" ht="12.75">
      <c r="A51" s="17" t="s">
        <v>45</v>
      </c>
      <c r="B51" s="21" t="s">
        <v>141</v>
      </c>
      <c r="C51" s="21" t="s">
        <v>220</v>
      </c>
      <c r="D51" s="17" t="s">
        <v>47</v>
      </c>
      <c r="E51" s="22" t="s">
        <v>221</v>
      </c>
      <c r="F51" s="23" t="s">
        <v>182</v>
      </c>
      <c r="G51" s="24">
        <v>252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222</v>
      </c>
    </row>
    <row r="53" spans="1:5" ht="51">
      <c r="A53" s="28" t="s">
        <v>52</v>
      </c>
      <c r="E53" s="29" t="s">
        <v>445</v>
      </c>
    </row>
    <row r="54" spans="1:5" ht="51">
      <c r="A54" t="s">
        <v>54</v>
      </c>
      <c r="E54" s="27" t="s">
        <v>224</v>
      </c>
    </row>
    <row r="55" spans="1:18" ht="12.75" customHeight="1">
      <c r="A55" s="5" t="s">
        <v>43</v>
      </c>
      <c r="B55" s="5"/>
      <c r="C55" s="31" t="s">
        <v>33</v>
      </c>
      <c r="D55" s="5"/>
      <c r="E55" s="19" t="s">
        <v>231</v>
      </c>
      <c r="F55" s="5"/>
      <c r="G55" s="5"/>
      <c r="H55" s="5"/>
      <c r="I55" s="32">
        <f>0+Q55</f>
        <v>0</v>
      </c>
      <c r="O55">
        <f>0+R55</f>
        <v>0</v>
      </c>
      <c r="Q55">
        <f>0+I56+I60+I64</f>
        <v>0</v>
      </c>
      <c r="R55">
        <f>0+O56+O60+O64</f>
        <v>0</v>
      </c>
    </row>
    <row r="56" spans="1:16" ht="12.75">
      <c r="A56" s="17" t="s">
        <v>45</v>
      </c>
      <c r="B56" s="21" t="s">
        <v>147</v>
      </c>
      <c r="C56" s="21" t="s">
        <v>233</v>
      </c>
      <c r="D56" s="17" t="s">
        <v>47</v>
      </c>
      <c r="E56" s="22" t="s">
        <v>234</v>
      </c>
      <c r="F56" s="23" t="s">
        <v>94</v>
      </c>
      <c r="G56" s="24">
        <v>0.648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23</v>
      </c>
    </row>
    <row r="57" spans="1:5" ht="12.75">
      <c r="A57" s="26" t="s">
        <v>50</v>
      </c>
      <c r="E57" s="27" t="s">
        <v>235</v>
      </c>
    </row>
    <row r="58" spans="1:5" ht="25.5">
      <c r="A58" s="28" t="s">
        <v>52</v>
      </c>
      <c r="E58" s="29" t="s">
        <v>446</v>
      </c>
    </row>
    <row r="59" spans="1:5" ht="369.75">
      <c r="A59" t="s">
        <v>54</v>
      </c>
      <c r="E59" s="27" t="s">
        <v>237</v>
      </c>
    </row>
    <row r="60" spans="1:16" ht="12.75">
      <c r="A60" s="17" t="s">
        <v>45</v>
      </c>
      <c r="B60" s="21" t="s">
        <v>152</v>
      </c>
      <c r="C60" s="21" t="s">
        <v>239</v>
      </c>
      <c r="D60" s="17" t="s">
        <v>57</v>
      </c>
      <c r="E60" s="22" t="s">
        <v>240</v>
      </c>
      <c r="F60" s="23" t="s">
        <v>94</v>
      </c>
      <c r="G60" s="24">
        <v>0.8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23</v>
      </c>
    </row>
    <row r="61" spans="1:5" ht="12.75">
      <c r="A61" s="26" t="s">
        <v>50</v>
      </c>
      <c r="E61" s="27" t="s">
        <v>241</v>
      </c>
    </row>
    <row r="62" spans="1:5" ht="12.75">
      <c r="A62" s="28" t="s">
        <v>52</v>
      </c>
      <c r="E62" s="29" t="s">
        <v>447</v>
      </c>
    </row>
    <row r="63" spans="1:5" ht="38.25">
      <c r="A63" t="s">
        <v>54</v>
      </c>
      <c r="E63" s="27" t="s">
        <v>230</v>
      </c>
    </row>
    <row r="64" spans="1:16" ht="12.75">
      <c r="A64" s="17" t="s">
        <v>45</v>
      </c>
      <c r="B64" s="21" t="s">
        <v>158</v>
      </c>
      <c r="C64" s="21" t="s">
        <v>239</v>
      </c>
      <c r="D64" s="17" t="s">
        <v>170</v>
      </c>
      <c r="E64" s="22" t="s">
        <v>240</v>
      </c>
      <c r="F64" s="23" t="s">
        <v>94</v>
      </c>
      <c r="G64" s="24">
        <v>3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448</v>
      </c>
    </row>
    <row r="66" spans="1:5" ht="38.25">
      <c r="A66" s="28" t="s">
        <v>52</v>
      </c>
      <c r="E66" s="29" t="s">
        <v>449</v>
      </c>
    </row>
    <row r="67" spans="1:5" ht="38.25">
      <c r="A67" t="s">
        <v>54</v>
      </c>
      <c r="E67" s="27" t="s">
        <v>230</v>
      </c>
    </row>
    <row r="68" spans="1:18" ht="12.75" customHeight="1">
      <c r="A68" s="5" t="s">
        <v>43</v>
      </c>
      <c r="B68" s="5"/>
      <c r="C68" s="31" t="s">
        <v>35</v>
      </c>
      <c r="D68" s="5"/>
      <c r="E68" s="19" t="s">
        <v>243</v>
      </c>
      <c r="F68" s="5"/>
      <c r="G68" s="5"/>
      <c r="H68" s="5"/>
      <c r="I68" s="32">
        <f>0+Q68</f>
        <v>0</v>
      </c>
      <c r="O68">
        <f>0+R68</f>
        <v>0</v>
      </c>
      <c r="Q68">
        <f>0+I69+I73+I77+I81+I85+I89+I93+I97+I101+I105</f>
        <v>0</v>
      </c>
      <c r="R68">
        <f>0+O69+O73+O77+O81+O85+O89+O93+O97+O101+O105</f>
        <v>0</v>
      </c>
    </row>
    <row r="69" spans="1:16" ht="12.75">
      <c r="A69" s="17" t="s">
        <v>45</v>
      </c>
      <c r="B69" s="21" t="s">
        <v>164</v>
      </c>
      <c r="C69" s="21" t="s">
        <v>251</v>
      </c>
      <c r="D69" s="17" t="s">
        <v>47</v>
      </c>
      <c r="E69" s="22" t="s">
        <v>252</v>
      </c>
      <c r="F69" s="23" t="s">
        <v>94</v>
      </c>
      <c r="G69" s="24">
        <v>7.5</v>
      </c>
      <c r="H69" s="25">
        <v>0</v>
      </c>
      <c r="I69" s="25">
        <f>ROUND(ROUND(H69,2)*ROUND(G69,3),2)</f>
        <v>0</v>
      </c>
      <c r="O69">
        <f>(I69*21)/100</f>
        <v>0</v>
      </c>
      <c r="P69" t="s">
        <v>23</v>
      </c>
    </row>
    <row r="70" spans="1:5" ht="12.75">
      <c r="A70" s="26" t="s">
        <v>50</v>
      </c>
      <c r="E70" s="27" t="s">
        <v>253</v>
      </c>
    </row>
    <row r="71" spans="1:5" ht="51">
      <c r="A71" s="28" t="s">
        <v>52</v>
      </c>
      <c r="E71" s="29" t="s">
        <v>450</v>
      </c>
    </row>
    <row r="72" spans="1:5" ht="127.5">
      <c r="A72" t="s">
        <v>54</v>
      </c>
      <c r="E72" s="27" t="s">
        <v>249</v>
      </c>
    </row>
    <row r="73" spans="1:16" ht="12.75">
      <c r="A73" s="17" t="s">
        <v>45</v>
      </c>
      <c r="B73" s="21" t="s">
        <v>169</v>
      </c>
      <c r="C73" s="21" t="s">
        <v>256</v>
      </c>
      <c r="D73" s="17" t="s">
        <v>47</v>
      </c>
      <c r="E73" s="22" t="s">
        <v>257</v>
      </c>
      <c r="F73" s="23" t="s">
        <v>94</v>
      </c>
      <c r="G73" s="24">
        <v>136.2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23</v>
      </c>
    </row>
    <row r="74" spans="1:5" ht="12.75">
      <c r="A74" s="26" t="s">
        <v>50</v>
      </c>
      <c r="E74" s="27" t="s">
        <v>258</v>
      </c>
    </row>
    <row r="75" spans="1:5" ht="178.5">
      <c r="A75" s="28" t="s">
        <v>52</v>
      </c>
      <c r="E75" s="29" t="s">
        <v>451</v>
      </c>
    </row>
    <row r="76" spans="1:5" ht="51">
      <c r="A76" t="s">
        <v>54</v>
      </c>
      <c r="E76" s="27" t="s">
        <v>260</v>
      </c>
    </row>
    <row r="77" spans="1:16" ht="12.75">
      <c r="A77" s="17" t="s">
        <v>45</v>
      </c>
      <c r="B77" s="21" t="s">
        <v>173</v>
      </c>
      <c r="C77" s="21" t="s">
        <v>267</v>
      </c>
      <c r="D77" s="17" t="s">
        <v>47</v>
      </c>
      <c r="E77" s="22" t="s">
        <v>268</v>
      </c>
      <c r="F77" s="23" t="s">
        <v>182</v>
      </c>
      <c r="G77" s="24">
        <v>410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23</v>
      </c>
    </row>
    <row r="78" spans="1:5" ht="12.75">
      <c r="A78" s="26" t="s">
        <v>50</v>
      </c>
      <c r="E78" s="27" t="s">
        <v>269</v>
      </c>
    </row>
    <row r="79" spans="1:5" ht="25.5">
      <c r="A79" s="28" t="s">
        <v>52</v>
      </c>
      <c r="E79" s="29" t="s">
        <v>452</v>
      </c>
    </row>
    <row r="80" spans="1:5" ht="51">
      <c r="A80" t="s">
        <v>54</v>
      </c>
      <c r="E80" s="27" t="s">
        <v>271</v>
      </c>
    </row>
    <row r="81" spans="1:16" ht="12.75">
      <c r="A81" s="17" t="s">
        <v>45</v>
      </c>
      <c r="B81" s="21" t="s">
        <v>179</v>
      </c>
      <c r="C81" s="21" t="s">
        <v>273</v>
      </c>
      <c r="D81" s="17" t="s">
        <v>47</v>
      </c>
      <c r="E81" s="22" t="s">
        <v>274</v>
      </c>
      <c r="F81" s="23" t="s">
        <v>182</v>
      </c>
      <c r="G81" s="24">
        <v>410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23</v>
      </c>
    </row>
    <row r="82" spans="1:5" ht="12.75">
      <c r="A82" s="26" t="s">
        <v>50</v>
      </c>
      <c r="E82" s="27" t="s">
        <v>275</v>
      </c>
    </row>
    <row r="83" spans="1:5" ht="25.5">
      <c r="A83" s="28" t="s">
        <v>52</v>
      </c>
      <c r="E83" s="29" t="s">
        <v>453</v>
      </c>
    </row>
    <row r="84" spans="1:5" ht="51">
      <c r="A84" t="s">
        <v>54</v>
      </c>
      <c r="E84" s="27" t="s">
        <v>271</v>
      </c>
    </row>
    <row r="85" spans="1:16" ht="12.75">
      <c r="A85" s="17" t="s">
        <v>45</v>
      </c>
      <c r="B85" s="21" t="s">
        <v>186</v>
      </c>
      <c r="C85" s="21" t="s">
        <v>454</v>
      </c>
      <c r="D85" s="17" t="s">
        <v>47</v>
      </c>
      <c r="E85" s="22" t="s">
        <v>455</v>
      </c>
      <c r="F85" s="23" t="s">
        <v>182</v>
      </c>
      <c r="G85" s="24">
        <v>30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23</v>
      </c>
    </row>
    <row r="86" spans="1:5" ht="12.75">
      <c r="A86" s="26" t="s">
        <v>50</v>
      </c>
      <c r="E86" s="27" t="s">
        <v>456</v>
      </c>
    </row>
    <row r="87" spans="1:5" ht="25.5">
      <c r="A87" s="28" t="s">
        <v>52</v>
      </c>
      <c r="E87" s="29" t="s">
        <v>457</v>
      </c>
    </row>
    <row r="88" spans="1:5" ht="51">
      <c r="A88" t="s">
        <v>54</v>
      </c>
      <c r="E88" s="27" t="s">
        <v>458</v>
      </c>
    </row>
    <row r="89" spans="1:16" ht="25.5">
      <c r="A89" s="17" t="s">
        <v>45</v>
      </c>
      <c r="B89" s="21" t="s">
        <v>192</v>
      </c>
      <c r="C89" s="21" t="s">
        <v>278</v>
      </c>
      <c r="D89" s="17" t="s">
        <v>47</v>
      </c>
      <c r="E89" s="22" t="s">
        <v>279</v>
      </c>
      <c r="F89" s="23" t="s">
        <v>182</v>
      </c>
      <c r="G89" s="24">
        <v>410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23</v>
      </c>
    </row>
    <row r="90" spans="1:5" ht="12.75">
      <c r="A90" s="26" t="s">
        <v>50</v>
      </c>
      <c r="E90" s="27" t="s">
        <v>280</v>
      </c>
    </row>
    <row r="91" spans="1:5" ht="38.25">
      <c r="A91" s="28" t="s">
        <v>52</v>
      </c>
      <c r="E91" s="29" t="s">
        <v>459</v>
      </c>
    </row>
    <row r="92" spans="1:5" ht="140.25">
      <c r="A92" t="s">
        <v>54</v>
      </c>
      <c r="E92" s="27" t="s">
        <v>282</v>
      </c>
    </row>
    <row r="93" spans="1:16" ht="12.75">
      <c r="A93" s="17" t="s">
        <v>45</v>
      </c>
      <c r="B93" s="21" t="s">
        <v>197</v>
      </c>
      <c r="C93" s="21" t="s">
        <v>284</v>
      </c>
      <c r="D93" s="17" t="s">
        <v>47</v>
      </c>
      <c r="E93" s="22" t="s">
        <v>285</v>
      </c>
      <c r="F93" s="23" t="s">
        <v>182</v>
      </c>
      <c r="G93" s="24">
        <v>410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23</v>
      </c>
    </row>
    <row r="94" spans="1:5" ht="12.75">
      <c r="A94" s="26" t="s">
        <v>50</v>
      </c>
      <c r="E94" s="27" t="s">
        <v>286</v>
      </c>
    </row>
    <row r="95" spans="1:5" ht="38.25">
      <c r="A95" s="28" t="s">
        <v>52</v>
      </c>
      <c r="E95" s="29" t="s">
        <v>460</v>
      </c>
    </row>
    <row r="96" spans="1:5" ht="140.25">
      <c r="A96" t="s">
        <v>54</v>
      </c>
      <c r="E96" s="27" t="s">
        <v>282</v>
      </c>
    </row>
    <row r="97" spans="1:16" ht="25.5">
      <c r="A97" s="17" t="s">
        <v>45</v>
      </c>
      <c r="B97" s="21" t="s">
        <v>203</v>
      </c>
      <c r="C97" s="21" t="s">
        <v>461</v>
      </c>
      <c r="D97" s="17" t="s">
        <v>47</v>
      </c>
      <c r="E97" s="22" t="s">
        <v>462</v>
      </c>
      <c r="F97" s="23" t="s">
        <v>182</v>
      </c>
      <c r="G97" s="24">
        <v>34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23</v>
      </c>
    </row>
    <row r="98" spans="1:5" ht="12.75">
      <c r="A98" s="26" t="s">
        <v>50</v>
      </c>
      <c r="E98" s="27" t="s">
        <v>463</v>
      </c>
    </row>
    <row r="99" spans="1:5" ht="25.5">
      <c r="A99" s="28" t="s">
        <v>52</v>
      </c>
      <c r="E99" s="29" t="s">
        <v>464</v>
      </c>
    </row>
    <row r="100" spans="1:5" ht="140.25">
      <c r="A100" t="s">
        <v>54</v>
      </c>
      <c r="E100" s="27" t="s">
        <v>465</v>
      </c>
    </row>
    <row r="101" spans="1:16" ht="12.75">
      <c r="A101" s="17" t="s">
        <v>45</v>
      </c>
      <c r="B101" s="21" t="s">
        <v>208</v>
      </c>
      <c r="C101" s="21" t="s">
        <v>466</v>
      </c>
      <c r="D101" s="17" t="s">
        <v>47</v>
      </c>
      <c r="E101" s="22" t="s">
        <v>467</v>
      </c>
      <c r="F101" s="23" t="s">
        <v>182</v>
      </c>
      <c r="G101" s="24">
        <v>140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23</v>
      </c>
    </row>
    <row r="102" spans="1:5" ht="25.5">
      <c r="A102" s="26" t="s">
        <v>50</v>
      </c>
      <c r="E102" s="27" t="s">
        <v>468</v>
      </c>
    </row>
    <row r="103" spans="1:5" ht="25.5">
      <c r="A103" s="28" t="s">
        <v>52</v>
      </c>
      <c r="E103" s="29" t="s">
        <v>469</v>
      </c>
    </row>
    <row r="104" spans="1:5" ht="165.75">
      <c r="A104" t="s">
        <v>54</v>
      </c>
      <c r="E104" s="27" t="s">
        <v>304</v>
      </c>
    </row>
    <row r="105" spans="1:16" ht="25.5">
      <c r="A105" s="17" t="s">
        <v>45</v>
      </c>
      <c r="B105" s="21" t="s">
        <v>213</v>
      </c>
      <c r="C105" s="21" t="s">
        <v>470</v>
      </c>
      <c r="D105" s="17" t="s">
        <v>47</v>
      </c>
      <c r="E105" s="22" t="s">
        <v>471</v>
      </c>
      <c r="F105" s="23" t="s">
        <v>182</v>
      </c>
      <c r="G105" s="24">
        <v>40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26" t="s">
        <v>50</v>
      </c>
      <c r="E106" s="27" t="s">
        <v>472</v>
      </c>
    </row>
    <row r="107" spans="1:5" ht="51">
      <c r="A107" s="28" t="s">
        <v>52</v>
      </c>
      <c r="E107" s="29" t="s">
        <v>473</v>
      </c>
    </row>
    <row r="108" spans="1:5" ht="165.75">
      <c r="A108" t="s">
        <v>54</v>
      </c>
      <c r="E108" s="27" t="s">
        <v>304</v>
      </c>
    </row>
    <row r="109" spans="1:18" ht="12.75" customHeight="1">
      <c r="A109" s="5" t="s">
        <v>43</v>
      </c>
      <c r="B109" s="5"/>
      <c r="C109" s="31" t="s">
        <v>83</v>
      </c>
      <c r="D109" s="5"/>
      <c r="E109" s="19" t="s">
        <v>321</v>
      </c>
      <c r="F109" s="5"/>
      <c r="G109" s="5"/>
      <c r="H109" s="5"/>
      <c r="I109" s="32">
        <f>0+Q109</f>
        <v>0</v>
      </c>
      <c r="O109">
        <f>0+R109</f>
        <v>0</v>
      </c>
      <c r="Q109">
        <f>0+I110+I114+I118+I122+I126</f>
        <v>0</v>
      </c>
      <c r="R109">
        <f>0+O110+O114+O118+O122+O126</f>
        <v>0</v>
      </c>
    </row>
    <row r="110" spans="1:16" ht="12.75">
      <c r="A110" s="17" t="s">
        <v>45</v>
      </c>
      <c r="B110" s="21" t="s">
        <v>219</v>
      </c>
      <c r="C110" s="21" t="s">
        <v>323</v>
      </c>
      <c r="D110" s="17" t="s">
        <v>47</v>
      </c>
      <c r="E110" s="22" t="s">
        <v>324</v>
      </c>
      <c r="F110" s="23" t="s">
        <v>115</v>
      </c>
      <c r="G110" s="24">
        <v>10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23</v>
      </c>
    </row>
    <row r="111" spans="1:5" ht="25.5">
      <c r="A111" s="26" t="s">
        <v>50</v>
      </c>
      <c r="E111" s="27" t="s">
        <v>325</v>
      </c>
    </row>
    <row r="112" spans="1:5" ht="25.5">
      <c r="A112" s="28" t="s">
        <v>52</v>
      </c>
      <c r="E112" s="29" t="s">
        <v>474</v>
      </c>
    </row>
    <row r="113" spans="1:5" ht="255">
      <c r="A113" t="s">
        <v>54</v>
      </c>
      <c r="E113" s="27" t="s">
        <v>327</v>
      </c>
    </row>
    <row r="114" spans="1:16" ht="12.75">
      <c r="A114" s="17" t="s">
        <v>45</v>
      </c>
      <c r="B114" s="21" t="s">
        <v>225</v>
      </c>
      <c r="C114" s="21" t="s">
        <v>329</v>
      </c>
      <c r="D114" s="17" t="s">
        <v>47</v>
      </c>
      <c r="E114" s="22" t="s">
        <v>330</v>
      </c>
      <c r="F114" s="23" t="s">
        <v>86</v>
      </c>
      <c r="G114" s="24">
        <v>2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23</v>
      </c>
    </row>
    <row r="115" spans="1:5" ht="12.75">
      <c r="A115" s="26" t="s">
        <v>50</v>
      </c>
      <c r="E115" s="27" t="s">
        <v>331</v>
      </c>
    </row>
    <row r="116" spans="1:5" ht="25.5">
      <c r="A116" s="28" t="s">
        <v>52</v>
      </c>
      <c r="E116" s="29" t="s">
        <v>475</v>
      </c>
    </row>
    <row r="117" spans="1:5" ht="76.5">
      <c r="A117" t="s">
        <v>54</v>
      </c>
      <c r="E117" s="27" t="s">
        <v>333</v>
      </c>
    </row>
    <row r="118" spans="1:16" ht="12.75">
      <c r="A118" s="17" t="s">
        <v>45</v>
      </c>
      <c r="B118" s="21" t="s">
        <v>232</v>
      </c>
      <c r="C118" s="21" t="s">
        <v>335</v>
      </c>
      <c r="D118" s="17" t="s">
        <v>47</v>
      </c>
      <c r="E118" s="22" t="s">
        <v>336</v>
      </c>
      <c r="F118" s="23" t="s">
        <v>86</v>
      </c>
      <c r="G118" s="24">
        <v>3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23</v>
      </c>
    </row>
    <row r="119" spans="1:5" ht="25.5">
      <c r="A119" s="26" t="s">
        <v>50</v>
      </c>
      <c r="E119" s="27" t="s">
        <v>337</v>
      </c>
    </row>
    <row r="120" spans="1:5" ht="25.5">
      <c r="A120" s="28" t="s">
        <v>52</v>
      </c>
      <c r="E120" s="29" t="s">
        <v>476</v>
      </c>
    </row>
    <row r="121" spans="1:5" ht="38.25">
      <c r="A121" t="s">
        <v>54</v>
      </c>
      <c r="E121" s="27" t="s">
        <v>339</v>
      </c>
    </row>
    <row r="122" spans="1:16" ht="12.75">
      <c r="A122" s="17" t="s">
        <v>45</v>
      </c>
      <c r="B122" s="21" t="s">
        <v>238</v>
      </c>
      <c r="C122" s="21" t="s">
        <v>346</v>
      </c>
      <c r="D122" s="17" t="s">
        <v>47</v>
      </c>
      <c r="E122" s="22" t="s">
        <v>347</v>
      </c>
      <c r="F122" s="23" t="s">
        <v>115</v>
      </c>
      <c r="G122" s="24">
        <v>10</v>
      </c>
      <c r="H122" s="25">
        <v>0</v>
      </c>
      <c r="I122" s="25">
        <f>ROUND(ROUND(H122,2)*ROUND(G122,3),2)</f>
        <v>0</v>
      </c>
      <c r="O122">
        <f>(I122*21)/100</f>
        <v>0</v>
      </c>
      <c r="P122" t="s">
        <v>23</v>
      </c>
    </row>
    <row r="123" spans="1:5" ht="12.75">
      <c r="A123" s="26" t="s">
        <v>50</v>
      </c>
      <c r="E123" s="27" t="s">
        <v>47</v>
      </c>
    </row>
    <row r="124" spans="1:5" ht="25.5">
      <c r="A124" s="28" t="s">
        <v>52</v>
      </c>
      <c r="E124" s="29" t="s">
        <v>477</v>
      </c>
    </row>
    <row r="125" spans="1:5" ht="63.75">
      <c r="A125" t="s">
        <v>54</v>
      </c>
      <c r="E125" s="27" t="s">
        <v>349</v>
      </c>
    </row>
    <row r="126" spans="1:16" ht="12.75">
      <c r="A126" s="17" t="s">
        <v>45</v>
      </c>
      <c r="B126" s="21" t="s">
        <v>244</v>
      </c>
      <c r="C126" s="21" t="s">
        <v>351</v>
      </c>
      <c r="D126" s="17" t="s">
        <v>47</v>
      </c>
      <c r="E126" s="22" t="s">
        <v>352</v>
      </c>
      <c r="F126" s="23" t="s">
        <v>86</v>
      </c>
      <c r="G126" s="24">
        <v>2</v>
      </c>
      <c r="H126" s="25">
        <v>0</v>
      </c>
      <c r="I126" s="25">
        <f>ROUND(ROUND(H126,2)*ROUND(G126,3),2)</f>
        <v>0</v>
      </c>
      <c r="O126">
        <f>(I126*21)/100</f>
        <v>0</v>
      </c>
      <c r="P126" t="s">
        <v>23</v>
      </c>
    </row>
    <row r="127" spans="1:5" ht="12.75">
      <c r="A127" s="26" t="s">
        <v>50</v>
      </c>
      <c r="E127" s="27" t="s">
        <v>478</v>
      </c>
    </row>
    <row r="128" spans="1:5" ht="25.5">
      <c r="A128" s="28" t="s">
        <v>52</v>
      </c>
      <c r="E128" s="29" t="s">
        <v>479</v>
      </c>
    </row>
    <row r="129" spans="1:5" ht="12.75">
      <c r="A129" t="s">
        <v>54</v>
      </c>
      <c r="E129" s="27" t="s">
        <v>355</v>
      </c>
    </row>
    <row r="130" spans="1:18" ht="12.75" customHeight="1">
      <c r="A130" s="5" t="s">
        <v>43</v>
      </c>
      <c r="B130" s="5"/>
      <c r="C130" s="31" t="s">
        <v>40</v>
      </c>
      <c r="D130" s="5"/>
      <c r="E130" s="19" t="s">
        <v>356</v>
      </c>
      <c r="F130" s="5"/>
      <c r="G130" s="5"/>
      <c r="H130" s="5"/>
      <c r="I130" s="32">
        <f>0+Q130</f>
        <v>0</v>
      </c>
      <c r="O130">
        <f>0+R130</f>
        <v>0</v>
      </c>
      <c r="Q130">
        <f>0+I131+I135+I139+I143+I147+I151</f>
        <v>0</v>
      </c>
      <c r="R130">
        <f>0+O131+O135+O139+O143+O147+O151</f>
        <v>0</v>
      </c>
    </row>
    <row r="131" spans="1:16" ht="12.75">
      <c r="A131" s="17" t="s">
        <v>45</v>
      </c>
      <c r="B131" s="21" t="s">
        <v>250</v>
      </c>
      <c r="C131" s="21" t="s">
        <v>390</v>
      </c>
      <c r="D131" s="17" t="s">
        <v>47</v>
      </c>
      <c r="E131" s="22" t="s">
        <v>391</v>
      </c>
      <c r="F131" s="23" t="s">
        <v>182</v>
      </c>
      <c r="G131" s="24">
        <v>15.75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23</v>
      </c>
    </row>
    <row r="132" spans="1:5" ht="12.75">
      <c r="A132" s="26" t="s">
        <v>50</v>
      </c>
      <c r="E132" s="27" t="s">
        <v>392</v>
      </c>
    </row>
    <row r="133" spans="1:5" ht="51">
      <c r="A133" s="28" t="s">
        <v>52</v>
      </c>
      <c r="E133" s="29" t="s">
        <v>480</v>
      </c>
    </row>
    <row r="134" spans="1:5" ht="12.75">
      <c r="A134" t="s">
        <v>54</v>
      </c>
      <c r="E134" s="27" t="s">
        <v>394</v>
      </c>
    </row>
    <row r="135" spans="1:16" ht="12.75">
      <c r="A135" s="17" t="s">
        <v>45</v>
      </c>
      <c r="B135" s="21" t="s">
        <v>255</v>
      </c>
      <c r="C135" s="21" t="s">
        <v>481</v>
      </c>
      <c r="D135" s="17" t="s">
        <v>47</v>
      </c>
      <c r="E135" s="22" t="s">
        <v>482</v>
      </c>
      <c r="F135" s="23" t="s">
        <v>115</v>
      </c>
      <c r="G135" s="24">
        <v>15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23</v>
      </c>
    </row>
    <row r="136" spans="1:5" ht="12.75">
      <c r="A136" s="26" t="s">
        <v>50</v>
      </c>
      <c r="E136" s="27" t="s">
        <v>483</v>
      </c>
    </row>
    <row r="137" spans="1:5" ht="25.5">
      <c r="A137" s="28" t="s">
        <v>52</v>
      </c>
      <c r="E137" s="29" t="s">
        <v>484</v>
      </c>
    </row>
    <row r="138" spans="1:5" ht="51">
      <c r="A138" t="s">
        <v>54</v>
      </c>
      <c r="E138" s="27" t="s">
        <v>400</v>
      </c>
    </row>
    <row r="139" spans="1:16" ht="12.75">
      <c r="A139" s="17" t="s">
        <v>45</v>
      </c>
      <c r="B139" s="21" t="s">
        <v>261</v>
      </c>
      <c r="C139" s="21" t="s">
        <v>396</v>
      </c>
      <c r="D139" s="17" t="s">
        <v>47</v>
      </c>
      <c r="E139" s="22" t="s">
        <v>397</v>
      </c>
      <c r="F139" s="23" t="s">
        <v>115</v>
      </c>
      <c r="G139" s="24">
        <v>59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23</v>
      </c>
    </row>
    <row r="140" spans="1:5" ht="12.75">
      <c r="A140" s="26" t="s">
        <v>50</v>
      </c>
      <c r="E140" s="27" t="s">
        <v>398</v>
      </c>
    </row>
    <row r="141" spans="1:5" ht="25.5">
      <c r="A141" s="28" t="s">
        <v>52</v>
      </c>
      <c r="E141" s="29" t="s">
        <v>485</v>
      </c>
    </row>
    <row r="142" spans="1:5" ht="51">
      <c r="A142" t="s">
        <v>54</v>
      </c>
      <c r="E142" s="27" t="s">
        <v>400</v>
      </c>
    </row>
    <row r="143" spans="1:16" ht="12.75">
      <c r="A143" s="17" t="s">
        <v>45</v>
      </c>
      <c r="B143" s="21" t="s">
        <v>266</v>
      </c>
      <c r="C143" s="21" t="s">
        <v>410</v>
      </c>
      <c r="D143" s="17" t="s">
        <v>47</v>
      </c>
      <c r="E143" s="22" t="s">
        <v>411</v>
      </c>
      <c r="F143" s="23" t="s">
        <v>115</v>
      </c>
      <c r="G143" s="24">
        <v>105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23</v>
      </c>
    </row>
    <row r="144" spans="1:5" ht="12.75">
      <c r="A144" s="26" t="s">
        <v>50</v>
      </c>
      <c r="E144" s="27" t="s">
        <v>486</v>
      </c>
    </row>
    <row r="145" spans="1:5" ht="25.5">
      <c r="A145" s="28" t="s">
        <v>52</v>
      </c>
      <c r="E145" s="29" t="s">
        <v>487</v>
      </c>
    </row>
    <row r="146" spans="1:5" ht="51">
      <c r="A146" t="s">
        <v>54</v>
      </c>
      <c r="E146" s="27" t="s">
        <v>414</v>
      </c>
    </row>
    <row r="147" spans="1:16" ht="12.75">
      <c r="A147" s="17" t="s">
        <v>45</v>
      </c>
      <c r="B147" s="21" t="s">
        <v>272</v>
      </c>
      <c r="C147" s="21" t="s">
        <v>488</v>
      </c>
      <c r="D147" s="17" t="s">
        <v>47</v>
      </c>
      <c r="E147" s="22" t="s">
        <v>489</v>
      </c>
      <c r="F147" s="23" t="s">
        <v>182</v>
      </c>
      <c r="G147" s="24">
        <v>12</v>
      </c>
      <c r="H147" s="25">
        <v>0</v>
      </c>
      <c r="I147" s="25">
        <f>ROUND(ROUND(H147,2)*ROUND(G147,3),2)</f>
        <v>0</v>
      </c>
      <c r="O147">
        <f>(I147*21)/100</f>
        <v>0</v>
      </c>
      <c r="P147" t="s">
        <v>23</v>
      </c>
    </row>
    <row r="148" spans="1:5" ht="25.5">
      <c r="A148" s="26" t="s">
        <v>50</v>
      </c>
      <c r="E148" s="27" t="s">
        <v>490</v>
      </c>
    </row>
    <row r="149" spans="1:5" ht="38.25">
      <c r="A149" s="28" t="s">
        <v>52</v>
      </c>
      <c r="E149" s="29" t="s">
        <v>491</v>
      </c>
    </row>
    <row r="150" spans="1:5" ht="102">
      <c r="A150" t="s">
        <v>54</v>
      </c>
      <c r="E150" s="27" t="s">
        <v>492</v>
      </c>
    </row>
    <row r="151" spans="1:16" ht="12.75">
      <c r="A151" s="17" t="s">
        <v>45</v>
      </c>
      <c r="B151" s="21" t="s">
        <v>277</v>
      </c>
      <c r="C151" s="21" t="s">
        <v>422</v>
      </c>
      <c r="D151" s="17" t="s">
        <v>47</v>
      </c>
      <c r="E151" s="22" t="s">
        <v>423</v>
      </c>
      <c r="F151" s="23" t="s">
        <v>86</v>
      </c>
      <c r="G151" s="24">
        <v>1</v>
      </c>
      <c r="H151" s="25">
        <v>0</v>
      </c>
      <c r="I151" s="25">
        <f>ROUND(ROUND(H151,2)*ROUND(G151,3),2)</f>
        <v>0</v>
      </c>
      <c r="O151">
        <f>(I151*21)/100</f>
        <v>0</v>
      </c>
      <c r="P151" t="s">
        <v>23</v>
      </c>
    </row>
    <row r="152" spans="1:5" ht="12.75">
      <c r="A152" s="26" t="s">
        <v>50</v>
      </c>
      <c r="E152" s="27" t="s">
        <v>424</v>
      </c>
    </row>
    <row r="153" spans="1:5" ht="25.5">
      <c r="A153" s="28" t="s">
        <v>52</v>
      </c>
      <c r="E153" s="29" t="s">
        <v>493</v>
      </c>
    </row>
    <row r="154" spans="1:5" ht="102">
      <c r="A154" t="s">
        <v>54</v>
      </c>
      <c r="E154" s="27" t="s">
        <v>426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0+O8+O21+O58+O67+O72+O109+O114+O119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494</v>
      </c>
      <c r="I3" s="30">
        <f>0+I8+I21+I58+I67+I72+I109+I114+I119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494</v>
      </c>
      <c r="D4" s="38"/>
      <c r="E4" s="13" t="s">
        <v>495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45</v>
      </c>
      <c r="B9" s="21" t="s">
        <v>29</v>
      </c>
      <c r="C9" s="21" t="s">
        <v>92</v>
      </c>
      <c r="D9" s="17" t="s">
        <v>57</v>
      </c>
      <c r="E9" s="22" t="s">
        <v>93</v>
      </c>
      <c r="F9" s="23" t="s">
        <v>94</v>
      </c>
      <c r="G9" s="24">
        <v>152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95</v>
      </c>
    </row>
    <row r="11" spans="1:5" ht="12.75">
      <c r="A11" s="28" t="s">
        <v>52</v>
      </c>
      <c r="E11" s="29" t="s">
        <v>496</v>
      </c>
    </row>
    <row r="12" spans="1:5" ht="25.5">
      <c r="A12" t="s">
        <v>54</v>
      </c>
      <c r="E12" s="27" t="s">
        <v>97</v>
      </c>
    </row>
    <row r="13" spans="1:16" ht="12.75">
      <c r="A13" s="17" t="s">
        <v>45</v>
      </c>
      <c r="B13" s="21" t="s">
        <v>23</v>
      </c>
      <c r="C13" s="21" t="s">
        <v>98</v>
      </c>
      <c r="D13" s="17" t="s">
        <v>57</v>
      </c>
      <c r="E13" s="22" t="s">
        <v>99</v>
      </c>
      <c r="F13" s="23" t="s">
        <v>94</v>
      </c>
      <c r="G13" s="24">
        <v>50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100</v>
      </c>
    </row>
    <row r="15" spans="1:5" ht="12.75">
      <c r="A15" s="28" t="s">
        <v>52</v>
      </c>
      <c r="E15" s="29" t="s">
        <v>497</v>
      </c>
    </row>
    <row r="16" spans="1:5" ht="25.5">
      <c r="A16" t="s">
        <v>54</v>
      </c>
      <c r="E16" s="27" t="s">
        <v>97</v>
      </c>
    </row>
    <row r="17" spans="1:16" ht="12.75">
      <c r="A17" s="17" t="s">
        <v>45</v>
      </c>
      <c r="B17" s="21" t="s">
        <v>22</v>
      </c>
      <c r="C17" s="21" t="s">
        <v>498</v>
      </c>
      <c r="D17" s="17" t="s">
        <v>499</v>
      </c>
      <c r="E17" s="22" t="s">
        <v>500</v>
      </c>
      <c r="F17" s="23" t="s">
        <v>94</v>
      </c>
      <c r="G17" s="24">
        <v>38.4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501</v>
      </c>
    </row>
    <row r="19" spans="1:5" ht="12.75">
      <c r="A19" s="28" t="s">
        <v>52</v>
      </c>
      <c r="E19" s="29" t="s">
        <v>502</v>
      </c>
    </row>
    <row r="20" spans="1:5" ht="25.5">
      <c r="A20" t="s">
        <v>54</v>
      </c>
      <c r="E20" s="27" t="s">
        <v>97</v>
      </c>
    </row>
    <row r="21" spans="1:18" ht="12.75" customHeight="1">
      <c r="A21" s="5" t="s">
        <v>43</v>
      </c>
      <c r="B21" s="5"/>
      <c r="C21" s="31" t="s">
        <v>29</v>
      </c>
      <c r="D21" s="5"/>
      <c r="E21" s="19" t="s">
        <v>107</v>
      </c>
      <c r="F21" s="5"/>
      <c r="G21" s="5"/>
      <c r="H21" s="5"/>
      <c r="I21" s="32">
        <f>0+Q21</f>
        <v>0</v>
      </c>
      <c r="O21">
        <f>0+R21</f>
        <v>0</v>
      </c>
      <c r="Q21">
        <f>0+I22+I26+I30+I34+I38+I42+I46+I50+I54</f>
        <v>0</v>
      </c>
      <c r="R21">
        <f>0+O22+O26+O30+O34+O38+O42+O46+O50+O54</f>
        <v>0</v>
      </c>
    </row>
    <row r="22" spans="1:16" ht="12.75">
      <c r="A22" s="17" t="s">
        <v>45</v>
      </c>
      <c r="B22" s="21" t="s">
        <v>33</v>
      </c>
      <c r="C22" s="21" t="s">
        <v>503</v>
      </c>
      <c r="D22" s="17" t="s">
        <v>47</v>
      </c>
      <c r="E22" s="22" t="s">
        <v>504</v>
      </c>
      <c r="F22" s="23" t="s">
        <v>94</v>
      </c>
      <c r="G22" s="24">
        <v>38.4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25.5">
      <c r="A23" s="26" t="s">
        <v>50</v>
      </c>
      <c r="E23" s="27" t="s">
        <v>505</v>
      </c>
    </row>
    <row r="24" spans="1:5" ht="51">
      <c r="A24" s="28" t="s">
        <v>52</v>
      </c>
      <c r="E24" s="29" t="s">
        <v>506</v>
      </c>
    </row>
    <row r="25" spans="1:5" ht="63.75">
      <c r="A25" t="s">
        <v>54</v>
      </c>
      <c r="E25" s="27" t="s">
        <v>112</v>
      </c>
    </row>
    <row r="26" spans="1:16" ht="12.75">
      <c r="A26" s="17" t="s">
        <v>45</v>
      </c>
      <c r="B26" s="21" t="s">
        <v>35</v>
      </c>
      <c r="C26" s="21" t="s">
        <v>507</v>
      </c>
      <c r="D26" s="17" t="s">
        <v>47</v>
      </c>
      <c r="E26" s="22" t="s">
        <v>508</v>
      </c>
      <c r="F26" s="23" t="s">
        <v>94</v>
      </c>
      <c r="G26" s="24">
        <v>59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25.5">
      <c r="A27" s="26" t="s">
        <v>50</v>
      </c>
      <c r="E27" s="27" t="s">
        <v>509</v>
      </c>
    </row>
    <row r="28" spans="1:5" ht="38.25">
      <c r="A28" s="28" t="s">
        <v>52</v>
      </c>
      <c r="E28" s="29" t="s">
        <v>510</v>
      </c>
    </row>
    <row r="29" spans="1:5" ht="63.75">
      <c r="A29" t="s">
        <v>54</v>
      </c>
      <c r="E29" s="27" t="s">
        <v>112</v>
      </c>
    </row>
    <row r="30" spans="1:16" ht="25.5">
      <c r="A30" s="17" t="s">
        <v>45</v>
      </c>
      <c r="B30" s="21" t="s">
        <v>37</v>
      </c>
      <c r="C30" s="21" t="s">
        <v>108</v>
      </c>
      <c r="D30" s="17" t="s">
        <v>47</v>
      </c>
      <c r="E30" s="22" t="s">
        <v>109</v>
      </c>
      <c r="F30" s="23" t="s">
        <v>94</v>
      </c>
      <c r="G30" s="24">
        <v>152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25.5">
      <c r="A31" s="26" t="s">
        <v>50</v>
      </c>
      <c r="E31" s="27" t="s">
        <v>110</v>
      </c>
    </row>
    <row r="32" spans="1:5" ht="38.25">
      <c r="A32" s="28" t="s">
        <v>52</v>
      </c>
      <c r="E32" s="29" t="s">
        <v>511</v>
      </c>
    </row>
    <row r="33" spans="1:5" ht="63.75">
      <c r="A33" t="s">
        <v>54</v>
      </c>
      <c r="E33" s="27" t="s">
        <v>112</v>
      </c>
    </row>
    <row r="34" spans="1:16" ht="12.75">
      <c r="A34" s="17" t="s">
        <v>45</v>
      </c>
      <c r="B34" s="21" t="s">
        <v>78</v>
      </c>
      <c r="C34" s="21" t="s">
        <v>113</v>
      </c>
      <c r="D34" s="17" t="s">
        <v>47</v>
      </c>
      <c r="E34" s="22" t="s">
        <v>114</v>
      </c>
      <c r="F34" s="23" t="s">
        <v>115</v>
      </c>
      <c r="G34" s="24">
        <v>231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512</v>
      </c>
    </row>
    <row r="36" spans="1:5" ht="25.5">
      <c r="A36" s="28" t="s">
        <v>52</v>
      </c>
      <c r="E36" s="29" t="s">
        <v>513</v>
      </c>
    </row>
    <row r="37" spans="1:5" ht="63.75">
      <c r="A37" t="s">
        <v>54</v>
      </c>
      <c r="E37" s="27" t="s">
        <v>112</v>
      </c>
    </row>
    <row r="38" spans="1:16" ht="12.75">
      <c r="A38" s="17" t="s">
        <v>45</v>
      </c>
      <c r="B38" s="21" t="s">
        <v>83</v>
      </c>
      <c r="C38" s="21" t="s">
        <v>118</v>
      </c>
      <c r="D38" s="17" t="s">
        <v>47</v>
      </c>
      <c r="E38" s="22" t="s">
        <v>119</v>
      </c>
      <c r="F38" s="23" t="s">
        <v>115</v>
      </c>
      <c r="G38" s="24">
        <v>84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120</v>
      </c>
    </row>
    <row r="40" spans="1:5" ht="25.5">
      <c r="A40" s="28" t="s">
        <v>52</v>
      </c>
      <c r="E40" s="29" t="s">
        <v>514</v>
      </c>
    </row>
    <row r="41" spans="1:5" ht="63.75">
      <c r="A41" t="s">
        <v>54</v>
      </c>
      <c r="E41" s="27" t="s">
        <v>112</v>
      </c>
    </row>
    <row r="42" spans="1:16" ht="12.75">
      <c r="A42" s="17" t="s">
        <v>45</v>
      </c>
      <c r="B42" s="21" t="s">
        <v>40</v>
      </c>
      <c r="C42" s="21" t="s">
        <v>142</v>
      </c>
      <c r="D42" s="17" t="s">
        <v>47</v>
      </c>
      <c r="E42" s="22" t="s">
        <v>143</v>
      </c>
      <c r="F42" s="23" t="s">
        <v>94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515</v>
      </c>
    </row>
    <row r="44" spans="1:5" ht="25.5">
      <c r="A44" s="28" t="s">
        <v>52</v>
      </c>
      <c r="E44" s="29" t="s">
        <v>516</v>
      </c>
    </row>
    <row r="45" spans="1:5" ht="318.75">
      <c r="A45" t="s">
        <v>54</v>
      </c>
      <c r="E45" s="27" t="s">
        <v>146</v>
      </c>
    </row>
    <row r="46" spans="1:16" ht="12.75">
      <c r="A46" s="17" t="s">
        <v>45</v>
      </c>
      <c r="B46" s="21" t="s">
        <v>42</v>
      </c>
      <c r="C46" s="21" t="s">
        <v>165</v>
      </c>
      <c r="D46" s="17" t="s">
        <v>170</v>
      </c>
      <c r="E46" s="22" t="s">
        <v>166</v>
      </c>
      <c r="F46" s="23" t="s">
        <v>94</v>
      </c>
      <c r="G46" s="24">
        <v>31.23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25.5">
      <c r="A47" s="26" t="s">
        <v>50</v>
      </c>
      <c r="E47" s="27" t="s">
        <v>171</v>
      </c>
    </row>
    <row r="48" spans="1:5" ht="76.5">
      <c r="A48" s="28" t="s">
        <v>52</v>
      </c>
      <c r="E48" s="29" t="s">
        <v>517</v>
      </c>
    </row>
    <row r="49" spans="1:5" ht="229.5">
      <c r="A49" t="s">
        <v>54</v>
      </c>
      <c r="E49" s="27" t="s">
        <v>168</v>
      </c>
    </row>
    <row r="50" spans="1:16" ht="12.75">
      <c r="A50" s="17" t="s">
        <v>45</v>
      </c>
      <c r="B50" s="21" t="s">
        <v>141</v>
      </c>
      <c r="C50" s="21" t="s">
        <v>174</v>
      </c>
      <c r="D50" s="17" t="s">
        <v>47</v>
      </c>
      <c r="E50" s="22" t="s">
        <v>175</v>
      </c>
      <c r="F50" s="23" t="s">
        <v>94</v>
      </c>
      <c r="G50" s="24">
        <v>13.773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6" t="s">
        <v>50</v>
      </c>
      <c r="E51" s="27" t="s">
        <v>176</v>
      </c>
    </row>
    <row r="52" spans="1:5" ht="63.75">
      <c r="A52" s="28" t="s">
        <v>52</v>
      </c>
      <c r="E52" s="29" t="s">
        <v>518</v>
      </c>
    </row>
    <row r="53" spans="1:5" ht="293.25">
      <c r="A53" t="s">
        <v>54</v>
      </c>
      <c r="E53" s="27" t="s">
        <v>178</v>
      </c>
    </row>
    <row r="54" spans="1:16" ht="12.75">
      <c r="A54" s="17" t="s">
        <v>45</v>
      </c>
      <c r="B54" s="21" t="s">
        <v>147</v>
      </c>
      <c r="C54" s="21" t="s">
        <v>187</v>
      </c>
      <c r="D54" s="17" t="s">
        <v>47</v>
      </c>
      <c r="E54" s="22" t="s">
        <v>188</v>
      </c>
      <c r="F54" s="23" t="s">
        <v>182</v>
      </c>
      <c r="G54" s="24">
        <v>950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23</v>
      </c>
    </row>
    <row r="55" spans="1:5" ht="12.75">
      <c r="A55" s="26" t="s">
        <v>50</v>
      </c>
      <c r="E55" s="27" t="s">
        <v>189</v>
      </c>
    </row>
    <row r="56" spans="1:5" ht="25.5">
      <c r="A56" s="28" t="s">
        <v>52</v>
      </c>
      <c r="E56" s="29" t="s">
        <v>519</v>
      </c>
    </row>
    <row r="57" spans="1:5" ht="25.5">
      <c r="A57" t="s">
        <v>54</v>
      </c>
      <c r="E57" s="27" t="s">
        <v>191</v>
      </c>
    </row>
    <row r="58" spans="1:18" ht="12.75" customHeight="1">
      <c r="A58" s="5" t="s">
        <v>43</v>
      </c>
      <c r="B58" s="5"/>
      <c r="C58" s="31" t="s">
        <v>23</v>
      </c>
      <c r="D58" s="5"/>
      <c r="E58" s="19" t="s">
        <v>212</v>
      </c>
      <c r="F58" s="5"/>
      <c r="G58" s="5"/>
      <c r="H58" s="5"/>
      <c r="I58" s="32">
        <f>0+Q58</f>
        <v>0</v>
      </c>
      <c r="O58">
        <f>0+R58</f>
        <v>0</v>
      </c>
      <c r="Q58">
        <f>0+I59+I63</f>
        <v>0</v>
      </c>
      <c r="R58">
        <f>0+O59+O63</f>
        <v>0</v>
      </c>
    </row>
    <row r="59" spans="1:16" ht="12.75">
      <c r="A59" s="17" t="s">
        <v>45</v>
      </c>
      <c r="B59" s="21" t="s">
        <v>152</v>
      </c>
      <c r="C59" s="21" t="s">
        <v>220</v>
      </c>
      <c r="D59" s="17" t="s">
        <v>47</v>
      </c>
      <c r="E59" s="22" t="s">
        <v>221</v>
      </c>
      <c r="F59" s="23" t="s">
        <v>182</v>
      </c>
      <c r="G59" s="24">
        <v>1140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12.75">
      <c r="A60" s="26" t="s">
        <v>50</v>
      </c>
      <c r="E60" s="27" t="s">
        <v>222</v>
      </c>
    </row>
    <row r="61" spans="1:5" ht="38.25">
      <c r="A61" s="28" t="s">
        <v>52</v>
      </c>
      <c r="E61" s="29" t="s">
        <v>520</v>
      </c>
    </row>
    <row r="62" spans="1:5" ht="51">
      <c r="A62" t="s">
        <v>54</v>
      </c>
      <c r="E62" s="27" t="s">
        <v>224</v>
      </c>
    </row>
    <row r="63" spans="1:16" ht="12.75">
      <c r="A63" s="17" t="s">
        <v>45</v>
      </c>
      <c r="B63" s="21" t="s">
        <v>158</v>
      </c>
      <c r="C63" s="21" t="s">
        <v>521</v>
      </c>
      <c r="D63" s="17" t="s">
        <v>47</v>
      </c>
      <c r="E63" s="22" t="s">
        <v>522</v>
      </c>
      <c r="F63" s="23" t="s">
        <v>182</v>
      </c>
      <c r="G63" s="24">
        <v>150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23</v>
      </c>
    </row>
    <row r="64" spans="1:5" ht="12.75">
      <c r="A64" s="26" t="s">
        <v>50</v>
      </c>
      <c r="E64" s="27" t="s">
        <v>523</v>
      </c>
    </row>
    <row r="65" spans="1:5" ht="38.25">
      <c r="A65" s="28" t="s">
        <v>52</v>
      </c>
      <c r="E65" s="29" t="s">
        <v>524</v>
      </c>
    </row>
    <row r="66" spans="1:5" ht="102">
      <c r="A66" t="s">
        <v>54</v>
      </c>
      <c r="E66" s="27" t="s">
        <v>525</v>
      </c>
    </row>
    <row r="67" spans="1:18" ht="12.75" customHeight="1">
      <c r="A67" s="5" t="s">
        <v>43</v>
      </c>
      <c r="B67" s="5"/>
      <c r="C67" s="31" t="s">
        <v>33</v>
      </c>
      <c r="D67" s="5"/>
      <c r="E67" s="19" t="s">
        <v>231</v>
      </c>
      <c r="F67" s="5"/>
      <c r="G67" s="5"/>
      <c r="H67" s="5"/>
      <c r="I67" s="32">
        <f>0+Q67</f>
        <v>0</v>
      </c>
      <c r="O67">
        <f>0+R67</f>
        <v>0</v>
      </c>
      <c r="Q67">
        <f>0+I68</f>
        <v>0</v>
      </c>
      <c r="R67">
        <f>0+O68</f>
        <v>0</v>
      </c>
    </row>
    <row r="68" spans="1:16" ht="12.75">
      <c r="A68" s="17" t="s">
        <v>45</v>
      </c>
      <c r="B68" s="21" t="s">
        <v>164</v>
      </c>
      <c r="C68" s="21" t="s">
        <v>239</v>
      </c>
      <c r="D68" s="17" t="s">
        <v>47</v>
      </c>
      <c r="E68" s="22" t="s">
        <v>240</v>
      </c>
      <c r="F68" s="23" t="s">
        <v>94</v>
      </c>
      <c r="G68" s="24">
        <v>5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6" t="s">
        <v>50</v>
      </c>
      <c r="E69" s="27" t="s">
        <v>241</v>
      </c>
    </row>
    <row r="70" spans="1:5" ht="12.75">
      <c r="A70" s="28" t="s">
        <v>52</v>
      </c>
      <c r="E70" s="29" t="s">
        <v>526</v>
      </c>
    </row>
    <row r="71" spans="1:5" ht="38.25">
      <c r="A71" t="s">
        <v>54</v>
      </c>
      <c r="E71" s="27" t="s">
        <v>230</v>
      </c>
    </row>
    <row r="72" spans="1:18" ht="12.75" customHeight="1">
      <c r="A72" s="5" t="s">
        <v>43</v>
      </c>
      <c r="B72" s="5"/>
      <c r="C72" s="31" t="s">
        <v>35</v>
      </c>
      <c r="D72" s="5"/>
      <c r="E72" s="19" t="s">
        <v>243</v>
      </c>
      <c r="F72" s="5"/>
      <c r="G72" s="5"/>
      <c r="H72" s="5"/>
      <c r="I72" s="32">
        <f>0+Q72</f>
        <v>0</v>
      </c>
      <c r="O72">
        <f>0+R72</f>
        <v>0</v>
      </c>
      <c r="Q72">
        <f>0+I73+I77+I81+I85+I89+I93+I97+I101+I105</f>
        <v>0</v>
      </c>
      <c r="R72">
        <f>0+O73+O77+O81+O85+O89+O93+O97+O101+O105</f>
        <v>0</v>
      </c>
    </row>
    <row r="73" spans="1:16" ht="12.75">
      <c r="A73" s="17" t="s">
        <v>45</v>
      </c>
      <c r="B73" s="21" t="s">
        <v>169</v>
      </c>
      <c r="C73" s="21" t="s">
        <v>251</v>
      </c>
      <c r="D73" s="17" t="s">
        <v>47</v>
      </c>
      <c r="E73" s="22" t="s">
        <v>252</v>
      </c>
      <c r="F73" s="23" t="s">
        <v>94</v>
      </c>
      <c r="G73" s="24">
        <v>15.15</v>
      </c>
      <c r="H73" s="25">
        <v>0</v>
      </c>
      <c r="I73" s="25">
        <f>ROUND(ROUND(H73,2)*ROUND(G73,3),2)</f>
        <v>0</v>
      </c>
      <c r="O73">
        <f>(I73*21)/100</f>
        <v>0</v>
      </c>
      <c r="P73" t="s">
        <v>23</v>
      </c>
    </row>
    <row r="74" spans="1:5" ht="12.75">
      <c r="A74" s="26" t="s">
        <v>50</v>
      </c>
      <c r="E74" s="27" t="s">
        <v>253</v>
      </c>
    </row>
    <row r="75" spans="1:5" ht="102">
      <c r="A75" s="28" t="s">
        <v>52</v>
      </c>
      <c r="E75" s="29" t="s">
        <v>527</v>
      </c>
    </row>
    <row r="76" spans="1:5" ht="127.5">
      <c r="A76" t="s">
        <v>54</v>
      </c>
      <c r="E76" s="27" t="s">
        <v>249</v>
      </c>
    </row>
    <row r="77" spans="1:16" ht="12.75">
      <c r="A77" s="17" t="s">
        <v>45</v>
      </c>
      <c r="B77" s="21" t="s">
        <v>173</v>
      </c>
      <c r="C77" s="21" t="s">
        <v>256</v>
      </c>
      <c r="D77" s="17" t="s">
        <v>47</v>
      </c>
      <c r="E77" s="22" t="s">
        <v>257</v>
      </c>
      <c r="F77" s="23" t="s">
        <v>94</v>
      </c>
      <c r="G77" s="24">
        <v>138.75</v>
      </c>
      <c r="H77" s="25">
        <v>0</v>
      </c>
      <c r="I77" s="25">
        <f>ROUND(ROUND(H77,2)*ROUND(G77,3),2)</f>
        <v>0</v>
      </c>
      <c r="O77">
        <f>(I77*21)/100</f>
        <v>0</v>
      </c>
      <c r="P77" t="s">
        <v>23</v>
      </c>
    </row>
    <row r="78" spans="1:5" ht="12.75">
      <c r="A78" s="26" t="s">
        <v>50</v>
      </c>
      <c r="E78" s="27" t="s">
        <v>258</v>
      </c>
    </row>
    <row r="79" spans="1:5" ht="102">
      <c r="A79" s="28" t="s">
        <v>52</v>
      </c>
      <c r="E79" s="29" t="s">
        <v>528</v>
      </c>
    </row>
    <row r="80" spans="1:5" ht="51">
      <c r="A80" t="s">
        <v>54</v>
      </c>
      <c r="E80" s="27" t="s">
        <v>260</v>
      </c>
    </row>
    <row r="81" spans="1:16" ht="25.5">
      <c r="A81" s="17" t="s">
        <v>45</v>
      </c>
      <c r="B81" s="21" t="s">
        <v>179</v>
      </c>
      <c r="C81" s="21" t="s">
        <v>278</v>
      </c>
      <c r="D81" s="17" t="s">
        <v>47</v>
      </c>
      <c r="E81" s="22" t="s">
        <v>279</v>
      </c>
      <c r="F81" s="23" t="s">
        <v>182</v>
      </c>
      <c r="G81" s="24">
        <v>27</v>
      </c>
      <c r="H81" s="25">
        <v>0</v>
      </c>
      <c r="I81" s="25">
        <f>ROUND(ROUND(H81,2)*ROUND(G81,3),2)</f>
        <v>0</v>
      </c>
      <c r="O81">
        <f>(I81*21)/100</f>
        <v>0</v>
      </c>
      <c r="P81" t="s">
        <v>23</v>
      </c>
    </row>
    <row r="82" spans="1:5" ht="12.75">
      <c r="A82" s="26" t="s">
        <v>50</v>
      </c>
      <c r="E82" s="27" t="s">
        <v>280</v>
      </c>
    </row>
    <row r="83" spans="1:5" ht="38.25">
      <c r="A83" s="28" t="s">
        <v>52</v>
      </c>
      <c r="E83" s="29" t="s">
        <v>529</v>
      </c>
    </row>
    <row r="84" spans="1:5" ht="140.25">
      <c r="A84" t="s">
        <v>54</v>
      </c>
      <c r="E84" s="27" t="s">
        <v>282</v>
      </c>
    </row>
    <row r="85" spans="1:16" ht="12.75">
      <c r="A85" s="17" t="s">
        <v>45</v>
      </c>
      <c r="B85" s="21" t="s">
        <v>186</v>
      </c>
      <c r="C85" s="21" t="s">
        <v>284</v>
      </c>
      <c r="D85" s="17" t="s">
        <v>47</v>
      </c>
      <c r="E85" s="22" t="s">
        <v>285</v>
      </c>
      <c r="F85" s="23" t="s">
        <v>182</v>
      </c>
      <c r="G85" s="24">
        <v>27</v>
      </c>
      <c r="H85" s="25">
        <v>0</v>
      </c>
      <c r="I85" s="25">
        <f>ROUND(ROUND(H85,2)*ROUND(G85,3),2)</f>
        <v>0</v>
      </c>
      <c r="O85">
        <f>(I85*21)/100</f>
        <v>0</v>
      </c>
      <c r="P85" t="s">
        <v>23</v>
      </c>
    </row>
    <row r="86" spans="1:5" ht="12.75">
      <c r="A86" s="26" t="s">
        <v>50</v>
      </c>
      <c r="E86" s="27" t="s">
        <v>286</v>
      </c>
    </row>
    <row r="87" spans="1:5" ht="38.25">
      <c r="A87" s="28" t="s">
        <v>52</v>
      </c>
      <c r="E87" s="29" t="s">
        <v>530</v>
      </c>
    </row>
    <row r="88" spans="1:5" ht="140.25">
      <c r="A88" t="s">
        <v>54</v>
      </c>
      <c r="E88" s="27" t="s">
        <v>282</v>
      </c>
    </row>
    <row r="89" spans="1:16" ht="12.75">
      <c r="A89" s="17" t="s">
        <v>45</v>
      </c>
      <c r="B89" s="21" t="s">
        <v>192</v>
      </c>
      <c r="C89" s="21" t="s">
        <v>289</v>
      </c>
      <c r="D89" s="17" t="s">
        <v>47</v>
      </c>
      <c r="E89" s="22" t="s">
        <v>290</v>
      </c>
      <c r="F89" s="23" t="s">
        <v>182</v>
      </c>
      <c r="G89" s="24">
        <v>27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23</v>
      </c>
    </row>
    <row r="90" spans="1:5" ht="12.75">
      <c r="A90" s="26" t="s">
        <v>50</v>
      </c>
      <c r="E90" s="27" t="s">
        <v>291</v>
      </c>
    </row>
    <row r="91" spans="1:5" ht="38.25">
      <c r="A91" s="28" t="s">
        <v>52</v>
      </c>
      <c r="E91" s="29" t="s">
        <v>531</v>
      </c>
    </row>
    <row r="92" spans="1:5" ht="140.25">
      <c r="A92" t="s">
        <v>54</v>
      </c>
      <c r="E92" s="27" t="s">
        <v>282</v>
      </c>
    </row>
    <row r="93" spans="1:16" ht="25.5">
      <c r="A93" s="17" t="s">
        <v>45</v>
      </c>
      <c r="B93" s="21" t="s">
        <v>197</v>
      </c>
      <c r="C93" s="21" t="s">
        <v>470</v>
      </c>
      <c r="D93" s="17" t="s">
        <v>47</v>
      </c>
      <c r="E93" s="22" t="s">
        <v>471</v>
      </c>
      <c r="F93" s="23" t="s">
        <v>182</v>
      </c>
      <c r="G93" s="24">
        <v>437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23</v>
      </c>
    </row>
    <row r="94" spans="1:5" ht="12.75">
      <c r="A94" s="26" t="s">
        <v>50</v>
      </c>
      <c r="E94" s="27" t="s">
        <v>532</v>
      </c>
    </row>
    <row r="95" spans="1:5" ht="25.5">
      <c r="A95" s="28" t="s">
        <v>52</v>
      </c>
      <c r="E95" s="29" t="s">
        <v>533</v>
      </c>
    </row>
    <row r="96" spans="1:5" ht="165.75">
      <c r="A96" t="s">
        <v>54</v>
      </c>
      <c r="E96" s="27" t="s">
        <v>304</v>
      </c>
    </row>
    <row r="97" spans="1:16" ht="12.75">
      <c r="A97" s="17" t="s">
        <v>45</v>
      </c>
      <c r="B97" s="21" t="s">
        <v>203</v>
      </c>
      <c r="C97" s="21" t="s">
        <v>300</v>
      </c>
      <c r="D97" s="17" t="s">
        <v>47</v>
      </c>
      <c r="E97" s="22" t="s">
        <v>301</v>
      </c>
      <c r="F97" s="23" t="s">
        <v>182</v>
      </c>
      <c r="G97" s="24">
        <v>470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23</v>
      </c>
    </row>
    <row r="98" spans="1:5" ht="25.5">
      <c r="A98" s="26" t="s">
        <v>50</v>
      </c>
      <c r="E98" s="27" t="s">
        <v>302</v>
      </c>
    </row>
    <row r="99" spans="1:5" ht="25.5">
      <c r="A99" s="28" t="s">
        <v>52</v>
      </c>
      <c r="E99" s="29" t="s">
        <v>534</v>
      </c>
    </row>
    <row r="100" spans="1:5" ht="165.75">
      <c r="A100" t="s">
        <v>54</v>
      </c>
      <c r="E100" s="27" t="s">
        <v>304</v>
      </c>
    </row>
    <row r="101" spans="1:16" ht="25.5">
      <c r="A101" s="17" t="s">
        <v>45</v>
      </c>
      <c r="B101" s="21" t="s">
        <v>208</v>
      </c>
      <c r="C101" s="21" t="s">
        <v>306</v>
      </c>
      <c r="D101" s="17" t="s">
        <v>47</v>
      </c>
      <c r="E101" s="22" t="s">
        <v>307</v>
      </c>
      <c r="F101" s="23" t="s">
        <v>182</v>
      </c>
      <c r="G101" s="24">
        <v>18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23</v>
      </c>
    </row>
    <row r="102" spans="1:5" ht="25.5">
      <c r="A102" s="26" t="s">
        <v>50</v>
      </c>
      <c r="E102" s="27" t="s">
        <v>308</v>
      </c>
    </row>
    <row r="103" spans="1:5" ht="25.5">
      <c r="A103" s="28" t="s">
        <v>52</v>
      </c>
      <c r="E103" s="29" t="s">
        <v>535</v>
      </c>
    </row>
    <row r="104" spans="1:5" ht="165.75">
      <c r="A104" t="s">
        <v>54</v>
      </c>
      <c r="E104" s="27" t="s">
        <v>304</v>
      </c>
    </row>
    <row r="105" spans="1:16" ht="12.75">
      <c r="A105" s="17" t="s">
        <v>45</v>
      </c>
      <c r="B105" s="21" t="s">
        <v>213</v>
      </c>
      <c r="C105" s="21" t="s">
        <v>536</v>
      </c>
      <c r="D105" s="17" t="s">
        <v>47</v>
      </c>
      <c r="E105" s="22" t="s">
        <v>537</v>
      </c>
      <c r="F105" s="23" t="s">
        <v>182</v>
      </c>
      <c r="G105" s="24">
        <v>17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23</v>
      </c>
    </row>
    <row r="106" spans="1:5" ht="25.5">
      <c r="A106" s="26" t="s">
        <v>50</v>
      </c>
      <c r="E106" s="27" t="s">
        <v>538</v>
      </c>
    </row>
    <row r="107" spans="1:5" ht="25.5">
      <c r="A107" s="28" t="s">
        <v>52</v>
      </c>
      <c r="E107" s="29" t="s">
        <v>539</v>
      </c>
    </row>
    <row r="108" spans="1:5" ht="165.75">
      <c r="A108" t="s">
        <v>54</v>
      </c>
      <c r="E108" s="27" t="s">
        <v>304</v>
      </c>
    </row>
    <row r="109" spans="1:18" ht="12.75" customHeight="1">
      <c r="A109" s="5" t="s">
        <v>43</v>
      </c>
      <c r="B109" s="5"/>
      <c r="C109" s="31" t="s">
        <v>78</v>
      </c>
      <c r="D109" s="5"/>
      <c r="E109" s="19" t="s">
        <v>540</v>
      </c>
      <c r="F109" s="5"/>
      <c r="G109" s="5"/>
      <c r="H109" s="5"/>
      <c r="I109" s="32">
        <f>0+Q109</f>
        <v>0</v>
      </c>
      <c r="O109">
        <f>0+R109</f>
        <v>0</v>
      </c>
      <c r="Q109">
        <f>0+I110</f>
        <v>0</v>
      </c>
      <c r="R109">
        <f>0+O110</f>
        <v>0</v>
      </c>
    </row>
    <row r="110" spans="1:16" ht="12.75">
      <c r="A110" s="17" t="s">
        <v>45</v>
      </c>
      <c r="B110" s="21" t="s">
        <v>219</v>
      </c>
      <c r="C110" s="21" t="s">
        <v>541</v>
      </c>
      <c r="D110" s="17" t="s">
        <v>47</v>
      </c>
      <c r="E110" s="22" t="s">
        <v>542</v>
      </c>
      <c r="F110" s="23" t="s">
        <v>86</v>
      </c>
      <c r="G110" s="24">
        <v>19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23</v>
      </c>
    </row>
    <row r="111" spans="1:5" ht="12.75">
      <c r="A111" s="26" t="s">
        <v>50</v>
      </c>
      <c r="E111" s="27" t="s">
        <v>543</v>
      </c>
    </row>
    <row r="112" spans="1:5" ht="25.5">
      <c r="A112" s="28" t="s">
        <v>52</v>
      </c>
      <c r="E112" s="29" t="s">
        <v>544</v>
      </c>
    </row>
    <row r="113" spans="1:5" ht="153">
      <c r="A113" t="s">
        <v>54</v>
      </c>
      <c r="E113" s="27" t="s">
        <v>545</v>
      </c>
    </row>
    <row r="114" spans="1:18" ht="12.75" customHeight="1">
      <c r="A114" s="5" t="s">
        <v>43</v>
      </c>
      <c r="B114" s="5"/>
      <c r="C114" s="31" t="s">
        <v>83</v>
      </c>
      <c r="D114" s="5"/>
      <c r="E114" s="19" t="s">
        <v>321</v>
      </c>
      <c r="F114" s="5"/>
      <c r="G114" s="5"/>
      <c r="H114" s="5"/>
      <c r="I114" s="32">
        <f>0+Q114</f>
        <v>0</v>
      </c>
      <c r="O114">
        <f>0+R114</f>
        <v>0</v>
      </c>
      <c r="Q114">
        <f>0+I115</f>
        <v>0</v>
      </c>
      <c r="R114">
        <f>0+O115</f>
        <v>0</v>
      </c>
    </row>
    <row r="115" spans="1:16" ht="12.75">
      <c r="A115" s="17" t="s">
        <v>45</v>
      </c>
      <c r="B115" s="21" t="s">
        <v>225</v>
      </c>
      <c r="C115" s="21" t="s">
        <v>546</v>
      </c>
      <c r="D115" s="17" t="s">
        <v>47</v>
      </c>
      <c r="E115" s="22" t="s">
        <v>547</v>
      </c>
      <c r="F115" s="23" t="s">
        <v>115</v>
      </c>
      <c r="G115" s="24">
        <v>100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23</v>
      </c>
    </row>
    <row r="116" spans="1:5" ht="25.5">
      <c r="A116" s="26" t="s">
        <v>50</v>
      </c>
      <c r="E116" s="27" t="s">
        <v>548</v>
      </c>
    </row>
    <row r="117" spans="1:5" ht="25.5">
      <c r="A117" s="28" t="s">
        <v>52</v>
      </c>
      <c r="E117" s="29" t="s">
        <v>549</v>
      </c>
    </row>
    <row r="118" spans="1:5" ht="255">
      <c r="A118" t="s">
        <v>54</v>
      </c>
      <c r="E118" s="27" t="s">
        <v>327</v>
      </c>
    </row>
    <row r="119" spans="1:18" ht="12.75" customHeight="1">
      <c r="A119" s="5" t="s">
        <v>43</v>
      </c>
      <c r="B119" s="5"/>
      <c r="C119" s="31" t="s">
        <v>40</v>
      </c>
      <c r="D119" s="5"/>
      <c r="E119" s="19" t="s">
        <v>356</v>
      </c>
      <c r="F119" s="5"/>
      <c r="G119" s="5"/>
      <c r="H119" s="5"/>
      <c r="I119" s="32">
        <f>0+Q119</f>
        <v>0</v>
      </c>
      <c r="O119">
        <f>0+R119</f>
        <v>0</v>
      </c>
      <c r="Q119">
        <f>0+I120+I124</f>
        <v>0</v>
      </c>
      <c r="R119">
        <f>0+O120+O124</f>
        <v>0</v>
      </c>
    </row>
    <row r="120" spans="1:16" ht="12.75">
      <c r="A120" s="17" t="s">
        <v>45</v>
      </c>
      <c r="B120" s="21" t="s">
        <v>232</v>
      </c>
      <c r="C120" s="21" t="s">
        <v>481</v>
      </c>
      <c r="D120" s="17" t="s">
        <v>47</v>
      </c>
      <c r="E120" s="22" t="s">
        <v>482</v>
      </c>
      <c r="F120" s="23" t="s">
        <v>115</v>
      </c>
      <c r="G120" s="24">
        <v>290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23</v>
      </c>
    </row>
    <row r="121" spans="1:5" ht="12.75">
      <c r="A121" s="26" t="s">
        <v>50</v>
      </c>
      <c r="E121" s="27" t="s">
        <v>550</v>
      </c>
    </row>
    <row r="122" spans="1:5" ht="25.5">
      <c r="A122" s="28" t="s">
        <v>52</v>
      </c>
      <c r="E122" s="29" t="s">
        <v>551</v>
      </c>
    </row>
    <row r="123" spans="1:5" ht="51">
      <c r="A123" t="s">
        <v>54</v>
      </c>
      <c r="E123" s="27" t="s">
        <v>400</v>
      </c>
    </row>
    <row r="124" spans="1:16" ht="12.75">
      <c r="A124" s="17" t="s">
        <v>45</v>
      </c>
      <c r="B124" s="21" t="s">
        <v>238</v>
      </c>
      <c r="C124" s="21" t="s">
        <v>410</v>
      </c>
      <c r="D124" s="17" t="s">
        <v>47</v>
      </c>
      <c r="E124" s="22" t="s">
        <v>411</v>
      </c>
      <c r="F124" s="23" t="s">
        <v>115</v>
      </c>
      <c r="G124" s="24">
        <v>20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23</v>
      </c>
    </row>
    <row r="125" spans="1:5" ht="12.75">
      <c r="A125" s="26" t="s">
        <v>50</v>
      </c>
      <c r="E125" s="27" t="s">
        <v>486</v>
      </c>
    </row>
    <row r="126" spans="1:5" ht="25.5">
      <c r="A126" s="28" t="s">
        <v>52</v>
      </c>
      <c r="E126" s="29" t="s">
        <v>552</v>
      </c>
    </row>
    <row r="127" spans="1:5" ht="51">
      <c r="A127" t="s">
        <v>54</v>
      </c>
      <c r="E127" s="27" t="s">
        <v>414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553</v>
      </c>
      <c r="I3" s="30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553</v>
      </c>
      <c r="D4" s="38"/>
      <c r="E4" s="13" t="s">
        <v>554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40</v>
      </c>
      <c r="D8" s="14"/>
      <c r="E8" s="19" t="s">
        <v>356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2.75">
      <c r="A9" s="17" t="s">
        <v>45</v>
      </c>
      <c r="B9" s="21" t="s">
        <v>29</v>
      </c>
      <c r="C9" s="21" t="s">
        <v>555</v>
      </c>
      <c r="D9" s="17" t="s">
        <v>57</v>
      </c>
      <c r="E9" s="22" t="s">
        <v>556</v>
      </c>
      <c r="F9" s="23" t="s">
        <v>86</v>
      </c>
      <c r="G9" s="24">
        <v>8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557</v>
      </c>
    </row>
    <row r="11" spans="1:5" ht="25.5">
      <c r="A11" s="28" t="s">
        <v>52</v>
      </c>
      <c r="E11" s="29" t="s">
        <v>558</v>
      </c>
    </row>
    <row r="12" spans="1:5" ht="51">
      <c r="A12" t="s">
        <v>54</v>
      </c>
      <c r="E12" s="27" t="s">
        <v>559</v>
      </c>
    </row>
    <row r="13" spans="1:16" ht="12.75">
      <c r="A13" s="17" t="s">
        <v>45</v>
      </c>
      <c r="B13" s="21" t="s">
        <v>23</v>
      </c>
      <c r="C13" s="21" t="s">
        <v>555</v>
      </c>
      <c r="D13" s="17" t="s">
        <v>170</v>
      </c>
      <c r="E13" s="22" t="s">
        <v>556</v>
      </c>
      <c r="F13" s="23" t="s">
        <v>86</v>
      </c>
      <c r="G13" s="24">
        <v>30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560</v>
      </c>
    </row>
    <row r="15" spans="1:5" ht="38.25">
      <c r="A15" s="28" t="s">
        <v>52</v>
      </c>
      <c r="E15" s="29" t="s">
        <v>561</v>
      </c>
    </row>
    <row r="16" spans="1:5" ht="51">
      <c r="A16" t="s">
        <v>54</v>
      </c>
      <c r="E16" s="27" t="s">
        <v>559</v>
      </c>
    </row>
    <row r="17" spans="1:16" ht="25.5">
      <c r="A17" s="17" t="s">
        <v>45</v>
      </c>
      <c r="B17" s="21" t="s">
        <v>22</v>
      </c>
      <c r="C17" s="21" t="s">
        <v>562</v>
      </c>
      <c r="D17" s="17" t="s">
        <v>47</v>
      </c>
      <c r="E17" s="22" t="s">
        <v>563</v>
      </c>
      <c r="F17" s="23" t="s">
        <v>86</v>
      </c>
      <c r="G17" s="24">
        <v>37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47</v>
      </c>
    </row>
    <row r="19" spans="1:5" ht="191.25">
      <c r="A19" s="28" t="s">
        <v>52</v>
      </c>
      <c r="E19" s="29" t="s">
        <v>564</v>
      </c>
    </row>
    <row r="20" spans="1:5" ht="25.5">
      <c r="A20" t="s">
        <v>54</v>
      </c>
      <c r="E20" s="27" t="s">
        <v>565</v>
      </c>
    </row>
    <row r="21" spans="1:16" ht="25.5">
      <c r="A21" s="17" t="s">
        <v>45</v>
      </c>
      <c r="B21" s="21" t="s">
        <v>33</v>
      </c>
      <c r="C21" s="21" t="s">
        <v>566</v>
      </c>
      <c r="D21" s="17" t="s">
        <v>47</v>
      </c>
      <c r="E21" s="22" t="s">
        <v>567</v>
      </c>
      <c r="F21" s="23" t="s">
        <v>86</v>
      </c>
      <c r="G21" s="24">
        <v>3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47</v>
      </c>
    </row>
    <row r="23" spans="1:5" ht="38.25">
      <c r="A23" s="28" t="s">
        <v>52</v>
      </c>
      <c r="E23" s="29" t="s">
        <v>568</v>
      </c>
    </row>
    <row r="24" spans="1:5" ht="25.5">
      <c r="A24" t="s">
        <v>54</v>
      </c>
      <c r="E24" s="27" t="s">
        <v>565</v>
      </c>
    </row>
    <row r="25" spans="1:16" ht="12.75">
      <c r="A25" s="17" t="s">
        <v>45</v>
      </c>
      <c r="B25" s="21" t="s">
        <v>35</v>
      </c>
      <c r="C25" s="21" t="s">
        <v>569</v>
      </c>
      <c r="D25" s="17" t="s">
        <v>47</v>
      </c>
      <c r="E25" s="22" t="s">
        <v>570</v>
      </c>
      <c r="F25" s="23" t="s">
        <v>182</v>
      </c>
      <c r="G25" s="24">
        <v>12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6" t="s">
        <v>50</v>
      </c>
      <c r="E26" s="27" t="s">
        <v>571</v>
      </c>
    </row>
    <row r="27" spans="1:5" ht="38.25">
      <c r="A27" s="28" t="s">
        <v>52</v>
      </c>
      <c r="E27" s="29" t="s">
        <v>572</v>
      </c>
    </row>
    <row r="28" spans="1:5" ht="25.5">
      <c r="A28" t="s">
        <v>54</v>
      </c>
      <c r="E28" s="27" t="s">
        <v>565</v>
      </c>
    </row>
    <row r="29" spans="1:16" ht="12.75">
      <c r="A29" s="17" t="s">
        <v>45</v>
      </c>
      <c r="B29" s="21" t="s">
        <v>37</v>
      </c>
      <c r="C29" s="21" t="s">
        <v>573</v>
      </c>
      <c r="D29" s="17" t="s">
        <v>47</v>
      </c>
      <c r="E29" s="22" t="s">
        <v>574</v>
      </c>
      <c r="F29" s="23" t="s">
        <v>86</v>
      </c>
      <c r="G29" s="24">
        <v>10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12.75">
      <c r="A30" s="26" t="s">
        <v>50</v>
      </c>
      <c r="E30" s="27" t="s">
        <v>575</v>
      </c>
    </row>
    <row r="31" spans="1:5" ht="76.5">
      <c r="A31" s="28" t="s">
        <v>52</v>
      </c>
      <c r="E31" s="29" t="s">
        <v>576</v>
      </c>
    </row>
    <row r="32" spans="1:5" ht="25.5">
      <c r="A32" t="s">
        <v>54</v>
      </c>
      <c r="E32" s="27" t="s">
        <v>565</v>
      </c>
    </row>
    <row r="33" spans="1:16" ht="25.5">
      <c r="A33" s="17" t="s">
        <v>45</v>
      </c>
      <c r="B33" s="21" t="s">
        <v>78</v>
      </c>
      <c r="C33" s="21" t="s">
        <v>577</v>
      </c>
      <c r="D33" s="17" t="s">
        <v>47</v>
      </c>
      <c r="E33" s="22" t="s">
        <v>578</v>
      </c>
      <c r="F33" s="23" t="s">
        <v>86</v>
      </c>
      <c r="G33" s="24">
        <v>35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47</v>
      </c>
    </row>
    <row r="35" spans="1:5" ht="38.25">
      <c r="A35" s="28" t="s">
        <v>52</v>
      </c>
      <c r="E35" s="29" t="s">
        <v>579</v>
      </c>
    </row>
    <row r="36" spans="1:5" ht="38.25">
      <c r="A36" t="s">
        <v>54</v>
      </c>
      <c r="E36" s="27" t="s">
        <v>580</v>
      </c>
    </row>
    <row r="37" spans="1:16" ht="12.75">
      <c r="A37" s="17" t="s">
        <v>45</v>
      </c>
      <c r="B37" s="21" t="s">
        <v>83</v>
      </c>
      <c r="C37" s="21" t="s">
        <v>581</v>
      </c>
      <c r="D37" s="17" t="s">
        <v>47</v>
      </c>
      <c r="E37" s="22" t="s">
        <v>582</v>
      </c>
      <c r="F37" s="23" t="s">
        <v>86</v>
      </c>
      <c r="G37" s="24">
        <v>8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6" t="s">
        <v>50</v>
      </c>
      <c r="E38" s="27" t="s">
        <v>47</v>
      </c>
    </row>
    <row r="39" spans="1:5" ht="25.5">
      <c r="A39" s="28" t="s">
        <v>52</v>
      </c>
      <c r="E39" s="29" t="s">
        <v>583</v>
      </c>
    </row>
    <row r="40" spans="1:5" ht="38.25">
      <c r="A40" t="s">
        <v>54</v>
      </c>
      <c r="E40" s="27" t="s">
        <v>580</v>
      </c>
    </row>
    <row r="41" spans="1:16" ht="25.5">
      <c r="A41" s="17" t="s">
        <v>45</v>
      </c>
      <c r="B41" s="21" t="s">
        <v>40</v>
      </c>
      <c r="C41" s="21" t="s">
        <v>584</v>
      </c>
      <c r="D41" s="17" t="s">
        <v>47</v>
      </c>
      <c r="E41" s="22" t="s">
        <v>585</v>
      </c>
      <c r="F41" s="23" t="s">
        <v>182</v>
      </c>
      <c r="G41" s="24">
        <v>283.5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6" t="s">
        <v>50</v>
      </c>
      <c r="E42" s="27" t="s">
        <v>586</v>
      </c>
    </row>
    <row r="43" spans="1:5" ht="140.25">
      <c r="A43" s="28" t="s">
        <v>52</v>
      </c>
      <c r="E43" s="29" t="s">
        <v>587</v>
      </c>
    </row>
    <row r="44" spans="1:5" ht="38.25">
      <c r="A44" t="s">
        <v>54</v>
      </c>
      <c r="E44" s="27" t="s">
        <v>588</v>
      </c>
    </row>
    <row r="45" spans="1:16" ht="25.5">
      <c r="A45" s="17" t="s">
        <v>45</v>
      </c>
      <c r="B45" s="21" t="s">
        <v>42</v>
      </c>
      <c r="C45" s="21" t="s">
        <v>589</v>
      </c>
      <c r="D45" s="17" t="s">
        <v>47</v>
      </c>
      <c r="E45" s="22" t="s">
        <v>590</v>
      </c>
      <c r="F45" s="23" t="s">
        <v>182</v>
      </c>
      <c r="G45" s="24">
        <v>283.5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23</v>
      </c>
    </row>
    <row r="46" spans="1:5" ht="12.75">
      <c r="A46" s="26" t="s">
        <v>50</v>
      </c>
      <c r="E46" s="27" t="s">
        <v>591</v>
      </c>
    </row>
    <row r="47" spans="1:5" ht="140.25">
      <c r="A47" s="28" t="s">
        <v>52</v>
      </c>
      <c r="E47" s="29" t="s">
        <v>592</v>
      </c>
    </row>
    <row r="48" spans="1:5" ht="38.25">
      <c r="A48" t="s">
        <v>54</v>
      </c>
      <c r="E48" s="27" t="s">
        <v>588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593</v>
      </c>
      <c r="I3" s="30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593</v>
      </c>
      <c r="D4" s="38"/>
      <c r="E4" s="13" t="s">
        <v>594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78</v>
      </c>
      <c r="D8" s="14"/>
      <c r="E8" s="19" t="s">
        <v>540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595</v>
      </c>
      <c r="D9" s="17" t="s">
        <v>47</v>
      </c>
      <c r="E9" s="22" t="s">
        <v>596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76.5">
      <c r="A10" s="26" t="s">
        <v>50</v>
      </c>
      <c r="E10" s="27" t="s">
        <v>597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47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0+O8+O17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598</v>
      </c>
      <c r="I3" s="30">
        <f>0+I8+I17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598</v>
      </c>
      <c r="D4" s="38"/>
      <c r="E4" s="13" t="s">
        <v>599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45</v>
      </c>
      <c r="B9" s="21" t="s">
        <v>29</v>
      </c>
      <c r="C9" s="21" t="s">
        <v>92</v>
      </c>
      <c r="D9" s="17" t="s">
        <v>57</v>
      </c>
      <c r="E9" s="22" t="s">
        <v>93</v>
      </c>
      <c r="F9" s="23" t="s">
        <v>94</v>
      </c>
      <c r="G9" s="24">
        <v>133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95</v>
      </c>
    </row>
    <row r="11" spans="1:5" ht="12.75">
      <c r="A11" s="28" t="s">
        <v>52</v>
      </c>
      <c r="E11" s="29" t="s">
        <v>600</v>
      </c>
    </row>
    <row r="12" spans="1:5" ht="25.5">
      <c r="A12" t="s">
        <v>54</v>
      </c>
      <c r="E12" s="27" t="s">
        <v>97</v>
      </c>
    </row>
    <row r="13" spans="1:16" ht="12.75">
      <c r="A13" s="17" t="s">
        <v>45</v>
      </c>
      <c r="B13" s="21" t="s">
        <v>23</v>
      </c>
      <c r="C13" s="21" t="s">
        <v>102</v>
      </c>
      <c r="D13" s="17" t="s">
        <v>47</v>
      </c>
      <c r="E13" s="22" t="s">
        <v>103</v>
      </c>
      <c r="F13" s="23" t="s">
        <v>94</v>
      </c>
      <c r="G13" s="24">
        <v>133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601</v>
      </c>
    </row>
    <row r="15" spans="1:5" ht="38.25">
      <c r="A15" s="28" t="s">
        <v>52</v>
      </c>
      <c r="E15" s="29" t="s">
        <v>602</v>
      </c>
    </row>
    <row r="16" spans="1:5" ht="25.5">
      <c r="A16" t="s">
        <v>54</v>
      </c>
      <c r="E16" s="27" t="s">
        <v>106</v>
      </c>
    </row>
    <row r="17" spans="1:18" ht="12.75" customHeight="1">
      <c r="A17" s="5" t="s">
        <v>43</v>
      </c>
      <c r="B17" s="5"/>
      <c r="C17" s="31" t="s">
        <v>29</v>
      </c>
      <c r="D17" s="5"/>
      <c r="E17" s="19" t="s">
        <v>107</v>
      </c>
      <c r="F17" s="5"/>
      <c r="G17" s="5"/>
      <c r="H17" s="5"/>
      <c r="I17" s="32">
        <f>0+Q17</f>
        <v>0</v>
      </c>
      <c r="O17">
        <f>0+R17</f>
        <v>0</v>
      </c>
      <c r="Q17">
        <f>0+I18+I22+I26+I30+I34+I38+I42+I46+I50+I54</f>
        <v>0</v>
      </c>
      <c r="R17">
        <f>0+O18+O22+O26+O30+O34+O38+O42+O46+O50+O54</f>
        <v>0</v>
      </c>
    </row>
    <row r="18" spans="1:16" ht="12.75">
      <c r="A18" s="17" t="s">
        <v>45</v>
      </c>
      <c r="B18" s="21" t="s">
        <v>22</v>
      </c>
      <c r="C18" s="21" t="s">
        <v>603</v>
      </c>
      <c r="D18" s="17" t="s">
        <v>47</v>
      </c>
      <c r="E18" s="22" t="s">
        <v>604</v>
      </c>
      <c r="F18" s="23" t="s">
        <v>182</v>
      </c>
      <c r="G18" s="24">
        <v>360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25.5">
      <c r="A19" s="26" t="s">
        <v>50</v>
      </c>
      <c r="E19" s="27" t="s">
        <v>605</v>
      </c>
    </row>
    <row r="20" spans="1:5" ht="25.5">
      <c r="A20" s="28" t="s">
        <v>52</v>
      </c>
      <c r="E20" s="29" t="s">
        <v>606</v>
      </c>
    </row>
    <row r="21" spans="1:5" ht="38.25">
      <c r="A21" t="s">
        <v>54</v>
      </c>
      <c r="E21" s="27" t="s">
        <v>607</v>
      </c>
    </row>
    <row r="22" spans="1:16" ht="12.75">
      <c r="A22" s="17" t="s">
        <v>45</v>
      </c>
      <c r="B22" s="21" t="s">
        <v>33</v>
      </c>
      <c r="C22" s="21" t="s">
        <v>608</v>
      </c>
      <c r="D22" s="17" t="s">
        <v>47</v>
      </c>
      <c r="E22" s="22" t="s">
        <v>609</v>
      </c>
      <c r="F22" s="23" t="s">
        <v>94</v>
      </c>
      <c r="G22" s="24">
        <v>133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610</v>
      </c>
    </row>
    <row r="24" spans="1:5" ht="51">
      <c r="A24" s="28" t="s">
        <v>52</v>
      </c>
      <c r="E24" s="29" t="s">
        <v>611</v>
      </c>
    </row>
    <row r="25" spans="1:5" ht="38.25">
      <c r="A25" t="s">
        <v>54</v>
      </c>
      <c r="E25" s="27" t="s">
        <v>612</v>
      </c>
    </row>
    <row r="26" spans="1:16" ht="12.75">
      <c r="A26" s="17" t="s">
        <v>45</v>
      </c>
      <c r="B26" s="21" t="s">
        <v>35</v>
      </c>
      <c r="C26" s="21" t="s">
        <v>136</v>
      </c>
      <c r="D26" s="17" t="s">
        <v>47</v>
      </c>
      <c r="E26" s="22" t="s">
        <v>137</v>
      </c>
      <c r="F26" s="23" t="s">
        <v>94</v>
      </c>
      <c r="G26" s="24">
        <v>266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613</v>
      </c>
    </row>
    <row r="28" spans="1:5" ht="12.75">
      <c r="A28" s="28" t="s">
        <v>52</v>
      </c>
      <c r="E28" s="29" t="s">
        <v>614</v>
      </c>
    </row>
    <row r="29" spans="1:5" ht="306">
      <c r="A29" t="s">
        <v>54</v>
      </c>
      <c r="E29" s="27" t="s">
        <v>140</v>
      </c>
    </row>
    <row r="30" spans="1:16" ht="12.75">
      <c r="A30" s="17" t="s">
        <v>45</v>
      </c>
      <c r="B30" s="21" t="s">
        <v>37</v>
      </c>
      <c r="C30" s="21" t="s">
        <v>148</v>
      </c>
      <c r="D30" s="17" t="s">
        <v>47</v>
      </c>
      <c r="E30" s="22" t="s">
        <v>149</v>
      </c>
      <c r="F30" s="23" t="s">
        <v>94</v>
      </c>
      <c r="G30" s="24">
        <v>133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25.5">
      <c r="A31" s="26" t="s">
        <v>50</v>
      </c>
      <c r="E31" s="27" t="s">
        <v>150</v>
      </c>
    </row>
    <row r="32" spans="1:5" ht="12.75">
      <c r="A32" s="28" t="s">
        <v>52</v>
      </c>
      <c r="E32" s="29" t="s">
        <v>615</v>
      </c>
    </row>
    <row r="33" spans="1:5" ht="191.25">
      <c r="A33" t="s">
        <v>54</v>
      </c>
      <c r="E33" s="27" t="s">
        <v>151</v>
      </c>
    </row>
    <row r="34" spans="1:16" ht="12.75">
      <c r="A34" s="17" t="s">
        <v>45</v>
      </c>
      <c r="B34" s="21" t="s">
        <v>78</v>
      </c>
      <c r="C34" s="21" t="s">
        <v>198</v>
      </c>
      <c r="D34" s="17" t="s">
        <v>47</v>
      </c>
      <c r="E34" s="22" t="s">
        <v>199</v>
      </c>
      <c r="F34" s="23" t="s">
        <v>94</v>
      </c>
      <c r="G34" s="24">
        <v>266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616</v>
      </c>
    </row>
    <row r="36" spans="1:5" ht="51">
      <c r="A36" s="28" t="s">
        <v>52</v>
      </c>
      <c r="E36" s="29" t="s">
        <v>617</v>
      </c>
    </row>
    <row r="37" spans="1:5" ht="38.25">
      <c r="A37" t="s">
        <v>54</v>
      </c>
      <c r="E37" s="27" t="s">
        <v>202</v>
      </c>
    </row>
    <row r="38" spans="1:16" ht="12.75">
      <c r="A38" s="17" t="s">
        <v>45</v>
      </c>
      <c r="B38" s="21" t="s">
        <v>83</v>
      </c>
      <c r="C38" s="21" t="s">
        <v>204</v>
      </c>
      <c r="D38" s="17" t="s">
        <v>47</v>
      </c>
      <c r="E38" s="22" t="s">
        <v>205</v>
      </c>
      <c r="F38" s="23" t="s">
        <v>182</v>
      </c>
      <c r="G38" s="24">
        <v>665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206</v>
      </c>
    </row>
    <row r="40" spans="1:5" ht="25.5">
      <c r="A40" s="28" t="s">
        <v>52</v>
      </c>
      <c r="E40" s="29" t="s">
        <v>618</v>
      </c>
    </row>
    <row r="41" spans="1:5" ht="25.5">
      <c r="A41" t="s">
        <v>54</v>
      </c>
      <c r="E41" s="27" t="s">
        <v>207</v>
      </c>
    </row>
    <row r="42" spans="1:16" ht="12.75">
      <c r="A42" s="17" t="s">
        <v>45</v>
      </c>
      <c r="B42" s="21" t="s">
        <v>40</v>
      </c>
      <c r="C42" s="21" t="s">
        <v>209</v>
      </c>
      <c r="D42" s="17" t="s">
        <v>47</v>
      </c>
      <c r="E42" s="22" t="s">
        <v>210</v>
      </c>
      <c r="F42" s="23" t="s">
        <v>182</v>
      </c>
      <c r="G42" s="24">
        <v>665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206</v>
      </c>
    </row>
    <row r="44" spans="1:5" ht="25.5">
      <c r="A44" s="28" t="s">
        <v>52</v>
      </c>
      <c r="E44" s="29" t="s">
        <v>619</v>
      </c>
    </row>
    <row r="45" spans="1:5" ht="38.25">
      <c r="A45" t="s">
        <v>54</v>
      </c>
      <c r="E45" s="27" t="s">
        <v>211</v>
      </c>
    </row>
    <row r="46" spans="1:16" ht="12.75">
      <c r="A46" s="17" t="s">
        <v>45</v>
      </c>
      <c r="B46" s="21" t="s">
        <v>42</v>
      </c>
      <c r="C46" s="21" t="s">
        <v>620</v>
      </c>
      <c r="D46" s="17" t="s">
        <v>47</v>
      </c>
      <c r="E46" s="22" t="s">
        <v>621</v>
      </c>
      <c r="F46" s="23" t="s">
        <v>182</v>
      </c>
      <c r="G46" s="24">
        <v>200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6" t="s">
        <v>50</v>
      </c>
      <c r="E47" s="27" t="s">
        <v>622</v>
      </c>
    </row>
    <row r="48" spans="1:5" ht="25.5">
      <c r="A48" s="28" t="s">
        <v>52</v>
      </c>
      <c r="E48" s="29" t="s">
        <v>623</v>
      </c>
    </row>
    <row r="49" spans="1:5" ht="38.25">
      <c r="A49" t="s">
        <v>54</v>
      </c>
      <c r="E49" s="27" t="s">
        <v>624</v>
      </c>
    </row>
    <row r="50" spans="1:16" ht="12.75">
      <c r="A50" s="17" t="s">
        <v>45</v>
      </c>
      <c r="B50" s="21" t="s">
        <v>141</v>
      </c>
      <c r="C50" s="21" t="s">
        <v>625</v>
      </c>
      <c r="D50" s="17" t="s">
        <v>57</v>
      </c>
      <c r="E50" s="22" t="s">
        <v>626</v>
      </c>
      <c r="F50" s="23" t="s">
        <v>86</v>
      </c>
      <c r="G50" s="24">
        <v>184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5" ht="38.25">
      <c r="A51" s="26" t="s">
        <v>50</v>
      </c>
      <c r="E51" s="27" t="s">
        <v>627</v>
      </c>
    </row>
    <row r="52" spans="1:5" ht="102">
      <c r="A52" s="28" t="s">
        <v>52</v>
      </c>
      <c r="E52" s="29" t="s">
        <v>628</v>
      </c>
    </row>
    <row r="53" spans="1:5" ht="89.25">
      <c r="A53" t="s">
        <v>54</v>
      </c>
      <c r="E53" s="27" t="s">
        <v>629</v>
      </c>
    </row>
    <row r="54" spans="1:16" ht="12.75">
      <c r="A54" s="17" t="s">
        <v>45</v>
      </c>
      <c r="B54" s="21" t="s">
        <v>147</v>
      </c>
      <c r="C54" s="21" t="s">
        <v>630</v>
      </c>
      <c r="D54" s="17" t="s">
        <v>47</v>
      </c>
      <c r="E54" s="22" t="s">
        <v>631</v>
      </c>
      <c r="F54" s="23" t="s">
        <v>94</v>
      </c>
      <c r="G54" s="24">
        <v>16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23</v>
      </c>
    </row>
    <row r="55" spans="1:5" ht="12.75">
      <c r="A55" s="26" t="s">
        <v>50</v>
      </c>
      <c r="E55" s="27" t="s">
        <v>632</v>
      </c>
    </row>
    <row r="56" spans="1:5" ht="38.25">
      <c r="A56" s="28" t="s">
        <v>52</v>
      </c>
      <c r="E56" s="29" t="s">
        <v>633</v>
      </c>
    </row>
    <row r="57" spans="1:5" ht="38.25">
      <c r="A57" t="s">
        <v>54</v>
      </c>
      <c r="E57" s="27" t="s">
        <v>634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0+O8+O21+O34+O47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635</v>
      </c>
      <c r="I3" s="30">
        <f>0+I8+I21+I34+I47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635</v>
      </c>
      <c r="D4" s="38"/>
      <c r="E4" s="13" t="s">
        <v>636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45</v>
      </c>
      <c r="B9" s="21" t="s">
        <v>29</v>
      </c>
      <c r="C9" s="21" t="s">
        <v>637</v>
      </c>
      <c r="D9" s="17" t="s">
        <v>47</v>
      </c>
      <c r="E9" s="22" t="s">
        <v>638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02">
      <c r="A10" s="26" t="s">
        <v>50</v>
      </c>
      <c r="E10" s="27" t="s">
        <v>639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60</v>
      </c>
    </row>
    <row r="13" spans="1:16" ht="12.75">
      <c r="A13" s="17" t="s">
        <v>45</v>
      </c>
      <c r="B13" s="21" t="s">
        <v>23</v>
      </c>
      <c r="C13" s="21" t="s">
        <v>640</v>
      </c>
      <c r="D13" s="17" t="s">
        <v>47</v>
      </c>
      <c r="E13" s="22" t="s">
        <v>641</v>
      </c>
      <c r="F13" s="23" t="s">
        <v>49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6" t="s">
        <v>50</v>
      </c>
      <c r="E14" s="27" t="s">
        <v>642</v>
      </c>
    </row>
    <row r="15" spans="1:5" ht="12.75">
      <c r="A15" s="28" t="s">
        <v>52</v>
      </c>
      <c r="E15" s="29" t="s">
        <v>53</v>
      </c>
    </row>
    <row r="16" spans="1:5" ht="12.75">
      <c r="A16" t="s">
        <v>54</v>
      </c>
      <c r="E16" s="27" t="s">
        <v>66</v>
      </c>
    </row>
    <row r="17" spans="1:16" ht="12.75">
      <c r="A17" s="17" t="s">
        <v>45</v>
      </c>
      <c r="B17" s="21" t="s">
        <v>22</v>
      </c>
      <c r="C17" s="21" t="s">
        <v>643</v>
      </c>
      <c r="D17" s="17" t="s">
        <v>47</v>
      </c>
      <c r="E17" s="22" t="s">
        <v>644</v>
      </c>
      <c r="F17" s="23" t="s">
        <v>49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645</v>
      </c>
    </row>
    <row r="19" spans="1:5" ht="12.75">
      <c r="A19" s="28" t="s">
        <v>52</v>
      </c>
      <c r="E19" s="29" t="s">
        <v>53</v>
      </c>
    </row>
    <row r="20" spans="1:5" ht="12.75">
      <c r="A20" t="s">
        <v>54</v>
      </c>
      <c r="E20" s="27" t="s">
        <v>646</v>
      </c>
    </row>
    <row r="21" spans="1:18" ht="12.75" customHeight="1">
      <c r="A21" s="5" t="s">
        <v>43</v>
      </c>
      <c r="B21" s="5"/>
      <c r="C21" s="31" t="s">
        <v>29</v>
      </c>
      <c r="D21" s="5"/>
      <c r="E21" s="19" t="s">
        <v>107</v>
      </c>
      <c r="F21" s="5"/>
      <c r="G21" s="5"/>
      <c r="H21" s="5"/>
      <c r="I21" s="32">
        <f>0+Q21</f>
        <v>0</v>
      </c>
      <c r="O21">
        <f>0+R21</f>
        <v>0</v>
      </c>
      <c r="Q21">
        <f>0+I22+I26+I30</f>
        <v>0</v>
      </c>
      <c r="R21">
        <f>0+O22+O26+O30</f>
        <v>0</v>
      </c>
    </row>
    <row r="22" spans="1:16" ht="25.5">
      <c r="A22" s="17" t="s">
        <v>45</v>
      </c>
      <c r="B22" s="21" t="s">
        <v>33</v>
      </c>
      <c r="C22" s="21" t="s">
        <v>108</v>
      </c>
      <c r="D22" s="17" t="s">
        <v>47</v>
      </c>
      <c r="E22" s="22" t="s">
        <v>109</v>
      </c>
      <c r="F22" s="23" t="s">
        <v>94</v>
      </c>
      <c r="G22" s="24">
        <v>50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647</v>
      </c>
    </row>
    <row r="24" spans="1:5" ht="12.75">
      <c r="A24" s="28" t="s">
        <v>52</v>
      </c>
      <c r="E24" s="29" t="s">
        <v>648</v>
      </c>
    </row>
    <row r="25" spans="1:5" ht="63.75">
      <c r="A25" t="s">
        <v>54</v>
      </c>
      <c r="E25" s="27" t="s">
        <v>112</v>
      </c>
    </row>
    <row r="26" spans="1:16" ht="12.75">
      <c r="A26" s="17" t="s">
        <v>45</v>
      </c>
      <c r="B26" s="21" t="s">
        <v>35</v>
      </c>
      <c r="C26" s="21" t="s">
        <v>122</v>
      </c>
      <c r="D26" s="17" t="s">
        <v>47</v>
      </c>
      <c r="E26" s="22" t="s">
        <v>123</v>
      </c>
      <c r="F26" s="23" t="s">
        <v>94</v>
      </c>
      <c r="G26" s="24">
        <v>47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38.25">
      <c r="A27" s="26" t="s">
        <v>50</v>
      </c>
      <c r="E27" s="27" t="s">
        <v>649</v>
      </c>
    </row>
    <row r="28" spans="1:5" ht="38.25">
      <c r="A28" s="28" t="s">
        <v>52</v>
      </c>
      <c r="E28" s="29" t="s">
        <v>650</v>
      </c>
    </row>
    <row r="29" spans="1:5" ht="63.75">
      <c r="A29" t="s">
        <v>54</v>
      </c>
      <c r="E29" s="27" t="s">
        <v>112</v>
      </c>
    </row>
    <row r="30" spans="1:16" ht="12.75">
      <c r="A30" s="17" t="s">
        <v>45</v>
      </c>
      <c r="B30" s="21" t="s">
        <v>37</v>
      </c>
      <c r="C30" s="21" t="s">
        <v>651</v>
      </c>
      <c r="D30" s="17" t="s">
        <v>57</v>
      </c>
      <c r="E30" s="22" t="s">
        <v>652</v>
      </c>
      <c r="F30" s="23" t="s">
        <v>94</v>
      </c>
      <c r="G30" s="24">
        <v>50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25.5">
      <c r="A31" s="26" t="s">
        <v>50</v>
      </c>
      <c r="E31" s="27" t="s">
        <v>653</v>
      </c>
    </row>
    <row r="32" spans="1:5" ht="12.75">
      <c r="A32" s="28" t="s">
        <v>52</v>
      </c>
      <c r="E32" s="29" t="s">
        <v>654</v>
      </c>
    </row>
    <row r="33" spans="1:5" ht="267.75">
      <c r="A33" t="s">
        <v>54</v>
      </c>
      <c r="E33" s="27" t="s">
        <v>655</v>
      </c>
    </row>
    <row r="34" spans="1:18" ht="12.75" customHeight="1">
      <c r="A34" s="5" t="s">
        <v>43</v>
      </c>
      <c r="B34" s="5"/>
      <c r="C34" s="31" t="s">
        <v>35</v>
      </c>
      <c r="D34" s="5"/>
      <c r="E34" s="19" t="s">
        <v>243</v>
      </c>
      <c r="F34" s="5"/>
      <c r="G34" s="5"/>
      <c r="H34" s="5"/>
      <c r="I34" s="32">
        <f>0+Q34</f>
        <v>0</v>
      </c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7" t="s">
        <v>45</v>
      </c>
      <c r="B35" s="21" t="s">
        <v>78</v>
      </c>
      <c r="C35" s="21" t="s">
        <v>656</v>
      </c>
      <c r="D35" s="17" t="s">
        <v>57</v>
      </c>
      <c r="E35" s="22" t="s">
        <v>657</v>
      </c>
      <c r="F35" s="23" t="s">
        <v>182</v>
      </c>
      <c r="G35" s="24">
        <v>940</v>
      </c>
      <c r="H35" s="25">
        <v>0</v>
      </c>
      <c r="I35" s="25">
        <f>ROUND(ROUND(H35,2)*ROUND(G35,3),2)</f>
        <v>0</v>
      </c>
      <c r="O35">
        <f>(I35*21)/100</f>
        <v>0</v>
      </c>
      <c r="P35" t="s">
        <v>23</v>
      </c>
    </row>
    <row r="36" spans="1:5" ht="12.75">
      <c r="A36" s="26" t="s">
        <v>50</v>
      </c>
      <c r="E36" s="27" t="s">
        <v>658</v>
      </c>
    </row>
    <row r="37" spans="1:5" ht="38.25">
      <c r="A37" s="28" t="s">
        <v>52</v>
      </c>
      <c r="E37" s="29" t="s">
        <v>659</v>
      </c>
    </row>
    <row r="38" spans="1:5" ht="102">
      <c r="A38" t="s">
        <v>54</v>
      </c>
      <c r="E38" s="27" t="s">
        <v>660</v>
      </c>
    </row>
    <row r="39" spans="1:16" ht="12.75">
      <c r="A39" s="17" t="s">
        <v>45</v>
      </c>
      <c r="B39" s="21" t="s">
        <v>83</v>
      </c>
      <c r="C39" s="21" t="s">
        <v>661</v>
      </c>
      <c r="D39" s="17" t="s">
        <v>47</v>
      </c>
      <c r="E39" s="22" t="s">
        <v>662</v>
      </c>
      <c r="F39" s="23" t="s">
        <v>94</v>
      </c>
      <c r="G39" s="24">
        <v>18.8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663</v>
      </c>
    </row>
    <row r="41" spans="1:5" ht="38.25">
      <c r="A41" s="28" t="s">
        <v>52</v>
      </c>
      <c r="E41" s="29" t="s">
        <v>664</v>
      </c>
    </row>
    <row r="42" spans="1:5" ht="216.75">
      <c r="A42" t="s">
        <v>54</v>
      </c>
      <c r="E42" s="27" t="s">
        <v>665</v>
      </c>
    </row>
    <row r="43" spans="1:16" ht="12.75">
      <c r="A43" s="17" t="s">
        <v>45</v>
      </c>
      <c r="B43" s="21" t="s">
        <v>40</v>
      </c>
      <c r="C43" s="21" t="s">
        <v>666</v>
      </c>
      <c r="D43" s="17" t="s">
        <v>47</v>
      </c>
      <c r="E43" s="22" t="s">
        <v>667</v>
      </c>
      <c r="F43" s="23" t="s">
        <v>94</v>
      </c>
      <c r="G43" s="24">
        <v>33.84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23</v>
      </c>
    </row>
    <row r="44" spans="1:5" ht="25.5">
      <c r="A44" s="26" t="s">
        <v>50</v>
      </c>
      <c r="E44" s="27" t="s">
        <v>668</v>
      </c>
    </row>
    <row r="45" spans="1:5" ht="63.75">
      <c r="A45" s="28" t="s">
        <v>52</v>
      </c>
      <c r="E45" s="29" t="s">
        <v>669</v>
      </c>
    </row>
    <row r="46" spans="1:5" ht="216.75">
      <c r="A46" t="s">
        <v>54</v>
      </c>
      <c r="E46" s="27" t="s">
        <v>665</v>
      </c>
    </row>
    <row r="47" spans="1:18" ht="12.75" customHeight="1">
      <c r="A47" s="5" t="s">
        <v>43</v>
      </c>
      <c r="B47" s="5"/>
      <c r="C47" s="31" t="s">
        <v>40</v>
      </c>
      <c r="D47" s="5"/>
      <c r="E47" s="19" t="s">
        <v>356</v>
      </c>
      <c r="F47" s="5"/>
      <c r="G47" s="5"/>
      <c r="H47" s="5"/>
      <c r="I47" s="32">
        <f>0+Q47</f>
        <v>0</v>
      </c>
      <c r="O47">
        <f>0+R47</f>
        <v>0</v>
      </c>
      <c r="Q47">
        <f>0+I48+I52+I56+I60+I64+I68+I72+I76+I80+I84+I88+I92+I96+I100+I104+I108+I112+I116+I120</f>
        <v>0</v>
      </c>
      <c r="R47">
        <f>0+O48+O52+O56+O60+O64+O68+O72+O76+O80+O84+O88+O92+O96+O100+O104+O108+O112+O116+O120</f>
        <v>0</v>
      </c>
    </row>
    <row r="48" spans="1:16" ht="12.75">
      <c r="A48" s="17" t="s">
        <v>45</v>
      </c>
      <c r="B48" s="21" t="s">
        <v>42</v>
      </c>
      <c r="C48" s="21" t="s">
        <v>670</v>
      </c>
      <c r="D48" s="17" t="s">
        <v>47</v>
      </c>
      <c r="E48" s="22" t="s">
        <v>671</v>
      </c>
      <c r="F48" s="23" t="s">
        <v>86</v>
      </c>
      <c r="G48" s="24">
        <v>10</v>
      </c>
      <c r="H48" s="25">
        <v>0</v>
      </c>
      <c r="I48" s="25">
        <f>ROUND(ROUND(H48,2)*ROUND(G48,3),2)</f>
        <v>0</v>
      </c>
      <c r="O48">
        <f>(I48*21)/100</f>
        <v>0</v>
      </c>
      <c r="P48" t="s">
        <v>23</v>
      </c>
    </row>
    <row r="49" spans="1:5" ht="12.75">
      <c r="A49" s="26" t="s">
        <v>50</v>
      </c>
      <c r="E49" s="27" t="s">
        <v>47</v>
      </c>
    </row>
    <row r="50" spans="1:5" ht="12.75">
      <c r="A50" s="28" t="s">
        <v>52</v>
      </c>
      <c r="E50" s="29" t="s">
        <v>672</v>
      </c>
    </row>
    <row r="51" spans="1:5" ht="38.25">
      <c r="A51" t="s">
        <v>54</v>
      </c>
      <c r="E51" s="27" t="s">
        <v>673</v>
      </c>
    </row>
    <row r="52" spans="1:16" ht="25.5">
      <c r="A52" s="17" t="s">
        <v>45</v>
      </c>
      <c r="B52" s="21" t="s">
        <v>141</v>
      </c>
      <c r="C52" s="21" t="s">
        <v>674</v>
      </c>
      <c r="D52" s="17" t="s">
        <v>47</v>
      </c>
      <c r="E52" s="22" t="s">
        <v>675</v>
      </c>
      <c r="F52" s="23" t="s">
        <v>86</v>
      </c>
      <c r="G52" s="24">
        <v>80</v>
      </c>
      <c r="H52" s="25">
        <v>0</v>
      </c>
      <c r="I52" s="25">
        <f>ROUND(ROUND(H52,2)*ROUND(G52,3),2)</f>
        <v>0</v>
      </c>
      <c r="O52">
        <f>(I52*21)/100</f>
        <v>0</v>
      </c>
      <c r="P52" t="s">
        <v>23</v>
      </c>
    </row>
    <row r="53" spans="1:5" ht="12.75">
      <c r="A53" s="26" t="s">
        <v>50</v>
      </c>
      <c r="E53" s="27" t="s">
        <v>676</v>
      </c>
    </row>
    <row r="54" spans="1:5" ht="63.75">
      <c r="A54" s="28" t="s">
        <v>52</v>
      </c>
      <c r="E54" s="29" t="s">
        <v>677</v>
      </c>
    </row>
    <row r="55" spans="1:5" ht="63.75">
      <c r="A55" t="s">
        <v>54</v>
      </c>
      <c r="E55" s="27" t="s">
        <v>678</v>
      </c>
    </row>
    <row r="56" spans="1:16" ht="25.5">
      <c r="A56" s="17" t="s">
        <v>45</v>
      </c>
      <c r="B56" s="21" t="s">
        <v>147</v>
      </c>
      <c r="C56" s="21" t="s">
        <v>679</v>
      </c>
      <c r="D56" s="17" t="s">
        <v>47</v>
      </c>
      <c r="E56" s="22" t="s">
        <v>680</v>
      </c>
      <c r="F56" s="23" t="s">
        <v>86</v>
      </c>
      <c r="G56" s="24">
        <v>80</v>
      </c>
      <c r="H56" s="25">
        <v>0</v>
      </c>
      <c r="I56" s="25">
        <f>ROUND(ROUND(H56,2)*ROUND(G56,3),2)</f>
        <v>0</v>
      </c>
      <c r="O56">
        <f>(I56*21)/100</f>
        <v>0</v>
      </c>
      <c r="P56" t="s">
        <v>23</v>
      </c>
    </row>
    <row r="57" spans="1:5" ht="12.75">
      <c r="A57" s="26" t="s">
        <v>50</v>
      </c>
      <c r="E57" s="27" t="s">
        <v>47</v>
      </c>
    </row>
    <row r="58" spans="1:5" ht="12.75">
      <c r="A58" s="28" t="s">
        <v>52</v>
      </c>
      <c r="E58" s="29" t="s">
        <v>139</v>
      </c>
    </row>
    <row r="59" spans="1:5" ht="25.5">
      <c r="A59" t="s">
        <v>54</v>
      </c>
      <c r="E59" s="27" t="s">
        <v>374</v>
      </c>
    </row>
    <row r="60" spans="1:16" ht="12.75">
      <c r="A60" s="17" t="s">
        <v>45</v>
      </c>
      <c r="B60" s="21" t="s">
        <v>152</v>
      </c>
      <c r="C60" s="21" t="s">
        <v>681</v>
      </c>
      <c r="D60" s="17" t="s">
        <v>47</v>
      </c>
      <c r="E60" s="22" t="s">
        <v>682</v>
      </c>
      <c r="F60" s="23" t="s">
        <v>683</v>
      </c>
      <c r="G60" s="24">
        <v>5292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23</v>
      </c>
    </row>
    <row r="61" spans="1:5" ht="12.75">
      <c r="A61" s="26" t="s">
        <v>50</v>
      </c>
      <c r="E61" s="27" t="s">
        <v>684</v>
      </c>
    </row>
    <row r="62" spans="1:5" ht="51">
      <c r="A62" s="28" t="s">
        <v>52</v>
      </c>
      <c r="E62" s="29" t="s">
        <v>685</v>
      </c>
    </row>
    <row r="63" spans="1:5" ht="25.5">
      <c r="A63" t="s">
        <v>54</v>
      </c>
      <c r="E63" s="27" t="s">
        <v>686</v>
      </c>
    </row>
    <row r="64" spans="1:16" ht="25.5">
      <c r="A64" s="17" t="s">
        <v>45</v>
      </c>
      <c r="B64" s="21" t="s">
        <v>158</v>
      </c>
      <c r="C64" s="21" t="s">
        <v>687</v>
      </c>
      <c r="D64" s="17" t="s">
        <v>47</v>
      </c>
      <c r="E64" s="22" t="s">
        <v>688</v>
      </c>
      <c r="F64" s="23" t="s">
        <v>86</v>
      </c>
      <c r="G64" s="24">
        <v>20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676</v>
      </c>
    </row>
    <row r="66" spans="1:5" ht="63.75">
      <c r="A66" s="28" t="s">
        <v>52</v>
      </c>
      <c r="E66" s="29" t="s">
        <v>689</v>
      </c>
    </row>
    <row r="67" spans="1:5" ht="63.75">
      <c r="A67" t="s">
        <v>54</v>
      </c>
      <c r="E67" s="27" t="s">
        <v>678</v>
      </c>
    </row>
    <row r="68" spans="1:16" ht="12.75">
      <c r="A68" s="17" t="s">
        <v>45</v>
      </c>
      <c r="B68" s="21" t="s">
        <v>164</v>
      </c>
      <c r="C68" s="21" t="s">
        <v>690</v>
      </c>
      <c r="D68" s="17" t="s">
        <v>47</v>
      </c>
      <c r="E68" s="22" t="s">
        <v>691</v>
      </c>
      <c r="F68" s="23" t="s">
        <v>86</v>
      </c>
      <c r="G68" s="24">
        <v>20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6" t="s">
        <v>50</v>
      </c>
      <c r="E69" s="27" t="s">
        <v>47</v>
      </c>
    </row>
    <row r="70" spans="1:5" ht="12.75">
      <c r="A70" s="28" t="s">
        <v>52</v>
      </c>
      <c r="E70" s="29" t="s">
        <v>692</v>
      </c>
    </row>
    <row r="71" spans="1:5" ht="25.5">
      <c r="A71" t="s">
        <v>54</v>
      </c>
      <c r="E71" s="27" t="s">
        <v>374</v>
      </c>
    </row>
    <row r="72" spans="1:16" ht="12.75">
      <c r="A72" s="17" t="s">
        <v>45</v>
      </c>
      <c r="B72" s="21" t="s">
        <v>169</v>
      </c>
      <c r="C72" s="21" t="s">
        <v>693</v>
      </c>
      <c r="D72" s="17" t="s">
        <v>47</v>
      </c>
      <c r="E72" s="22" t="s">
        <v>694</v>
      </c>
      <c r="F72" s="23" t="s">
        <v>683</v>
      </c>
      <c r="G72" s="24">
        <v>1960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23</v>
      </c>
    </row>
    <row r="73" spans="1:5" ht="12.75">
      <c r="A73" s="26" t="s">
        <v>50</v>
      </c>
      <c r="E73" s="27" t="s">
        <v>47</v>
      </c>
    </row>
    <row r="74" spans="1:5" ht="51">
      <c r="A74" s="28" t="s">
        <v>52</v>
      </c>
      <c r="E74" s="29" t="s">
        <v>695</v>
      </c>
    </row>
    <row r="75" spans="1:5" ht="25.5">
      <c r="A75" t="s">
        <v>54</v>
      </c>
      <c r="E75" s="27" t="s">
        <v>686</v>
      </c>
    </row>
    <row r="76" spans="1:16" ht="12.75">
      <c r="A76" s="17" t="s">
        <v>45</v>
      </c>
      <c r="B76" s="21" t="s">
        <v>173</v>
      </c>
      <c r="C76" s="21" t="s">
        <v>696</v>
      </c>
      <c r="D76" s="17" t="s">
        <v>47</v>
      </c>
      <c r="E76" s="22" t="s">
        <v>697</v>
      </c>
      <c r="F76" s="23" t="s">
        <v>86</v>
      </c>
      <c r="G76" s="24">
        <v>132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23</v>
      </c>
    </row>
    <row r="77" spans="1:5" ht="12.75">
      <c r="A77" s="26" t="s">
        <v>50</v>
      </c>
      <c r="E77" s="27" t="s">
        <v>676</v>
      </c>
    </row>
    <row r="78" spans="1:5" ht="63.75">
      <c r="A78" s="28" t="s">
        <v>52</v>
      </c>
      <c r="E78" s="29" t="s">
        <v>698</v>
      </c>
    </row>
    <row r="79" spans="1:5" ht="63.75">
      <c r="A79" t="s">
        <v>54</v>
      </c>
      <c r="E79" s="27" t="s">
        <v>699</v>
      </c>
    </row>
    <row r="80" spans="1:16" ht="12.75">
      <c r="A80" s="17" t="s">
        <v>45</v>
      </c>
      <c r="B80" s="21" t="s">
        <v>179</v>
      </c>
      <c r="C80" s="21" t="s">
        <v>700</v>
      </c>
      <c r="D80" s="17" t="s">
        <v>47</v>
      </c>
      <c r="E80" s="22" t="s">
        <v>701</v>
      </c>
      <c r="F80" s="23" t="s">
        <v>86</v>
      </c>
      <c r="G80" s="24">
        <v>132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23</v>
      </c>
    </row>
    <row r="81" spans="1:5" ht="12.75">
      <c r="A81" s="26" t="s">
        <v>50</v>
      </c>
      <c r="E81" s="27" t="s">
        <v>47</v>
      </c>
    </row>
    <row r="82" spans="1:5" ht="63.75">
      <c r="A82" s="28" t="s">
        <v>52</v>
      </c>
      <c r="E82" s="29" t="s">
        <v>698</v>
      </c>
    </row>
    <row r="83" spans="1:5" ht="25.5">
      <c r="A83" t="s">
        <v>54</v>
      </c>
      <c r="E83" s="27" t="s">
        <v>374</v>
      </c>
    </row>
    <row r="84" spans="1:16" ht="12.75">
      <c r="A84" s="17" t="s">
        <v>45</v>
      </c>
      <c r="B84" s="21" t="s">
        <v>186</v>
      </c>
      <c r="C84" s="21" t="s">
        <v>702</v>
      </c>
      <c r="D84" s="17" t="s">
        <v>47</v>
      </c>
      <c r="E84" s="22" t="s">
        <v>703</v>
      </c>
      <c r="F84" s="23" t="s">
        <v>683</v>
      </c>
      <c r="G84" s="24">
        <v>9996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23</v>
      </c>
    </row>
    <row r="85" spans="1:5" ht="12.75">
      <c r="A85" s="26" t="s">
        <v>50</v>
      </c>
      <c r="E85" s="27" t="s">
        <v>47</v>
      </c>
    </row>
    <row r="86" spans="1:5" ht="102">
      <c r="A86" s="28" t="s">
        <v>52</v>
      </c>
      <c r="E86" s="29" t="s">
        <v>704</v>
      </c>
    </row>
    <row r="87" spans="1:5" ht="25.5">
      <c r="A87" t="s">
        <v>54</v>
      </c>
      <c r="E87" s="27" t="s">
        <v>705</v>
      </c>
    </row>
    <row r="88" spans="1:16" ht="12.75">
      <c r="A88" s="17" t="s">
        <v>45</v>
      </c>
      <c r="B88" s="21" t="s">
        <v>192</v>
      </c>
      <c r="C88" s="21" t="s">
        <v>706</v>
      </c>
      <c r="D88" s="17" t="s">
        <v>47</v>
      </c>
      <c r="E88" s="22" t="s">
        <v>707</v>
      </c>
      <c r="F88" s="23" t="s">
        <v>86</v>
      </c>
      <c r="G88" s="24">
        <v>2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23</v>
      </c>
    </row>
    <row r="89" spans="1:5" ht="25.5">
      <c r="A89" s="26" t="s">
        <v>50</v>
      </c>
      <c r="E89" s="27" t="s">
        <v>708</v>
      </c>
    </row>
    <row r="90" spans="1:5" ht="25.5">
      <c r="A90" s="28" t="s">
        <v>52</v>
      </c>
      <c r="E90" s="29" t="s">
        <v>709</v>
      </c>
    </row>
    <row r="91" spans="1:5" ht="76.5">
      <c r="A91" t="s">
        <v>54</v>
      </c>
      <c r="E91" s="27" t="s">
        <v>710</v>
      </c>
    </row>
    <row r="92" spans="1:16" ht="12.75">
      <c r="A92" s="17" t="s">
        <v>45</v>
      </c>
      <c r="B92" s="21" t="s">
        <v>197</v>
      </c>
      <c r="C92" s="21" t="s">
        <v>711</v>
      </c>
      <c r="D92" s="17" t="s">
        <v>47</v>
      </c>
      <c r="E92" s="22" t="s">
        <v>712</v>
      </c>
      <c r="F92" s="23" t="s">
        <v>86</v>
      </c>
      <c r="G92" s="24">
        <v>2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>
      <c r="A93" s="26" t="s">
        <v>50</v>
      </c>
      <c r="E93" s="27" t="s">
        <v>47</v>
      </c>
    </row>
    <row r="94" spans="1:5" ht="12.75">
      <c r="A94" s="28" t="s">
        <v>52</v>
      </c>
      <c r="E94" s="29" t="s">
        <v>88</v>
      </c>
    </row>
    <row r="95" spans="1:5" ht="25.5">
      <c r="A95" t="s">
        <v>54</v>
      </c>
      <c r="E95" s="27" t="s">
        <v>713</v>
      </c>
    </row>
    <row r="96" spans="1:16" ht="12.75">
      <c r="A96" s="17" t="s">
        <v>45</v>
      </c>
      <c r="B96" s="21" t="s">
        <v>203</v>
      </c>
      <c r="C96" s="21" t="s">
        <v>714</v>
      </c>
      <c r="D96" s="17" t="s">
        <v>47</v>
      </c>
      <c r="E96" s="22" t="s">
        <v>715</v>
      </c>
      <c r="F96" s="23" t="s">
        <v>683</v>
      </c>
      <c r="G96" s="24">
        <v>98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23</v>
      </c>
    </row>
    <row r="97" spans="1:5" ht="12.75">
      <c r="A97" s="26" t="s">
        <v>50</v>
      </c>
      <c r="E97" s="27" t="s">
        <v>47</v>
      </c>
    </row>
    <row r="98" spans="1:5" ht="51">
      <c r="A98" s="28" t="s">
        <v>52</v>
      </c>
      <c r="E98" s="29" t="s">
        <v>716</v>
      </c>
    </row>
    <row r="99" spans="1:5" ht="25.5">
      <c r="A99" t="s">
        <v>54</v>
      </c>
      <c r="E99" s="27" t="s">
        <v>717</v>
      </c>
    </row>
    <row r="100" spans="1:16" ht="12.75">
      <c r="A100" s="17" t="s">
        <v>45</v>
      </c>
      <c r="B100" s="21" t="s">
        <v>208</v>
      </c>
      <c r="C100" s="21" t="s">
        <v>718</v>
      </c>
      <c r="D100" s="17" t="s">
        <v>47</v>
      </c>
      <c r="E100" s="22" t="s">
        <v>719</v>
      </c>
      <c r="F100" s="23" t="s">
        <v>86</v>
      </c>
      <c r="G100" s="24">
        <v>6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23</v>
      </c>
    </row>
    <row r="101" spans="1:5" ht="12.75">
      <c r="A101" s="26" t="s">
        <v>50</v>
      </c>
      <c r="E101" s="27" t="s">
        <v>720</v>
      </c>
    </row>
    <row r="102" spans="1:5" ht="25.5">
      <c r="A102" s="28" t="s">
        <v>52</v>
      </c>
      <c r="E102" s="29" t="s">
        <v>721</v>
      </c>
    </row>
    <row r="103" spans="1:5" ht="63.75">
      <c r="A103" t="s">
        <v>54</v>
      </c>
      <c r="E103" s="27" t="s">
        <v>722</v>
      </c>
    </row>
    <row r="104" spans="1:16" ht="12.75">
      <c r="A104" s="17" t="s">
        <v>45</v>
      </c>
      <c r="B104" s="21" t="s">
        <v>213</v>
      </c>
      <c r="C104" s="21" t="s">
        <v>723</v>
      </c>
      <c r="D104" s="17" t="s">
        <v>47</v>
      </c>
      <c r="E104" s="22" t="s">
        <v>724</v>
      </c>
      <c r="F104" s="23" t="s">
        <v>86</v>
      </c>
      <c r="G104" s="24">
        <v>6</v>
      </c>
      <c r="H104" s="25">
        <v>0</v>
      </c>
      <c r="I104" s="25">
        <f>ROUND(ROUND(H104,2)*ROUND(G104,3),2)</f>
        <v>0</v>
      </c>
      <c r="O104">
        <f>(I104*21)/100</f>
        <v>0</v>
      </c>
      <c r="P104" t="s">
        <v>23</v>
      </c>
    </row>
    <row r="105" spans="1:5" ht="12.75">
      <c r="A105" s="26" t="s">
        <v>50</v>
      </c>
      <c r="E105" s="27" t="s">
        <v>47</v>
      </c>
    </row>
    <row r="106" spans="1:5" ht="12.75">
      <c r="A106" s="28" t="s">
        <v>52</v>
      </c>
      <c r="E106" s="29" t="s">
        <v>725</v>
      </c>
    </row>
    <row r="107" spans="1:5" ht="25.5">
      <c r="A107" t="s">
        <v>54</v>
      </c>
      <c r="E107" s="27" t="s">
        <v>713</v>
      </c>
    </row>
    <row r="108" spans="1:16" ht="12.75">
      <c r="A108" s="17" t="s">
        <v>45</v>
      </c>
      <c r="B108" s="21" t="s">
        <v>219</v>
      </c>
      <c r="C108" s="21" t="s">
        <v>726</v>
      </c>
      <c r="D108" s="17" t="s">
        <v>47</v>
      </c>
      <c r="E108" s="22" t="s">
        <v>727</v>
      </c>
      <c r="F108" s="23" t="s">
        <v>683</v>
      </c>
      <c r="G108" s="24">
        <v>392</v>
      </c>
      <c r="H108" s="25">
        <v>0</v>
      </c>
      <c r="I108" s="25">
        <f>ROUND(ROUND(H108,2)*ROUND(G108,3),2)</f>
        <v>0</v>
      </c>
      <c r="O108">
        <f>(I108*21)/100</f>
        <v>0</v>
      </c>
      <c r="P108" t="s">
        <v>23</v>
      </c>
    </row>
    <row r="109" spans="1:5" ht="12.75">
      <c r="A109" s="26" t="s">
        <v>50</v>
      </c>
      <c r="E109" s="27" t="s">
        <v>47</v>
      </c>
    </row>
    <row r="110" spans="1:5" ht="51">
      <c r="A110" s="28" t="s">
        <v>52</v>
      </c>
      <c r="E110" s="29" t="s">
        <v>728</v>
      </c>
    </row>
    <row r="111" spans="1:5" ht="25.5">
      <c r="A111" t="s">
        <v>54</v>
      </c>
      <c r="E111" s="27" t="s">
        <v>717</v>
      </c>
    </row>
    <row r="112" spans="1:16" ht="12.75">
      <c r="A112" s="17" t="s">
        <v>45</v>
      </c>
      <c r="B112" s="21" t="s">
        <v>225</v>
      </c>
      <c r="C112" s="21" t="s">
        <v>729</v>
      </c>
      <c r="D112" s="17" t="s">
        <v>47</v>
      </c>
      <c r="E112" s="22" t="s">
        <v>730</v>
      </c>
      <c r="F112" s="23" t="s">
        <v>115</v>
      </c>
      <c r="G112" s="24">
        <v>170</v>
      </c>
      <c r="H112" s="25">
        <v>0</v>
      </c>
      <c r="I112" s="25">
        <f>ROUND(ROUND(H112,2)*ROUND(G112,3),2)</f>
        <v>0</v>
      </c>
      <c r="O112">
        <f>(I112*21)/100</f>
        <v>0</v>
      </c>
      <c r="P112" t="s">
        <v>23</v>
      </c>
    </row>
    <row r="113" spans="1:5" ht="12.75">
      <c r="A113" s="26" t="s">
        <v>50</v>
      </c>
      <c r="E113" s="27" t="s">
        <v>731</v>
      </c>
    </row>
    <row r="114" spans="1:5" ht="25.5">
      <c r="A114" s="28" t="s">
        <v>52</v>
      </c>
      <c r="E114" s="29" t="s">
        <v>732</v>
      </c>
    </row>
    <row r="115" spans="1:5" ht="63.75">
      <c r="A115" t="s">
        <v>54</v>
      </c>
      <c r="E115" s="27" t="s">
        <v>722</v>
      </c>
    </row>
    <row r="116" spans="1:16" ht="12.75">
      <c r="A116" s="17" t="s">
        <v>45</v>
      </c>
      <c r="B116" s="21" t="s">
        <v>232</v>
      </c>
      <c r="C116" s="21" t="s">
        <v>733</v>
      </c>
      <c r="D116" s="17" t="s">
        <v>47</v>
      </c>
      <c r="E116" s="22" t="s">
        <v>734</v>
      </c>
      <c r="F116" s="23" t="s">
        <v>115</v>
      </c>
      <c r="G116" s="24">
        <v>170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23</v>
      </c>
    </row>
    <row r="117" spans="1:5" ht="12.75">
      <c r="A117" s="26" t="s">
        <v>50</v>
      </c>
      <c r="E117" s="27" t="s">
        <v>735</v>
      </c>
    </row>
    <row r="118" spans="1:5" ht="25.5">
      <c r="A118" s="28" t="s">
        <v>52</v>
      </c>
      <c r="E118" s="29" t="s">
        <v>732</v>
      </c>
    </row>
    <row r="119" spans="1:5" ht="25.5">
      <c r="A119" t="s">
        <v>54</v>
      </c>
      <c r="E119" s="27" t="s">
        <v>713</v>
      </c>
    </row>
    <row r="120" spans="1:16" ht="12.75">
      <c r="A120" s="17" t="s">
        <v>45</v>
      </c>
      <c r="B120" s="21" t="s">
        <v>238</v>
      </c>
      <c r="C120" s="21" t="s">
        <v>736</v>
      </c>
      <c r="D120" s="17" t="s">
        <v>47</v>
      </c>
      <c r="E120" s="22" t="s">
        <v>737</v>
      </c>
      <c r="F120" s="23" t="s">
        <v>738</v>
      </c>
      <c r="G120" s="24">
        <v>16660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23</v>
      </c>
    </row>
    <row r="121" spans="1:5" ht="12.75">
      <c r="A121" s="26" t="s">
        <v>50</v>
      </c>
      <c r="E121" s="27" t="s">
        <v>47</v>
      </c>
    </row>
    <row r="122" spans="1:5" ht="51">
      <c r="A122" s="28" t="s">
        <v>52</v>
      </c>
      <c r="E122" s="29" t="s">
        <v>739</v>
      </c>
    </row>
    <row r="123" spans="1:5" ht="25.5">
      <c r="A123" t="s">
        <v>54</v>
      </c>
      <c r="E123" s="27" t="s">
        <v>740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Filipkova</cp:lastModifiedBy>
  <dcterms:created xsi:type="dcterms:W3CDTF">2020-06-09T07:10:49Z</dcterms:created>
  <dcterms:modified xsi:type="dcterms:W3CDTF">2020-06-09T07:10:51Z</dcterms:modified>
  <cp:category/>
  <cp:version/>
  <cp:contentType/>
  <cp:contentStatus/>
</cp:coreProperties>
</file>