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_WIM - technologie WIM" sheetId="2" r:id="rId2"/>
    <sheet name="03_PRIP_NN - napojení na ..." sheetId="3" r:id="rId3"/>
  </sheets>
  <definedNames>
    <definedName name="_xlnm.Print_Area" localSheetId="0">'Rekapitulace stavby'!$D$4:$AO$76,'Rekapitulace stavby'!$C$82:$AQ$97</definedName>
    <definedName name="_xlnm._FilterDatabase" localSheetId="1" hidden="1">'02_WIM - technologie WIM'!$C$126:$K$194</definedName>
    <definedName name="_xlnm.Print_Area" localSheetId="1">'02_WIM - technologie WIM'!$C$4:$J$76,'02_WIM - technologie WIM'!$C$82:$J$108,'02_WIM - technologie WIM'!$C$114:$J$194</definedName>
    <definedName name="_xlnm._FilterDatabase" localSheetId="2" hidden="1">'03_PRIP_NN - napojení na ...'!$C$118:$K$140</definedName>
    <definedName name="_xlnm.Print_Area" localSheetId="2">'03_PRIP_NN - napojení na ...'!$C$4:$J$76,'03_PRIP_NN - napojení na ...'!$C$82:$J$100,'03_PRIP_NN - napojení na ...'!$C$106:$J$140</definedName>
    <definedName name="_xlnm.Print_Titles" localSheetId="0">'Rekapitulace stavby'!$92:$92</definedName>
    <definedName name="_xlnm.Print_Titles" localSheetId="1">'02_WIM - technologie WIM'!$126:$126</definedName>
    <definedName name="_xlnm.Print_Titles" localSheetId="2">'03_PRIP_NN - napojení na ...'!$118:$118</definedName>
  </definedNames>
  <calcPr fullCalcOnLoad="1"/>
</workbook>
</file>

<file path=xl/sharedStrings.xml><?xml version="1.0" encoding="utf-8"?>
<sst xmlns="http://schemas.openxmlformats.org/spreadsheetml/2006/main" count="1509" uniqueCount="434">
  <si>
    <t>Export Komplet</t>
  </si>
  <si>
    <t/>
  </si>
  <si>
    <t>2.0</t>
  </si>
  <si>
    <t>ZAMOK</t>
  </si>
  <si>
    <t>False</t>
  </si>
  <si>
    <t>{ecfa1d11-0dae-4c61-98a1-b9462bd4fd98}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</si>
  <si>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</si>
  <si>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</si>
  <si>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</si>
  <si>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</si>
  <si>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</si>
  <si>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</si>
  <si>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</si>
  <si>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</si>
  <si>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2020_WIM_PK_HM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</si>
  <si>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</si>
  <si>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</si>
  <si>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Dodávka systému vysokorychlostního vážení silničních vozidel pro přímé pokutování</t>
  </si>
  <si>
    <t>KSO:</t>
  </si>
  <si>
    <t>CC-CZ:</t>
  </si>
  <si>
    <t>Místo:</t>
  </si>
  <si>
    <t>Heřmanův Městec, Radlín</t>
  </si>
  <si>
    <t>Datum:</t>
  </si>
  <si>
    <t>29. 5. 2020</t>
  </si>
  <si>
    <t>Zadavatel:</t>
  </si>
  <si>
    <t>IČ:</t>
  </si>
  <si>
    <t>Správa a údržba silnic Pardubického kraje</t>
  </si>
  <si>
    <t>DIČ:</t>
  </si>
  <si>
    <t>Uchazeč:</t>
  </si>
  <si>
    <t>Vyplň údaj</t>
  </si>
  <si>
    <t>Projektant:</t>
  </si>
  <si>
    <t>45797170</t>
  </si>
  <si>
    <t>DHV CR, spol. s r.o., Sokolovská 100/94, Praha</t>
  </si>
  <si>
    <t>CZ45797170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</si>
  <si>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</si>
  <si>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</si>
  <si>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</si>
  <si>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</si>
  <si>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</si>
  <si>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</si>
  <si>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</si>
  <si>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</si>
  <si>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</si>
  <si>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</si>
  <si>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</si>
  <si>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</si>
  <si>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</si>
  <si>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</si>
  <si>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</si>
  <si>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</si>
  <si>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</si>
  <si>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</si>
  <si>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</si>
  <si>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</si>
  <si>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</si>
  <si>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</si>
  <si>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</si>
  <si>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</si>
  <si>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</si>
  <si>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</si>
  <si>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</si>
  <si>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</si>
  <si>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</si>
  <si>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</si>
  <si>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</si>
  <si>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</si>
  <si>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</si>
  <si>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</si>
  <si>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</si>
  <si>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</si>
  <si>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</si>
  <si>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</si>
  <si>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</si>
  <si>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</si>
  <si>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</si>
  <si>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</si>
  <si>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</si>
  <si>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</si>
  <si>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</si>
  <si>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</si>
  <si>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</si>
  <si>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</si>
  <si>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</si>
  <si>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02_WIM</t>
  </si>
  <si>
    <t>technologie WIM</t>
  </si>
  <si>
    <t>PRO</t>
  </si>
  <si>
    <t>1</t>
  </si>
  <si>
    <t>{cb74d8dd-28ee-41e1-a91d-157c39e11807}</t>
  </si>
  <si>
    <t>2</t>
  </si>
  <si>
    <t>03_PRIP_NN</t>
  </si>
  <si>
    <t>napojení na NN síť</t>
  </si>
  <si>
    <t>{0bec8e89-fcbf-4cee-86b5-341bc40b1c60}</t>
  </si>
  <si>
    <t>KRYCÍ LIST SOUPISU PRACÍ</t>
  </si>
  <si>
    <t>Objekt:</t>
  </si>
  <si>
    <t>02_WIM - technologie WIM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</si>
  <si>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</si>
  <si>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</si>
  <si>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</si>
  <si>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</si>
  <si>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</si>
  <si>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</si>
  <si>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469 - Stavební práce při elektromontážích</t>
  </si>
  <si>
    <t xml:space="preserve">    744 - Přípojka NN</t>
  </si>
  <si>
    <t>91 - Doplňující konstrukce a práce pozemních komunikací, letišť a ploch</t>
  </si>
  <si>
    <t>PSV - Práce a dodávky PSV</t>
  </si>
  <si>
    <t xml:space="preserve">    00 - WIM OEM electronics 2L</t>
  </si>
  <si>
    <t xml:space="preserve">    01 - Rozbaděč WIM</t>
  </si>
  <si>
    <t xml:space="preserve">    02 - Senzory a smyčky</t>
  </si>
  <si>
    <t xml:space="preserve">    03 - KAMERY</t>
  </si>
  <si>
    <t xml:space="preserve">    05 - SLUŽBY</t>
  </si>
  <si>
    <t>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</si>
  <si>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</si>
  <si>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</si>
  <si>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</si>
  <si>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</si>
  <si>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</si>
  <si>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</si>
  <si>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</si>
  <si>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</si>
  <si>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</si>
  <si>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</si>
  <si>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</si>
  <si>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</si>
  <si>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</si>
  <si>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</si>
  <si>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</si>
  <si>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</si>
  <si>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469</t>
  </si>
  <si>
    <t>Stavební práce při elektromontážích</t>
  </si>
  <si>
    <t>K</t>
  </si>
  <si>
    <t>131419000.1</t>
  </si>
  <si>
    <t>Hloubení nezapažených jam ručně ostatních konstrukcí signalizace hornina třídy 4</t>
  </si>
  <si>
    <t>m3</t>
  </si>
  <si>
    <t>4</t>
  </si>
  <si>
    <t>817929977</t>
  </si>
  <si>
    <t>270322700</t>
  </si>
  <si>
    <t>Základové konstrukce ze ŽB tř. C 30/37</t>
  </si>
  <si>
    <t>-1362378981</t>
  </si>
  <si>
    <t>3</t>
  </si>
  <si>
    <t>M</t>
  </si>
  <si>
    <t>589333310</t>
  </si>
  <si>
    <t>směs pro beton třída C30/37 XF3 frakce do 8 mm</t>
  </si>
  <si>
    <t>8</t>
  </si>
  <si>
    <t>1028007091</t>
  </si>
  <si>
    <t>270351000</t>
  </si>
  <si>
    <t>Zřízení bednění základových konstrukcí s případnými vzpěrami nezabudovaného</t>
  </si>
  <si>
    <t>m2</t>
  </si>
  <si>
    <t>117681832</t>
  </si>
  <si>
    <t>5</t>
  </si>
  <si>
    <t>270351800</t>
  </si>
  <si>
    <t>Odstranění bednění základových konstrukcí s případnými vzpěrami nezabudovaného</t>
  </si>
  <si>
    <t>143399861</t>
  </si>
  <si>
    <t>6</t>
  </si>
  <si>
    <t>270361145</t>
  </si>
  <si>
    <t>Výztuž základových konstrukcí svařovanými sítěmi Kari</t>
  </si>
  <si>
    <t>t</t>
  </si>
  <si>
    <t>-2091856773</t>
  </si>
  <si>
    <t>7</t>
  </si>
  <si>
    <t>313167200</t>
  </si>
  <si>
    <t>rohož KARI Q 188 11 139 5 x 2,15 m D 6 mm</t>
  </si>
  <si>
    <t>kus</t>
  </si>
  <si>
    <t>-920482311</t>
  </si>
  <si>
    <t>388791110</t>
  </si>
  <si>
    <t>Osazení trubních kabelových prostupů plastových do rýhy bez obsypu průměru do 10 cm</t>
  </si>
  <si>
    <t>m</t>
  </si>
  <si>
    <t>-903268281</t>
  </si>
  <si>
    <t>9</t>
  </si>
  <si>
    <t>34571352</t>
  </si>
  <si>
    <t>trubka elektroinstalační ohebná dvouplášťová korugovaná (chránička) D 52/63mm, HDPE+LDPE</t>
  </si>
  <si>
    <t>-282036065</t>
  </si>
  <si>
    <t>10</t>
  </si>
  <si>
    <t>953941000</t>
  </si>
  <si>
    <t>Osazení kovových kotevních prvků o hmotnosti do 1 kg zabetonováním</t>
  </si>
  <si>
    <t>-918964457</t>
  </si>
  <si>
    <t>11</t>
  </si>
  <si>
    <t>R99008020</t>
  </si>
  <si>
    <t>základový rám stožáru 50x50cm</t>
  </si>
  <si>
    <t>ks</t>
  </si>
  <si>
    <t>-1772485946</t>
  </si>
  <si>
    <t>12</t>
  </si>
  <si>
    <t>220960003</t>
  </si>
  <si>
    <t>Montáž stožáru (sloupku) zapušťěného zesíleného</t>
  </si>
  <si>
    <t>64</t>
  </si>
  <si>
    <t>-113574410</t>
  </si>
  <si>
    <t>13</t>
  </si>
  <si>
    <t>R99003008</t>
  </si>
  <si>
    <t>Stožár přírubový WIM, zesílený (+vyložení),  žárově zinkovány podle normy DIN 50976, výška bez vetknutí  cca 6,2m</t>
  </si>
  <si>
    <t>256</t>
  </si>
  <si>
    <t>-1988349167</t>
  </si>
  <si>
    <t>744</t>
  </si>
  <si>
    <t>Přípojka NN</t>
  </si>
  <si>
    <t>14</t>
  </si>
  <si>
    <t>11130</t>
  </si>
  <si>
    <t>SEJMUTÍ DRNU</t>
  </si>
  <si>
    <t>M2</t>
  </si>
  <si>
    <t>1296980073</t>
  </si>
  <si>
    <t>13193</t>
  </si>
  <si>
    <t>HLOUBENÍ JAM ZAPAŽ I NEPAŽ TŘ III</t>
  </si>
  <si>
    <t>M3</t>
  </si>
  <si>
    <t>-318599347</t>
  </si>
  <si>
    <t>16</t>
  </si>
  <si>
    <t>131938</t>
  </si>
  <si>
    <t>HLOUBENÍ JAM ZAPAŽ I NEPAŽ TŘ. III, ODVOZ DO 20KM</t>
  </si>
  <si>
    <t>-94682042</t>
  </si>
  <si>
    <t>17</t>
  </si>
  <si>
    <t>13293A</t>
  </si>
  <si>
    <t>HLOUBENÍ RÝH ŠÍŘ DO 2M PAŽ I NEPAŽ TŘ. III - BEZ DOPRAVY</t>
  </si>
  <si>
    <t>-1608810710</t>
  </si>
  <si>
    <t>18</t>
  </si>
  <si>
    <t>14113</t>
  </si>
  <si>
    <t>PROTLAČOVÁNÍ OCELOVÉHO POTRUBÍ DN DO 200MM</t>
  </si>
  <si>
    <t>1639337902</t>
  </si>
  <si>
    <t>19</t>
  </si>
  <si>
    <t>17411</t>
  </si>
  <si>
    <t>ZÁSYP JAM A RÝH ZEMINOU SE ZHUT</t>
  </si>
  <si>
    <t>1971291121</t>
  </si>
  <si>
    <t>20</t>
  </si>
  <si>
    <t>18214</t>
  </si>
  <si>
    <t>ÚPRAVA POVRCHŮ SROVNÁNÍM ÚZEMÍ V TL DO 0,25M</t>
  </si>
  <si>
    <t>1808182354</t>
  </si>
  <si>
    <t>702312</t>
  </si>
  <si>
    <t>ZAKRYTÍ KABELŮ VÝSTRAŽNOU FÓLIÍ ŠÍŘKY PŘES 20 DO 40 CM</t>
  </si>
  <si>
    <t>1726628221</t>
  </si>
  <si>
    <t>22</t>
  </si>
  <si>
    <t>741911</t>
  </si>
  <si>
    <t>UZEMŇOVACÍ VODIČ V ZEMI FEZN DO 120 MM2</t>
  </si>
  <si>
    <t>-1511791411</t>
  </si>
  <si>
    <t>23</t>
  </si>
  <si>
    <t>741B11</t>
  </si>
  <si>
    <t>ZEMNÍCÍ TYČ FEZN DÉLKY DO 2 M</t>
  </si>
  <si>
    <t>KUS</t>
  </si>
  <si>
    <t>-2070179906</t>
  </si>
  <si>
    <t>24</t>
  </si>
  <si>
    <t>8988C</t>
  </si>
  <si>
    <t>KABELOVÉ KOMORY Z PLASTICKÝCH HMOT, UŽITNÝ OBJEM DO 0,35M3</t>
  </si>
  <si>
    <t>1630148555</t>
  </si>
  <si>
    <t>25</t>
  </si>
  <si>
    <t>742G12</t>
  </si>
  <si>
    <t>KABEL NN DVOU- A TŘÍŽÍLOVÝ CU S PLASTOVOU IZOLACÍ OD 4 DO 16 MM2</t>
  </si>
  <si>
    <t>836838106</t>
  </si>
  <si>
    <t>26</t>
  </si>
  <si>
    <t>75J32X</t>
  </si>
  <si>
    <t>KABEL SDĚLOVACÍ PRO STRUKTUROVANOU KABELÁŽ FTP/STP - MONTÁŽ</t>
  </si>
  <si>
    <t>KMPÁR</t>
  </si>
  <si>
    <t>1033056552</t>
  </si>
  <si>
    <t>91</t>
  </si>
  <si>
    <t>Doplňující konstrukce a práce pozemních komunikací, letišť a ploch</t>
  </si>
  <si>
    <t>27</t>
  </si>
  <si>
    <t>9113C1</t>
  </si>
  <si>
    <t>SVODIDLO OCEL SILNIČ JEDNOSTR, ÚROVEŇ ZADRŽ H2 - DODÁVKA A MONTÁŽ</t>
  </si>
  <si>
    <t>-173348322</t>
  </si>
  <si>
    <t>PSV</t>
  </si>
  <si>
    <t>Práce a dodávky PSV</t>
  </si>
  <si>
    <t>00</t>
  </si>
  <si>
    <t>WIM OEM electronics 2L</t>
  </si>
  <si>
    <t>28</t>
  </si>
  <si>
    <t>M010</t>
  </si>
  <si>
    <t>32</t>
  </si>
  <si>
    <t>-179078630</t>
  </si>
  <si>
    <t>29</t>
  </si>
  <si>
    <t>M008</t>
  </si>
  <si>
    <t>WIM WEB Jádro - ENFORCEMENT</t>
  </si>
  <si>
    <t>-2046705270</t>
  </si>
  <si>
    <t>01</t>
  </si>
  <si>
    <t>Rozbaděč WIM</t>
  </si>
  <si>
    <t>30</t>
  </si>
  <si>
    <t>R001</t>
  </si>
  <si>
    <t>WIM ROZVADĚČ</t>
  </si>
  <si>
    <t>-1271298967</t>
  </si>
  <si>
    <t>02</t>
  </si>
  <si>
    <t>Senzory a smyčky</t>
  </si>
  <si>
    <t>31</t>
  </si>
  <si>
    <t>M002</t>
  </si>
  <si>
    <t>WIM Optické senzory - 1 řada - 2 směry</t>
  </si>
  <si>
    <t>-1509090817</t>
  </si>
  <si>
    <t>M002__02</t>
  </si>
  <si>
    <t>WIM Piezo-senzor 3,0m</t>
  </si>
  <si>
    <t>936603204</t>
  </si>
  <si>
    <t>33</t>
  </si>
  <si>
    <t>M005</t>
  </si>
  <si>
    <t>Zálivková hmota pro  senzory (bal. 10kg)</t>
  </si>
  <si>
    <t>1025418568</t>
  </si>
  <si>
    <t>34</t>
  </si>
  <si>
    <t>M001</t>
  </si>
  <si>
    <t>Indukční smyčka řezaná</t>
  </si>
  <si>
    <t>-1311682221</t>
  </si>
  <si>
    <t>35</t>
  </si>
  <si>
    <t>M003</t>
  </si>
  <si>
    <t>2 kanálovová nábojový zesilovač</t>
  </si>
  <si>
    <t>-1273177670</t>
  </si>
  <si>
    <t>36</t>
  </si>
  <si>
    <t>M004</t>
  </si>
  <si>
    <t>Sada kabelů</t>
  </si>
  <si>
    <t>-2087279718</t>
  </si>
  <si>
    <t>03</t>
  </si>
  <si>
    <t>KAMERY</t>
  </si>
  <si>
    <t>37</t>
  </si>
  <si>
    <t>ROZ_PC</t>
  </si>
  <si>
    <t>rozvaděč pc včetně vystrojení</t>
  </si>
  <si>
    <t>1279381824</t>
  </si>
  <si>
    <t>38</t>
  </si>
  <si>
    <t>ROZ_IR</t>
  </si>
  <si>
    <t>rozvaděč IR včetně vystrojení</t>
  </si>
  <si>
    <t>338745224</t>
  </si>
  <si>
    <t>39</t>
  </si>
  <si>
    <t>KAM_OV</t>
  </si>
  <si>
    <t>přehledová kamera</t>
  </si>
  <si>
    <t>-1425232116</t>
  </si>
  <si>
    <t>40</t>
  </si>
  <si>
    <t>KAM_RZ</t>
  </si>
  <si>
    <t>detailová kamera</t>
  </si>
  <si>
    <t>-439215947</t>
  </si>
  <si>
    <t>41</t>
  </si>
  <si>
    <t>IR</t>
  </si>
  <si>
    <t>IR- Infračervený přísvit - externí</t>
  </si>
  <si>
    <t>722379216</t>
  </si>
  <si>
    <t>42</t>
  </si>
  <si>
    <t>KAM_DRZAK</t>
  </si>
  <si>
    <t>Polohovatelná držák kamery s infrapřísvitem - na výložník/sloup</t>
  </si>
  <si>
    <t>705973393</t>
  </si>
  <si>
    <t>43</t>
  </si>
  <si>
    <t>SPOJ</t>
  </si>
  <si>
    <t>Spojovací materiál (rozvaděče, kamery, IR, držáky)</t>
  </si>
  <si>
    <t>1013014190</t>
  </si>
  <si>
    <t>44</t>
  </si>
  <si>
    <t>KAB</t>
  </si>
  <si>
    <t>Podružné kabelové rozvody KAMERA/IR-ROZVADĚČE</t>
  </si>
  <si>
    <t>SADA</t>
  </si>
  <si>
    <t>1929519122</t>
  </si>
  <si>
    <t>45</t>
  </si>
  <si>
    <t>VYLOZ</t>
  </si>
  <si>
    <t>Nosná konstrukce kompletu kamera+ir+držák - výložníky</t>
  </si>
  <si>
    <t>680233583</t>
  </si>
  <si>
    <t>46</t>
  </si>
  <si>
    <t>IR_DRZAK</t>
  </si>
  <si>
    <t>Držák - IR přísvitu obvodový pro uchycení na polohovatelný držák</t>
  </si>
  <si>
    <t>-1959981806</t>
  </si>
  <si>
    <t>47</t>
  </si>
  <si>
    <t>SWROZV</t>
  </si>
  <si>
    <t>sw výbava rozvaděče (neobsahuje Dopravně správní agendu, školení)</t>
  </si>
  <si>
    <t>1333796883</t>
  </si>
  <si>
    <t>48</t>
  </si>
  <si>
    <t>KAMIR_MONT</t>
  </si>
  <si>
    <t>Montáž kamerového systému (komplet)</t>
  </si>
  <si>
    <t>hod.</t>
  </si>
  <si>
    <t>19705977</t>
  </si>
  <si>
    <t>05</t>
  </si>
  <si>
    <t>SLUŽBY</t>
  </si>
  <si>
    <t>49</t>
  </si>
  <si>
    <t>M0099</t>
  </si>
  <si>
    <t>Kalibrace systému</t>
  </si>
  <si>
    <t>-514144753</t>
  </si>
  <si>
    <t>50</t>
  </si>
  <si>
    <t>M00999</t>
  </si>
  <si>
    <t>Ověření stanoviště ČMI</t>
  </si>
  <si>
    <t>-456911195</t>
  </si>
  <si>
    <t>51</t>
  </si>
  <si>
    <t>M009</t>
  </si>
  <si>
    <t>Sestavení a příprava systému, SW implementace, otestování funkčnosti</t>
  </si>
  <si>
    <t>1665341816</t>
  </si>
  <si>
    <t>O01</t>
  </si>
  <si>
    <t>Ostatní</t>
  </si>
  <si>
    <t>52</t>
  </si>
  <si>
    <t>001000002</t>
  </si>
  <si>
    <t>Doprava</t>
  </si>
  <si>
    <t>km</t>
  </si>
  <si>
    <t>512</t>
  </si>
  <si>
    <t>-1565245558</t>
  </si>
  <si>
    <t>53</t>
  </si>
  <si>
    <t>001000003</t>
  </si>
  <si>
    <t>Doprava vertikální – vysokozdvižná plošina</t>
  </si>
  <si>
    <t>1350238741</t>
  </si>
  <si>
    <t>54</t>
  </si>
  <si>
    <t>002000001</t>
  </si>
  <si>
    <t>Práce technik specialista</t>
  </si>
  <si>
    <t>hod</t>
  </si>
  <si>
    <t>1931148282</t>
  </si>
  <si>
    <t>55</t>
  </si>
  <si>
    <t>00200000110</t>
  </si>
  <si>
    <t>Vzdálený přístup do systému při montážních pracích</t>
  </si>
  <si>
    <t>325428234</t>
  </si>
  <si>
    <t>56</t>
  </si>
  <si>
    <t>002000002</t>
  </si>
  <si>
    <t>Práce IT specialista</t>
  </si>
  <si>
    <t>876452211</t>
  </si>
  <si>
    <t>03_PRIP_NN - napojení na NN síť</t>
  </si>
  <si>
    <t>VRN - Vedlejší rozpočtové náklady</t>
  </si>
  <si>
    <t>11110</t>
  </si>
  <si>
    <t>ODSTRANĚNÍ TRAVIN</t>
  </si>
  <si>
    <t>2095703631</t>
  </si>
  <si>
    <t>1649001672</t>
  </si>
  <si>
    <t>1433719421</t>
  </si>
  <si>
    <t>702312.1</t>
  </si>
  <si>
    <t>-1495088254</t>
  </si>
  <si>
    <t>770416846</t>
  </si>
  <si>
    <t>-918210989</t>
  </si>
  <si>
    <t>702211</t>
  </si>
  <si>
    <t>KABELOVÁ CHRÁNIČKA ZEMNÍ DN DO 100 MM</t>
  </si>
  <si>
    <t>1394243170</t>
  </si>
  <si>
    <t>1348689901</t>
  </si>
  <si>
    <t>742G13</t>
  </si>
  <si>
    <t>KABEL NN DVOU- A TŘÍŽÍLOVÝ CU S PLASTOVOU IZOLACÍ OD 16 DO 50 MM2</t>
  </si>
  <si>
    <t>1398628617</t>
  </si>
  <si>
    <t>75IH71</t>
  </si>
  <si>
    <t>UKONČENÍ KABELU SMRŠŤOVACÍ KONCOVKA  DO 40 MM</t>
  </si>
  <si>
    <t>-605863608</t>
  </si>
  <si>
    <t>-573076707</t>
  </si>
  <si>
    <t>47802706</t>
  </si>
  <si>
    <t>EL.ROZVADEC ERXXX (pilíř) - vyzbrojený</t>
  </si>
  <si>
    <t>1444722892</t>
  </si>
  <si>
    <t>747919400</t>
  </si>
  <si>
    <t>montáž distribuční spol. - připojení přípojky NN na distribuční síť</t>
  </si>
  <si>
    <t>kpl</t>
  </si>
  <si>
    <t>-1883377153</t>
  </si>
  <si>
    <t>96687</t>
  </si>
  <si>
    <t>VYBOURÁNÍ ULIČNÍCH VPUSTÍ KOMPLETNÍCH- betonování trasy kabelu okolo</t>
  </si>
  <si>
    <t>-904909241</t>
  </si>
  <si>
    <t>VRN</t>
  </si>
  <si>
    <t>Vedlejší rozpočtové náklady</t>
  </si>
  <si>
    <t>02910</t>
  </si>
  <si>
    <t>OSTATNÍ POŽADAVKY - ZEMĚMĚŘIČSKÁ MĚŘENÍ ZAMĚŘENÍ  TRASY KABELOVÉHO VEDENÍ DLE SOUŘADNIC A OSTATNÍ DALŠÍ POTŘEBNÁ ZAMĚŘENÍ</t>
  </si>
  <si>
    <t>KČ</t>
  </si>
  <si>
    <t>262144</t>
  </si>
  <si>
    <t>-1606167366</t>
  </si>
  <si>
    <t>02911</t>
  </si>
  <si>
    <t>OSTATNÍ POŽADAVKY - GEODETICKÉ ZAMĚŘENÍ, geod. zaměření skutečného provedení</t>
  </si>
  <si>
    <t>HM</t>
  </si>
  <si>
    <t>2095893525</t>
  </si>
  <si>
    <t>02944</t>
  </si>
  <si>
    <t>OSTAT POŽADAVKY - DOKUMENTACE SKUTEČ PROVEDENÍ V DIGIT FORMĚ</t>
  </si>
  <si>
    <t>-1035166773</t>
  </si>
  <si>
    <t>747212</t>
  </si>
  <si>
    <t>CELKOVÁ PROHLÍDKA, ZKOUŠENÍ, MĚŘENÍ A VYHOTOVENÍ VÝCHOZÍ REVIZNÍ ZPRÁVY, PRO OBJEM IN PŘES 100 DO 500 TIS. KČ</t>
  </si>
  <si>
    <t>-1835810019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</si>
</sst>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33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42</v>
      </c>
      <c r="E29" s="44"/>
      <c r="F29" s="29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52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53</v>
      </c>
      <c r="AI60" s="39"/>
      <c r="AJ60" s="39"/>
      <c r="AK60" s="39"/>
      <c r="AL60" s="39"/>
      <c r="AM60" s="61" t="s">
        <v>54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56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53</v>
      </c>
      <c r="AI75" s="39"/>
      <c r="AJ75" s="39"/>
      <c r="AK75" s="39"/>
      <c r="AL75" s="39"/>
      <c r="AM75" s="61" t="s">
        <v>54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2020_WIM_PK_HM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Dodávka systému vysokorychlostního vážení silničních vozidel pro přímé pokutování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Heřmanův Městec, Radlín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29. 5. 2020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Správa a údržba silnic Pardubického kraje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DHV CR, spol. s r.o., Sokolovská 100/94, Praha</v>
      </c>
      <c r="AN89" s="68"/>
      <c r="AO89" s="68"/>
      <c r="AP89" s="68"/>
      <c r="AQ89" s="37"/>
      <c r="AR89" s="41"/>
      <c r="AS89" s="78" t="s">
        <v>58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59</v>
      </c>
      <c r="D92" s="91"/>
      <c r="E92" s="91"/>
      <c r="F92" s="91"/>
      <c r="G92" s="91"/>
      <c r="H92" s="92"/>
      <c r="I92" s="93" t="s">
        <v>60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61</v>
      </c>
      <c r="AH92" s="91"/>
      <c r="AI92" s="91"/>
      <c r="AJ92" s="91"/>
      <c r="AK92" s="91"/>
      <c r="AL92" s="91"/>
      <c r="AM92" s="91"/>
      <c r="AN92" s="93" t="s">
        <v>62</v>
      </c>
      <c r="AO92" s="91"/>
      <c r="AP92" s="95"/>
      <c r="AQ92" s="96" t="s">
        <v>63</v>
      </c>
      <c r="AR92" s="41"/>
      <c r="AS92" s="97" t="s">
        <v>64</v>
      </c>
      <c r="AT92" s="98" t="s">
        <v>65</v>
      </c>
      <c r="AU92" s="98" t="s">
        <v>66</v>
      </c>
      <c r="AV92" s="98" t="s">
        <v>67</v>
      </c>
      <c r="AW92" s="98" t="s">
        <v>68</v>
      </c>
      <c r="AX92" s="98" t="s">
        <v>69</v>
      </c>
      <c r="AY92" s="98" t="s">
        <v>70</v>
      </c>
      <c r="AZ92" s="98" t="s">
        <v>71</v>
      </c>
      <c r="BA92" s="98" t="s">
        <v>72</v>
      </c>
      <c r="BB92" s="98" t="s">
        <v>73</v>
      </c>
      <c r="BC92" s="98" t="s">
        <v>74</v>
      </c>
      <c r="BD92" s="99" t="s">
        <v>75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76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77</v>
      </c>
      <c r="BT94" s="114" t="s">
        <v>78</v>
      </c>
      <c r="BU94" s="115" t="s">
        <v>79</v>
      </c>
      <c r="BV94" s="114" t="s">
        <v>80</v>
      </c>
      <c r="BW94" s="114" t="s">
        <v>5</v>
      </c>
      <c r="BX94" s="114" t="s">
        <v>81</v>
      </c>
      <c r="CL94" s="114" t="s">
        <v>1</v>
      </c>
    </row>
    <row r="95" spans="1:91" s="7" customFormat="1" ht="16.5" customHeight="1">
      <c r="A95" s="116" t="s">
        <v>82</v>
      </c>
      <c r="B95" s="117"/>
      <c r="C95" s="118"/>
      <c r="D95" s="119" t="s">
        <v>83</v>
      </c>
      <c r="E95" s="119"/>
      <c r="F95" s="119"/>
      <c r="G95" s="119"/>
      <c r="H95" s="119"/>
      <c r="I95" s="120"/>
      <c r="J95" s="119" t="s">
        <v>84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'02_WIM - technologie WIM'!J30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85</v>
      </c>
      <c r="AR95" s="123"/>
      <c r="AS95" s="124">
        <v>0</v>
      </c>
      <c r="AT95" s="125">
        <f>ROUND(SUM(AV95:AW95),2)</f>
        <v>0</v>
      </c>
      <c r="AU95" s="126">
        <f>'02_WIM - technologie WIM'!P127</f>
        <v>0</v>
      </c>
      <c r="AV95" s="125">
        <f>'02_WIM - technologie WIM'!J33</f>
        <v>0</v>
      </c>
      <c r="AW95" s="125">
        <f>'02_WIM - technologie WIM'!J34</f>
        <v>0</v>
      </c>
      <c r="AX95" s="125">
        <f>'02_WIM - technologie WIM'!J35</f>
        <v>0</v>
      </c>
      <c r="AY95" s="125">
        <f>'02_WIM - technologie WIM'!J36</f>
        <v>0</v>
      </c>
      <c r="AZ95" s="125">
        <f>'02_WIM - technologie WIM'!F33</f>
        <v>0</v>
      </c>
      <c r="BA95" s="125">
        <f>'02_WIM - technologie WIM'!F34</f>
        <v>0</v>
      </c>
      <c r="BB95" s="125">
        <f>'02_WIM - technologie WIM'!F35</f>
        <v>0</v>
      </c>
      <c r="BC95" s="125">
        <f>'02_WIM - technologie WIM'!F36</f>
        <v>0</v>
      </c>
      <c r="BD95" s="127">
        <f>'02_WIM - technologie WIM'!F37</f>
        <v>0</v>
      </c>
      <c r="BE95" s="7"/>
      <c r="BT95" s="128" t="s">
        <v>86</v>
      </c>
      <c r="BV95" s="128" t="s">
        <v>80</v>
      </c>
      <c r="BW95" s="128" t="s">
        <v>87</v>
      </c>
      <c r="BX95" s="128" t="s">
        <v>5</v>
      </c>
      <c r="CL95" s="128" t="s">
        <v>1</v>
      </c>
      <c r="CM95" s="128" t="s">
        <v>88</v>
      </c>
    </row>
    <row r="96" spans="1:91" s="7" customFormat="1" ht="24.75" customHeight="1">
      <c r="A96" s="116" t="s">
        <v>82</v>
      </c>
      <c r="B96" s="117"/>
      <c r="C96" s="118"/>
      <c r="D96" s="119" t="s">
        <v>89</v>
      </c>
      <c r="E96" s="119"/>
      <c r="F96" s="119"/>
      <c r="G96" s="119"/>
      <c r="H96" s="119"/>
      <c r="I96" s="120"/>
      <c r="J96" s="119" t="s">
        <v>90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'03_PRIP_NN - napojení na 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85</v>
      </c>
      <c r="AR96" s="123"/>
      <c r="AS96" s="129">
        <v>0</v>
      </c>
      <c r="AT96" s="130">
        <f>ROUND(SUM(AV96:AW96),2)</f>
        <v>0</v>
      </c>
      <c r="AU96" s="131">
        <f>'03_PRIP_NN - napojení na ...'!P119</f>
        <v>0</v>
      </c>
      <c r="AV96" s="130">
        <f>'03_PRIP_NN - napojení na ...'!J33</f>
        <v>0</v>
      </c>
      <c r="AW96" s="130">
        <f>'03_PRIP_NN - napojení na ...'!J34</f>
        <v>0</v>
      </c>
      <c r="AX96" s="130">
        <f>'03_PRIP_NN - napojení na ...'!J35</f>
        <v>0</v>
      </c>
      <c r="AY96" s="130">
        <f>'03_PRIP_NN - napojení na ...'!J36</f>
        <v>0</v>
      </c>
      <c r="AZ96" s="130">
        <f>'03_PRIP_NN - napojení na ...'!F33</f>
        <v>0</v>
      </c>
      <c r="BA96" s="130">
        <f>'03_PRIP_NN - napojení na ...'!F34</f>
        <v>0</v>
      </c>
      <c r="BB96" s="130">
        <f>'03_PRIP_NN - napojení na ...'!F35</f>
        <v>0</v>
      </c>
      <c r="BC96" s="130">
        <f>'03_PRIP_NN - napojení na ...'!F36</f>
        <v>0</v>
      </c>
      <c r="BD96" s="132">
        <f>'03_PRIP_NN - napojení na ...'!F37</f>
        <v>0</v>
      </c>
      <c r="BE96" s="7"/>
      <c r="BT96" s="128" t="s">
        <v>86</v>
      </c>
      <c r="BV96" s="128" t="s">
        <v>80</v>
      </c>
      <c r="BW96" s="128" t="s">
        <v>91</v>
      </c>
      <c r="BX96" s="128" t="s">
        <v>5</v>
      </c>
      <c r="CL96" s="128" t="s">
        <v>1</v>
      </c>
      <c r="CM96" s="128" t="s">
        <v>88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2_WIM - technologie WIM'!C2" display="/"/>
    <hyperlink ref="A96" location="'03_PRIP_NN - napojení n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88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3.25" customHeight="1">
      <c r="B7" s="17"/>
      <c r="E7" s="138" t="str">
        <f>'Rekapitulace stavby'!K6</f>
        <v>Dodávka systému vysokorychlostního vážení silničních vozidel pro přímé pokutování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29. 5. 2020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31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32</v>
      </c>
      <c r="F21" s="35"/>
      <c r="G21" s="35"/>
      <c r="H21" s="35"/>
      <c r="I21" s="137" t="s">
        <v>27</v>
      </c>
      <c r="J21" s="140" t="s">
        <v>33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38</v>
      </c>
      <c r="E30" s="35"/>
      <c r="F30" s="35"/>
      <c r="G30" s="35"/>
      <c r="H30" s="35"/>
      <c r="I30" s="35"/>
      <c r="J30" s="148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40</v>
      </c>
      <c r="G32" s="35"/>
      <c r="H32" s="35"/>
      <c r="I32" s="149" t="s">
        <v>39</v>
      </c>
      <c r="J32" s="149" t="s">
        <v>41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42</v>
      </c>
      <c r="E33" s="137" t="s">
        <v>43</v>
      </c>
      <c r="F33" s="151">
        <f>ROUND((SUM(BE127:BE194)),2)</f>
        <v>0</v>
      </c>
      <c r="G33" s="35"/>
      <c r="H33" s="35"/>
      <c r="I33" s="152">
        <v>0.21</v>
      </c>
      <c r="J33" s="151">
        <f>ROUND(((SUM(BE127:BE194))*I33),2)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44</v>
      </c>
      <c r="F34" s="151">
        <f>ROUND((SUM(BF127:BF194)),2)</f>
        <v>0</v>
      </c>
      <c r="G34" s="35"/>
      <c r="H34" s="35"/>
      <c r="I34" s="152">
        <v>0.15</v>
      </c>
      <c r="J34" s="151">
        <f>ROUND(((SUM(BF127:BF194))*I34),2)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45</v>
      </c>
      <c r="F35" s="151">
        <f>ROUND((SUM(BG127:BG194)),2)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46</v>
      </c>
      <c r="F36" s="151">
        <f>ROUND((SUM(BH127:BH194)),2)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47</v>
      </c>
      <c r="F37" s="151">
        <f>ROUND((SUM(BI127:BI194)),2)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171" t="str">
        <f>E7</f>
        <v>Dodávka systému vysokorychlostního vážení silničních vozidel pro přímé pokutování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02_WIM - technologie WIM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Heřmanův Městec, Radlín</v>
      </c>
      <c r="G89" s="37"/>
      <c r="H89" s="37"/>
      <c r="I89" s="29" t="s">
        <v>22</v>
      </c>
      <c r="J89" s="76" t="str">
        <f>IF(J12="","",J12)</f>
        <v>29. 5. 2020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05" customHeight="1">
      <c r="A91" s="35"/>
      <c r="B91" s="36"/>
      <c r="C91" s="29" t="s">
        <v>24</v>
      </c>
      <c r="D91" s="37"/>
      <c r="E91" s="37"/>
      <c r="F91" s="24" t="str">
        <f>E15</f>
        <v>Správa a údržba silnic Pardubického kraje</v>
      </c>
      <c r="G91" s="37"/>
      <c r="H91" s="37"/>
      <c r="I91" s="29" t="s">
        <v>30</v>
      </c>
      <c r="J91" s="33" t="str">
        <f>E21</f>
        <v>DHV CR, spol. s r.o., Sokolovská 100/94, Praha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J129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J143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6"/>
      <c r="C100" s="177"/>
      <c r="D100" s="178" t="s">
        <v>103</v>
      </c>
      <c r="E100" s="179"/>
      <c r="F100" s="179"/>
      <c r="G100" s="179"/>
      <c r="H100" s="179"/>
      <c r="I100" s="179"/>
      <c r="J100" s="180">
        <f>J157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6"/>
      <c r="C101" s="177"/>
      <c r="D101" s="178" t="s">
        <v>104</v>
      </c>
      <c r="E101" s="179"/>
      <c r="F101" s="179"/>
      <c r="G101" s="179"/>
      <c r="H101" s="179"/>
      <c r="I101" s="179"/>
      <c r="J101" s="180">
        <f>J159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J160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J163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J165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108</v>
      </c>
      <c r="E105" s="185"/>
      <c r="F105" s="185"/>
      <c r="G105" s="185"/>
      <c r="H105" s="185"/>
      <c r="I105" s="185"/>
      <c r="J105" s="186">
        <f>J172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109</v>
      </c>
      <c r="E106" s="185"/>
      <c r="F106" s="185"/>
      <c r="G106" s="185"/>
      <c r="H106" s="185"/>
      <c r="I106" s="185"/>
      <c r="J106" s="186">
        <f>J185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6"/>
      <c r="C107" s="177"/>
      <c r="D107" s="178" t="s">
        <v>110</v>
      </c>
      <c r="E107" s="179"/>
      <c r="F107" s="179"/>
      <c r="G107" s="179"/>
      <c r="H107" s="179"/>
      <c r="I107" s="179"/>
      <c r="J107" s="180">
        <f>J189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3.25" customHeight="1">
      <c r="A117" s="35"/>
      <c r="B117" s="36"/>
      <c r="C117" s="37"/>
      <c r="D117" s="37"/>
      <c r="E117" s="171" t="str">
        <f>E7</f>
        <v>Dodávka systému vysokorychlostního vážení silničních vozidel pro přímé pokutování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02_WIM - technologie WIM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>Heřmanův Městec, Radlín</v>
      </c>
      <c r="G121" s="37"/>
      <c r="H121" s="37"/>
      <c r="I121" s="29" t="s">
        <v>22</v>
      </c>
      <c r="J121" s="76" t="str">
        <f>IF(J12="","",J12)</f>
        <v>29. 5. 2020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40.05" customHeight="1">
      <c r="A123" s="35"/>
      <c r="B123" s="36"/>
      <c r="C123" s="29" t="s">
        <v>24</v>
      </c>
      <c r="D123" s="37"/>
      <c r="E123" s="37"/>
      <c r="F123" s="24" t="str">
        <f>E15</f>
        <v>Správa a údržba silnic Pardubického kraje</v>
      </c>
      <c r="G123" s="37"/>
      <c r="H123" s="37"/>
      <c r="I123" s="29" t="s">
        <v>30</v>
      </c>
      <c r="J123" s="33" t="str">
        <f>E21</f>
        <v>DHV CR, spol. s r.o., Sokolovská 100/94, Praha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35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8"/>
      <c r="B126" s="189"/>
      <c r="C126" s="190" t="s">
        <v>112</v>
      </c>
      <c r="D126" s="191" t="s">
        <v>63</v>
      </c>
      <c r="E126" s="191" t="s">
        <v>59</v>
      </c>
      <c r="F126" s="191" t="s">
        <v>60</v>
      </c>
      <c r="G126" s="191" t="s">
        <v>113</v>
      </c>
      <c r="H126" s="191" t="s">
        <v>114</v>
      </c>
      <c r="I126" s="191" t="s">
        <v>115</v>
      </c>
      <c r="J126" s="192" t="s">
        <v>97</v>
      </c>
      <c r="K126" s="193" t="s">
        <v>116</v>
      </c>
      <c r="L126" s="194"/>
      <c r="M126" s="97" t="s">
        <v>1</v>
      </c>
      <c r="N126" s="98" t="s">
        <v>42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pans="1:63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37"/>
      <c r="J127" s="195">
        <f>BK127</f>
        <v>0</v>
      </c>
      <c r="K127" s="37"/>
      <c r="L127" s="41"/>
      <c r="M127" s="100"/>
      <c r="N127" s="196"/>
      <c r="O127" s="101"/>
      <c r="P127" s="197">
        <f>P128+P157+P159+P189</f>
        <v>0</v>
      </c>
      <c r="Q127" s="101"/>
      <c r="R127" s="197">
        <f>R128+R157+R159+R189</f>
        <v>22.217411</v>
      </c>
      <c r="S127" s="101"/>
      <c r="T127" s="198">
        <f>T128+T157+T159+T189</f>
        <v>10.368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99</v>
      </c>
      <c r="BK127" s="199">
        <f>BK128+BK157+BK159+BK189</f>
        <v>0</v>
      </c>
    </row>
    <row r="128" spans="1:63" s="12" customFormat="1" ht="25.9" customHeight="1">
      <c r="A128" s="12"/>
      <c r="B128" s="200"/>
      <c r="C128" s="201"/>
      <c r="D128" s="202" t="s">
        <v>77</v>
      </c>
      <c r="E128" s="203" t="s">
        <v>124</v>
      </c>
      <c r="F128" s="203" t="s">
        <v>125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P129+P143</f>
        <v>0</v>
      </c>
      <c r="Q128" s="208"/>
      <c r="R128" s="209">
        <f>R129+R143</f>
        <v>22.217411</v>
      </c>
      <c r="S128" s="208"/>
      <c r="T128" s="210">
        <f>T129+T143</f>
        <v>10.368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86</v>
      </c>
      <c r="AT128" s="212" t="s">
        <v>77</v>
      </c>
      <c r="AU128" s="212" t="s">
        <v>78</v>
      </c>
      <c r="AY128" s="211" t="s">
        <v>126</v>
      </c>
      <c r="BK128" s="213">
        <f>BK129+BK143</f>
        <v>0</v>
      </c>
    </row>
    <row r="129" spans="1:63" s="12" customFormat="1" ht="22.8" customHeight="1">
      <c r="A129" s="12"/>
      <c r="B129" s="200"/>
      <c r="C129" s="201"/>
      <c r="D129" s="202" t="s">
        <v>77</v>
      </c>
      <c r="E129" s="214" t="s">
        <v>127</v>
      </c>
      <c r="F129" s="214" t="s">
        <v>128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SUM(P130:P142)</f>
        <v>0</v>
      </c>
      <c r="Q129" s="208"/>
      <c r="R129" s="209">
        <f>SUM(R130:R142)</f>
        <v>22.217411</v>
      </c>
      <c r="S129" s="208"/>
      <c r="T129" s="210">
        <f>SUM(T130:T142)</f>
        <v>10.368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86</v>
      </c>
      <c r="AT129" s="212" t="s">
        <v>77</v>
      </c>
      <c r="AU129" s="212" t="s">
        <v>86</v>
      </c>
      <c r="AY129" s="211" t="s">
        <v>126</v>
      </c>
      <c r="BK129" s="213">
        <f>SUM(BK130:BK142)</f>
        <v>0</v>
      </c>
    </row>
    <row r="130" spans="1:65" s="2" customFormat="1" ht="24.15" customHeight="1">
      <c r="A130" s="35"/>
      <c r="B130" s="36"/>
      <c r="C130" s="216" t="s">
        <v>86</v>
      </c>
      <c r="D130" s="216" t="s">
        <v>129</v>
      </c>
      <c r="E130" s="217" t="s">
        <v>130</v>
      </c>
      <c r="F130" s="218" t="s">
        <v>131</v>
      </c>
      <c r="G130" s="219" t="s">
        <v>132</v>
      </c>
      <c r="H130" s="220">
        <v>5.76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43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1.8</v>
      </c>
      <c r="T130" s="227">
        <f>S130*H130</f>
        <v>10.368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133</v>
      </c>
      <c r="AT130" s="228" t="s">
        <v>129</v>
      </c>
      <c r="AU130" s="228" t="s">
        <v>88</v>
      </c>
      <c r="AY130" s="14" t="s">
        <v>126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86</v>
      </c>
      <c r="BK130" s="229">
        <f>ROUND(I130*H130,2)</f>
        <v>0</v>
      </c>
      <c r="BL130" s="14" t="s">
        <v>133</v>
      </c>
      <c r="BM130" s="228" t="s">
        <v>134</v>
      </c>
    </row>
    <row r="131" spans="1:65" s="2" customFormat="1" ht="14.4" customHeight="1">
      <c r="A131" s="35"/>
      <c r="B131" s="36"/>
      <c r="C131" s="216" t="s">
        <v>88</v>
      </c>
      <c r="D131" s="216" t="s">
        <v>129</v>
      </c>
      <c r="E131" s="217" t="s">
        <v>135</v>
      </c>
      <c r="F131" s="218" t="s">
        <v>136</v>
      </c>
      <c r="G131" s="219" t="s">
        <v>132</v>
      </c>
      <c r="H131" s="220">
        <v>5.408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43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133</v>
      </c>
      <c r="AT131" s="228" t="s">
        <v>129</v>
      </c>
      <c r="AU131" s="228" t="s">
        <v>88</v>
      </c>
      <c r="AY131" s="14" t="s">
        <v>126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86</v>
      </c>
      <c r="BK131" s="229">
        <f>ROUND(I131*H131,2)</f>
        <v>0</v>
      </c>
      <c r="BL131" s="14" t="s">
        <v>133</v>
      </c>
      <c r="BM131" s="228" t="s">
        <v>137</v>
      </c>
    </row>
    <row r="132" spans="1:65" s="2" customFormat="1" ht="14.4" customHeight="1">
      <c r="A132" s="35"/>
      <c r="B132" s="36"/>
      <c r="C132" s="230" t="s">
        <v>138</v>
      </c>
      <c r="D132" s="230" t="s">
        <v>139</v>
      </c>
      <c r="E132" s="231" t="s">
        <v>140</v>
      </c>
      <c r="F132" s="232" t="s">
        <v>141</v>
      </c>
      <c r="G132" s="233" t="s">
        <v>132</v>
      </c>
      <c r="H132" s="234">
        <v>5.408</v>
      </c>
      <c r="I132" s="235"/>
      <c r="J132" s="236">
        <f>ROUND(I132*H132,2)</f>
        <v>0</v>
      </c>
      <c r="K132" s="237"/>
      <c r="L132" s="238"/>
      <c r="M132" s="239" t="s">
        <v>1</v>
      </c>
      <c r="N132" s="240" t="s">
        <v>43</v>
      </c>
      <c r="O132" s="88"/>
      <c r="P132" s="226">
        <f>O132*H132</f>
        <v>0</v>
      </c>
      <c r="Q132" s="226">
        <v>2.429</v>
      </c>
      <c r="R132" s="226">
        <f>Q132*H132</f>
        <v>13.136032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142</v>
      </c>
      <c r="AT132" s="228" t="s">
        <v>139</v>
      </c>
      <c r="AU132" s="228" t="s">
        <v>88</v>
      </c>
      <c r="AY132" s="14" t="s">
        <v>126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86</v>
      </c>
      <c r="BK132" s="229">
        <f>ROUND(I132*H132,2)</f>
        <v>0</v>
      </c>
      <c r="BL132" s="14" t="s">
        <v>133</v>
      </c>
      <c r="BM132" s="228" t="s">
        <v>143</v>
      </c>
    </row>
    <row r="133" spans="1:65" s="2" customFormat="1" ht="24.15" customHeight="1">
      <c r="A133" s="35"/>
      <c r="B133" s="36"/>
      <c r="C133" s="216" t="s">
        <v>133</v>
      </c>
      <c r="D133" s="216" t="s">
        <v>129</v>
      </c>
      <c r="E133" s="217" t="s">
        <v>144</v>
      </c>
      <c r="F133" s="218" t="s">
        <v>145</v>
      </c>
      <c r="G133" s="219" t="s">
        <v>146</v>
      </c>
      <c r="H133" s="220">
        <v>9.6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43</v>
      </c>
      <c r="O133" s="88"/>
      <c r="P133" s="226">
        <f>O133*H133</f>
        <v>0</v>
      </c>
      <c r="Q133" s="226">
        <v>0.00119</v>
      </c>
      <c r="R133" s="226">
        <f>Q133*H133</f>
        <v>0.011424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133</v>
      </c>
      <c r="AT133" s="228" t="s">
        <v>129</v>
      </c>
      <c r="AU133" s="228" t="s">
        <v>88</v>
      </c>
      <c r="AY133" s="14" t="s">
        <v>126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86</v>
      </c>
      <c r="BK133" s="229">
        <f>ROUND(I133*H133,2)</f>
        <v>0</v>
      </c>
      <c r="BL133" s="14" t="s">
        <v>133</v>
      </c>
      <c r="BM133" s="228" t="s">
        <v>147</v>
      </c>
    </row>
    <row r="134" spans="1:65" s="2" customFormat="1" ht="24.15" customHeight="1">
      <c r="A134" s="35"/>
      <c r="B134" s="36"/>
      <c r="C134" s="216" t="s">
        <v>148</v>
      </c>
      <c r="D134" s="216" t="s">
        <v>129</v>
      </c>
      <c r="E134" s="217" t="s">
        <v>149</v>
      </c>
      <c r="F134" s="218" t="s">
        <v>150</v>
      </c>
      <c r="G134" s="219" t="s">
        <v>146</v>
      </c>
      <c r="H134" s="220">
        <v>9.6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43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133</v>
      </c>
      <c r="AT134" s="228" t="s">
        <v>129</v>
      </c>
      <c r="AU134" s="228" t="s">
        <v>88</v>
      </c>
      <c r="AY134" s="14" t="s">
        <v>126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86</v>
      </c>
      <c r="BK134" s="229">
        <f>ROUND(I134*H134,2)</f>
        <v>0</v>
      </c>
      <c r="BL134" s="14" t="s">
        <v>133</v>
      </c>
      <c r="BM134" s="228" t="s">
        <v>151</v>
      </c>
    </row>
    <row r="135" spans="1:65" s="2" customFormat="1" ht="14.4" customHeight="1">
      <c r="A135" s="35"/>
      <c r="B135" s="36"/>
      <c r="C135" s="216" t="s">
        <v>152</v>
      </c>
      <c r="D135" s="216" t="s">
        <v>129</v>
      </c>
      <c r="E135" s="217" t="s">
        <v>153</v>
      </c>
      <c r="F135" s="218" t="s">
        <v>154</v>
      </c>
      <c r="G135" s="219" t="s">
        <v>155</v>
      </c>
      <c r="H135" s="220">
        <v>0.1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43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133</v>
      </c>
      <c r="AT135" s="228" t="s">
        <v>129</v>
      </c>
      <c r="AU135" s="228" t="s">
        <v>88</v>
      </c>
      <c r="AY135" s="14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86</v>
      </c>
      <c r="BK135" s="229">
        <f>ROUND(I135*H135,2)</f>
        <v>0</v>
      </c>
      <c r="BL135" s="14" t="s">
        <v>133</v>
      </c>
      <c r="BM135" s="228" t="s">
        <v>156</v>
      </c>
    </row>
    <row r="136" spans="1:65" s="2" customFormat="1" ht="14.4" customHeight="1">
      <c r="A136" s="35"/>
      <c r="B136" s="36"/>
      <c r="C136" s="230" t="s">
        <v>157</v>
      </c>
      <c r="D136" s="230" t="s">
        <v>139</v>
      </c>
      <c r="E136" s="231" t="s">
        <v>158</v>
      </c>
      <c r="F136" s="232" t="s">
        <v>159</v>
      </c>
      <c r="G136" s="233" t="s">
        <v>160</v>
      </c>
      <c r="H136" s="234">
        <v>4</v>
      </c>
      <c r="I136" s="235"/>
      <c r="J136" s="236">
        <f>ROUND(I136*H136,2)</f>
        <v>0</v>
      </c>
      <c r="K136" s="237"/>
      <c r="L136" s="238"/>
      <c r="M136" s="239" t="s">
        <v>1</v>
      </c>
      <c r="N136" s="240" t="s">
        <v>43</v>
      </c>
      <c r="O136" s="88"/>
      <c r="P136" s="226">
        <f>O136*H136</f>
        <v>0</v>
      </c>
      <c r="Q136" s="226">
        <v>0.0324</v>
      </c>
      <c r="R136" s="226">
        <f>Q136*H136</f>
        <v>0.1296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142</v>
      </c>
      <c r="AT136" s="228" t="s">
        <v>139</v>
      </c>
      <c r="AU136" s="228" t="s">
        <v>88</v>
      </c>
      <c r="AY136" s="14" t="s">
        <v>126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86</v>
      </c>
      <c r="BK136" s="229">
        <f>ROUND(I136*H136,2)</f>
        <v>0</v>
      </c>
      <c r="BL136" s="14" t="s">
        <v>133</v>
      </c>
      <c r="BM136" s="228" t="s">
        <v>161</v>
      </c>
    </row>
    <row r="137" spans="1:65" s="2" customFormat="1" ht="24.15" customHeight="1">
      <c r="A137" s="35"/>
      <c r="B137" s="36"/>
      <c r="C137" s="216" t="s">
        <v>142</v>
      </c>
      <c r="D137" s="216" t="s">
        <v>129</v>
      </c>
      <c r="E137" s="217" t="s">
        <v>162</v>
      </c>
      <c r="F137" s="218" t="s">
        <v>163</v>
      </c>
      <c r="G137" s="219" t="s">
        <v>164</v>
      </c>
      <c r="H137" s="220">
        <v>113.3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43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133</v>
      </c>
      <c r="AT137" s="228" t="s">
        <v>129</v>
      </c>
      <c r="AU137" s="228" t="s">
        <v>88</v>
      </c>
      <c r="AY137" s="14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86</v>
      </c>
      <c r="BK137" s="229">
        <f>ROUND(I137*H137,2)</f>
        <v>0</v>
      </c>
      <c r="BL137" s="14" t="s">
        <v>133</v>
      </c>
      <c r="BM137" s="228" t="s">
        <v>165</v>
      </c>
    </row>
    <row r="138" spans="1:65" s="2" customFormat="1" ht="24.15" customHeight="1">
      <c r="A138" s="35"/>
      <c r="B138" s="36"/>
      <c r="C138" s="230" t="s">
        <v>166</v>
      </c>
      <c r="D138" s="230" t="s">
        <v>139</v>
      </c>
      <c r="E138" s="231" t="s">
        <v>167</v>
      </c>
      <c r="F138" s="232" t="s">
        <v>168</v>
      </c>
      <c r="G138" s="233" t="s">
        <v>164</v>
      </c>
      <c r="H138" s="234">
        <v>113.3</v>
      </c>
      <c r="I138" s="235"/>
      <c r="J138" s="236">
        <f>ROUND(I138*H138,2)</f>
        <v>0</v>
      </c>
      <c r="K138" s="237"/>
      <c r="L138" s="238"/>
      <c r="M138" s="239" t="s">
        <v>1</v>
      </c>
      <c r="N138" s="240" t="s">
        <v>43</v>
      </c>
      <c r="O138" s="88"/>
      <c r="P138" s="226">
        <f>O138*H138</f>
        <v>0</v>
      </c>
      <c r="Q138" s="226">
        <v>0.00035</v>
      </c>
      <c r="R138" s="226">
        <f>Q138*H138</f>
        <v>0.039654999999999996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88</v>
      </c>
      <c r="AT138" s="228" t="s">
        <v>139</v>
      </c>
      <c r="AU138" s="228" t="s">
        <v>88</v>
      </c>
      <c r="AY138" s="14" t="s">
        <v>126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86</v>
      </c>
      <c r="BK138" s="229">
        <f>ROUND(I138*H138,2)</f>
        <v>0</v>
      </c>
      <c r="BL138" s="14" t="s">
        <v>86</v>
      </c>
      <c r="BM138" s="228" t="s">
        <v>169</v>
      </c>
    </row>
    <row r="139" spans="1:65" s="2" customFormat="1" ht="24.15" customHeight="1">
      <c r="A139" s="35"/>
      <c r="B139" s="36"/>
      <c r="C139" s="216" t="s">
        <v>170</v>
      </c>
      <c r="D139" s="216" t="s">
        <v>129</v>
      </c>
      <c r="E139" s="217" t="s">
        <v>171</v>
      </c>
      <c r="F139" s="218" t="s">
        <v>172</v>
      </c>
      <c r="G139" s="219" t="s">
        <v>160</v>
      </c>
      <c r="H139" s="220">
        <v>5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43</v>
      </c>
      <c r="O139" s="88"/>
      <c r="P139" s="226">
        <f>O139*H139</f>
        <v>0</v>
      </c>
      <c r="Q139" s="226">
        <v>8E-05</v>
      </c>
      <c r="R139" s="226">
        <f>Q139*H139</f>
        <v>0.0004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133</v>
      </c>
      <c r="AT139" s="228" t="s">
        <v>129</v>
      </c>
      <c r="AU139" s="228" t="s">
        <v>88</v>
      </c>
      <c r="AY139" s="14" t="s">
        <v>126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86</v>
      </c>
      <c r="BK139" s="229">
        <f>ROUND(I139*H139,2)</f>
        <v>0</v>
      </c>
      <c r="BL139" s="14" t="s">
        <v>133</v>
      </c>
      <c r="BM139" s="228" t="s">
        <v>173</v>
      </c>
    </row>
    <row r="140" spans="1:65" s="2" customFormat="1" ht="14.4" customHeight="1">
      <c r="A140" s="35"/>
      <c r="B140" s="36"/>
      <c r="C140" s="230" t="s">
        <v>174</v>
      </c>
      <c r="D140" s="230" t="s">
        <v>139</v>
      </c>
      <c r="E140" s="231" t="s">
        <v>175</v>
      </c>
      <c r="F140" s="232" t="s">
        <v>176</v>
      </c>
      <c r="G140" s="233" t="s">
        <v>177</v>
      </c>
      <c r="H140" s="234">
        <v>2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43</v>
      </c>
      <c r="O140" s="88"/>
      <c r="P140" s="226">
        <f>O140*H140</f>
        <v>0</v>
      </c>
      <c r="Q140" s="226">
        <v>0.05</v>
      </c>
      <c r="R140" s="226">
        <f>Q140*H140</f>
        <v>0.1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142</v>
      </c>
      <c r="AT140" s="228" t="s">
        <v>139</v>
      </c>
      <c r="AU140" s="228" t="s">
        <v>88</v>
      </c>
      <c r="AY140" s="14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86</v>
      </c>
      <c r="BK140" s="229">
        <f>ROUND(I140*H140,2)</f>
        <v>0</v>
      </c>
      <c r="BL140" s="14" t="s">
        <v>133</v>
      </c>
      <c r="BM140" s="228" t="s">
        <v>178</v>
      </c>
    </row>
    <row r="141" spans="1:65" s="2" customFormat="1" ht="14.4" customHeight="1">
      <c r="A141" s="35"/>
      <c r="B141" s="36"/>
      <c r="C141" s="216" t="s">
        <v>179</v>
      </c>
      <c r="D141" s="216" t="s">
        <v>129</v>
      </c>
      <c r="E141" s="217" t="s">
        <v>180</v>
      </c>
      <c r="F141" s="218" t="s">
        <v>181</v>
      </c>
      <c r="G141" s="219" t="s">
        <v>160</v>
      </c>
      <c r="H141" s="220">
        <v>2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43</v>
      </c>
      <c r="O141" s="88"/>
      <c r="P141" s="226">
        <f>O141*H141</f>
        <v>0</v>
      </c>
      <c r="Q141" s="226">
        <v>2.20015</v>
      </c>
      <c r="R141" s="226">
        <f>Q141*H141</f>
        <v>4.4003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182</v>
      </c>
      <c r="AT141" s="228" t="s">
        <v>129</v>
      </c>
      <c r="AU141" s="228" t="s">
        <v>88</v>
      </c>
      <c r="AY141" s="14" t="s">
        <v>126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86</v>
      </c>
      <c r="BK141" s="229">
        <f>ROUND(I141*H141,2)</f>
        <v>0</v>
      </c>
      <c r="BL141" s="14" t="s">
        <v>182</v>
      </c>
      <c r="BM141" s="228" t="s">
        <v>183</v>
      </c>
    </row>
    <row r="142" spans="1:65" s="2" customFormat="1" ht="37.8" customHeight="1">
      <c r="A142" s="35"/>
      <c r="B142" s="36"/>
      <c r="C142" s="230" t="s">
        <v>184</v>
      </c>
      <c r="D142" s="230" t="s">
        <v>139</v>
      </c>
      <c r="E142" s="231" t="s">
        <v>185</v>
      </c>
      <c r="F142" s="232" t="s">
        <v>186</v>
      </c>
      <c r="G142" s="233" t="s">
        <v>177</v>
      </c>
      <c r="H142" s="234">
        <v>2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43</v>
      </c>
      <c r="O142" s="88"/>
      <c r="P142" s="226">
        <f>O142*H142</f>
        <v>0</v>
      </c>
      <c r="Q142" s="226">
        <v>2.2</v>
      </c>
      <c r="R142" s="226">
        <f>Q142*H142</f>
        <v>4.4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187</v>
      </c>
      <c r="AT142" s="228" t="s">
        <v>139</v>
      </c>
      <c r="AU142" s="228" t="s">
        <v>88</v>
      </c>
      <c r="AY142" s="14" t="s">
        <v>126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86</v>
      </c>
      <c r="BK142" s="229">
        <f>ROUND(I142*H142,2)</f>
        <v>0</v>
      </c>
      <c r="BL142" s="14" t="s">
        <v>182</v>
      </c>
      <c r="BM142" s="228" t="s">
        <v>188</v>
      </c>
    </row>
    <row r="143" spans="1:63" s="12" customFormat="1" ht="22.8" customHeight="1">
      <c r="A143" s="12"/>
      <c r="B143" s="200"/>
      <c r="C143" s="201"/>
      <c r="D143" s="202" t="s">
        <v>77</v>
      </c>
      <c r="E143" s="214" t="s">
        <v>189</v>
      </c>
      <c r="F143" s="214" t="s">
        <v>190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SUM(P144:P156)</f>
        <v>0</v>
      </c>
      <c r="Q143" s="208"/>
      <c r="R143" s="209">
        <f>SUM(R144:R156)</f>
        <v>0</v>
      </c>
      <c r="S143" s="208"/>
      <c r="T143" s="210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86</v>
      </c>
      <c r="AT143" s="212" t="s">
        <v>77</v>
      </c>
      <c r="AU143" s="212" t="s">
        <v>86</v>
      </c>
      <c r="AY143" s="211" t="s">
        <v>126</v>
      </c>
      <c r="BK143" s="213">
        <f>SUM(BK144:BK156)</f>
        <v>0</v>
      </c>
    </row>
    <row r="144" spans="1:65" s="2" customFormat="1" ht="14.4" customHeight="1">
      <c r="A144" s="35"/>
      <c r="B144" s="36"/>
      <c r="C144" s="216" t="s">
        <v>191</v>
      </c>
      <c r="D144" s="216" t="s">
        <v>129</v>
      </c>
      <c r="E144" s="217" t="s">
        <v>192</v>
      </c>
      <c r="F144" s="218" t="s">
        <v>193</v>
      </c>
      <c r="G144" s="219" t="s">
        <v>194</v>
      </c>
      <c r="H144" s="220">
        <v>32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43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133</v>
      </c>
      <c r="AT144" s="228" t="s">
        <v>129</v>
      </c>
      <c r="AU144" s="228" t="s">
        <v>88</v>
      </c>
      <c r="AY144" s="14" t="s">
        <v>126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86</v>
      </c>
      <c r="BK144" s="229">
        <f>ROUND(I144*H144,2)</f>
        <v>0</v>
      </c>
      <c r="BL144" s="14" t="s">
        <v>133</v>
      </c>
      <c r="BM144" s="228" t="s">
        <v>195</v>
      </c>
    </row>
    <row r="145" spans="1:65" s="2" customFormat="1" ht="14.4" customHeight="1">
      <c r="A145" s="35"/>
      <c r="B145" s="36"/>
      <c r="C145" s="216" t="s">
        <v>8</v>
      </c>
      <c r="D145" s="216" t="s">
        <v>129</v>
      </c>
      <c r="E145" s="217" t="s">
        <v>196</v>
      </c>
      <c r="F145" s="218" t="s">
        <v>197</v>
      </c>
      <c r="G145" s="219" t="s">
        <v>198</v>
      </c>
      <c r="H145" s="220">
        <v>9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43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133</v>
      </c>
      <c r="AT145" s="228" t="s">
        <v>129</v>
      </c>
      <c r="AU145" s="228" t="s">
        <v>88</v>
      </c>
      <c r="AY145" s="14" t="s">
        <v>126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86</v>
      </c>
      <c r="BK145" s="229">
        <f>ROUND(I145*H145,2)</f>
        <v>0</v>
      </c>
      <c r="BL145" s="14" t="s">
        <v>133</v>
      </c>
      <c r="BM145" s="228" t="s">
        <v>199</v>
      </c>
    </row>
    <row r="146" spans="1:65" s="2" customFormat="1" ht="24.15" customHeight="1">
      <c r="A146" s="35"/>
      <c r="B146" s="36"/>
      <c r="C146" s="216" t="s">
        <v>200</v>
      </c>
      <c r="D146" s="216" t="s">
        <v>129</v>
      </c>
      <c r="E146" s="217" t="s">
        <v>201</v>
      </c>
      <c r="F146" s="218" t="s">
        <v>202</v>
      </c>
      <c r="G146" s="219" t="s">
        <v>198</v>
      </c>
      <c r="H146" s="220">
        <v>3.072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43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133</v>
      </c>
      <c r="AT146" s="228" t="s">
        <v>129</v>
      </c>
      <c r="AU146" s="228" t="s">
        <v>88</v>
      </c>
      <c r="AY146" s="14" t="s">
        <v>126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86</v>
      </c>
      <c r="BK146" s="229">
        <f>ROUND(I146*H146,2)</f>
        <v>0</v>
      </c>
      <c r="BL146" s="14" t="s">
        <v>133</v>
      </c>
      <c r="BM146" s="228" t="s">
        <v>203</v>
      </c>
    </row>
    <row r="147" spans="1:65" s="2" customFormat="1" ht="24.15" customHeight="1">
      <c r="A147" s="35"/>
      <c r="B147" s="36"/>
      <c r="C147" s="216" t="s">
        <v>204</v>
      </c>
      <c r="D147" s="216" t="s">
        <v>129</v>
      </c>
      <c r="E147" s="217" t="s">
        <v>205</v>
      </c>
      <c r="F147" s="218" t="s">
        <v>206</v>
      </c>
      <c r="G147" s="219" t="s">
        <v>198</v>
      </c>
      <c r="H147" s="220">
        <v>19.2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43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133</v>
      </c>
      <c r="AT147" s="228" t="s">
        <v>129</v>
      </c>
      <c r="AU147" s="228" t="s">
        <v>88</v>
      </c>
      <c r="AY147" s="14" t="s">
        <v>126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86</v>
      </c>
      <c r="BK147" s="229">
        <f>ROUND(I147*H147,2)</f>
        <v>0</v>
      </c>
      <c r="BL147" s="14" t="s">
        <v>133</v>
      </c>
      <c r="BM147" s="228" t="s">
        <v>207</v>
      </c>
    </row>
    <row r="148" spans="1:65" s="2" customFormat="1" ht="24.15" customHeight="1">
      <c r="A148" s="35"/>
      <c r="B148" s="36"/>
      <c r="C148" s="216" t="s">
        <v>208</v>
      </c>
      <c r="D148" s="216" t="s">
        <v>129</v>
      </c>
      <c r="E148" s="217" t="s">
        <v>209</v>
      </c>
      <c r="F148" s="218" t="s">
        <v>210</v>
      </c>
      <c r="G148" s="219" t="s">
        <v>139</v>
      </c>
      <c r="H148" s="220">
        <v>11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43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133</v>
      </c>
      <c r="AT148" s="228" t="s">
        <v>129</v>
      </c>
      <c r="AU148" s="228" t="s">
        <v>88</v>
      </c>
      <c r="AY148" s="14" t="s">
        <v>126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86</v>
      </c>
      <c r="BK148" s="229">
        <f>ROUND(I148*H148,2)</f>
        <v>0</v>
      </c>
      <c r="BL148" s="14" t="s">
        <v>133</v>
      </c>
      <c r="BM148" s="228" t="s">
        <v>211</v>
      </c>
    </row>
    <row r="149" spans="1:65" s="2" customFormat="1" ht="14.4" customHeight="1">
      <c r="A149" s="35"/>
      <c r="B149" s="36"/>
      <c r="C149" s="216" t="s">
        <v>212</v>
      </c>
      <c r="D149" s="216" t="s">
        <v>129</v>
      </c>
      <c r="E149" s="217" t="s">
        <v>213</v>
      </c>
      <c r="F149" s="218" t="s">
        <v>214</v>
      </c>
      <c r="G149" s="219" t="s">
        <v>198</v>
      </c>
      <c r="H149" s="220">
        <v>22.44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43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133</v>
      </c>
      <c r="AT149" s="228" t="s">
        <v>129</v>
      </c>
      <c r="AU149" s="228" t="s">
        <v>88</v>
      </c>
      <c r="AY149" s="14" t="s">
        <v>126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86</v>
      </c>
      <c r="BK149" s="229">
        <f>ROUND(I149*H149,2)</f>
        <v>0</v>
      </c>
      <c r="BL149" s="14" t="s">
        <v>133</v>
      </c>
      <c r="BM149" s="228" t="s">
        <v>215</v>
      </c>
    </row>
    <row r="150" spans="1:65" s="2" customFormat="1" ht="24.15" customHeight="1">
      <c r="A150" s="35"/>
      <c r="B150" s="36"/>
      <c r="C150" s="216" t="s">
        <v>216</v>
      </c>
      <c r="D150" s="216" t="s">
        <v>129</v>
      </c>
      <c r="E150" s="217" t="s">
        <v>217</v>
      </c>
      <c r="F150" s="218" t="s">
        <v>218</v>
      </c>
      <c r="G150" s="219" t="s">
        <v>194</v>
      </c>
      <c r="H150" s="220">
        <v>19.08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43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133</v>
      </c>
      <c r="AT150" s="228" t="s">
        <v>129</v>
      </c>
      <c r="AU150" s="228" t="s">
        <v>88</v>
      </c>
      <c r="AY150" s="14" t="s">
        <v>126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86</v>
      </c>
      <c r="BK150" s="229">
        <f>ROUND(I150*H150,2)</f>
        <v>0</v>
      </c>
      <c r="BL150" s="14" t="s">
        <v>133</v>
      </c>
      <c r="BM150" s="228" t="s">
        <v>219</v>
      </c>
    </row>
    <row r="151" spans="1:65" s="2" customFormat="1" ht="24.15" customHeight="1">
      <c r="A151" s="35"/>
      <c r="B151" s="36"/>
      <c r="C151" s="216" t="s">
        <v>7</v>
      </c>
      <c r="D151" s="216" t="s">
        <v>129</v>
      </c>
      <c r="E151" s="217" t="s">
        <v>220</v>
      </c>
      <c r="F151" s="218" t="s">
        <v>221</v>
      </c>
      <c r="G151" s="219" t="s">
        <v>139</v>
      </c>
      <c r="H151" s="220">
        <v>32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43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133</v>
      </c>
      <c r="AT151" s="228" t="s">
        <v>129</v>
      </c>
      <c r="AU151" s="228" t="s">
        <v>88</v>
      </c>
      <c r="AY151" s="14" t="s">
        <v>126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86</v>
      </c>
      <c r="BK151" s="229">
        <f>ROUND(I151*H151,2)</f>
        <v>0</v>
      </c>
      <c r="BL151" s="14" t="s">
        <v>133</v>
      </c>
      <c r="BM151" s="228" t="s">
        <v>222</v>
      </c>
    </row>
    <row r="152" spans="1:65" s="2" customFormat="1" ht="14.4" customHeight="1">
      <c r="A152" s="35"/>
      <c r="B152" s="36"/>
      <c r="C152" s="216" t="s">
        <v>223</v>
      </c>
      <c r="D152" s="216" t="s">
        <v>129</v>
      </c>
      <c r="E152" s="217" t="s">
        <v>224</v>
      </c>
      <c r="F152" s="218" t="s">
        <v>225</v>
      </c>
      <c r="G152" s="219" t="s">
        <v>139</v>
      </c>
      <c r="H152" s="220">
        <v>56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43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133</v>
      </c>
      <c r="AT152" s="228" t="s">
        <v>129</v>
      </c>
      <c r="AU152" s="228" t="s">
        <v>88</v>
      </c>
      <c r="AY152" s="14" t="s">
        <v>126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86</v>
      </c>
      <c r="BK152" s="229">
        <f>ROUND(I152*H152,2)</f>
        <v>0</v>
      </c>
      <c r="BL152" s="14" t="s">
        <v>133</v>
      </c>
      <c r="BM152" s="228" t="s">
        <v>226</v>
      </c>
    </row>
    <row r="153" spans="1:65" s="2" customFormat="1" ht="14.4" customHeight="1">
      <c r="A153" s="35"/>
      <c r="B153" s="36"/>
      <c r="C153" s="216" t="s">
        <v>227</v>
      </c>
      <c r="D153" s="216" t="s">
        <v>129</v>
      </c>
      <c r="E153" s="217" t="s">
        <v>228</v>
      </c>
      <c r="F153" s="218" t="s">
        <v>229</v>
      </c>
      <c r="G153" s="219" t="s">
        <v>230</v>
      </c>
      <c r="H153" s="220">
        <v>2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43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133</v>
      </c>
      <c r="AT153" s="228" t="s">
        <v>129</v>
      </c>
      <c r="AU153" s="228" t="s">
        <v>88</v>
      </c>
      <c r="AY153" s="14" t="s">
        <v>126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86</v>
      </c>
      <c r="BK153" s="229">
        <f>ROUND(I153*H153,2)</f>
        <v>0</v>
      </c>
      <c r="BL153" s="14" t="s">
        <v>133</v>
      </c>
      <c r="BM153" s="228" t="s">
        <v>231</v>
      </c>
    </row>
    <row r="154" spans="1:65" s="2" customFormat="1" ht="24.15" customHeight="1">
      <c r="A154" s="35"/>
      <c r="B154" s="36"/>
      <c r="C154" s="216" t="s">
        <v>232</v>
      </c>
      <c r="D154" s="216" t="s">
        <v>129</v>
      </c>
      <c r="E154" s="217" t="s">
        <v>233</v>
      </c>
      <c r="F154" s="218" t="s">
        <v>234</v>
      </c>
      <c r="G154" s="219" t="s">
        <v>230</v>
      </c>
      <c r="H154" s="220">
        <v>3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43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133</v>
      </c>
      <c r="AT154" s="228" t="s">
        <v>129</v>
      </c>
      <c r="AU154" s="228" t="s">
        <v>88</v>
      </c>
      <c r="AY154" s="14" t="s">
        <v>126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86</v>
      </c>
      <c r="BK154" s="229">
        <f>ROUND(I154*H154,2)</f>
        <v>0</v>
      </c>
      <c r="BL154" s="14" t="s">
        <v>133</v>
      </c>
      <c r="BM154" s="228" t="s">
        <v>235</v>
      </c>
    </row>
    <row r="155" spans="1:65" s="2" customFormat="1" ht="24.15" customHeight="1">
      <c r="A155" s="35"/>
      <c r="B155" s="36"/>
      <c r="C155" s="216" t="s">
        <v>236</v>
      </c>
      <c r="D155" s="216" t="s">
        <v>129</v>
      </c>
      <c r="E155" s="217" t="s">
        <v>237</v>
      </c>
      <c r="F155" s="218" t="s">
        <v>238</v>
      </c>
      <c r="G155" s="219" t="s">
        <v>139</v>
      </c>
      <c r="H155" s="220">
        <v>66.15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43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86</v>
      </c>
      <c r="AT155" s="228" t="s">
        <v>129</v>
      </c>
      <c r="AU155" s="228" t="s">
        <v>88</v>
      </c>
      <c r="AY155" s="14" t="s">
        <v>126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86</v>
      </c>
      <c r="BK155" s="229">
        <f>ROUND(I155*H155,2)</f>
        <v>0</v>
      </c>
      <c r="BL155" s="14" t="s">
        <v>86</v>
      </c>
      <c r="BM155" s="228" t="s">
        <v>239</v>
      </c>
    </row>
    <row r="156" spans="1:65" s="2" customFormat="1" ht="24.15" customHeight="1">
      <c r="A156" s="35"/>
      <c r="B156" s="36"/>
      <c r="C156" s="216" t="s">
        <v>240</v>
      </c>
      <c r="D156" s="216" t="s">
        <v>129</v>
      </c>
      <c r="E156" s="217" t="s">
        <v>241</v>
      </c>
      <c r="F156" s="218" t="s">
        <v>242</v>
      </c>
      <c r="G156" s="219" t="s">
        <v>243</v>
      </c>
      <c r="H156" s="220">
        <v>0.132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43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86</v>
      </c>
      <c r="AT156" s="228" t="s">
        <v>129</v>
      </c>
      <c r="AU156" s="228" t="s">
        <v>88</v>
      </c>
      <c r="AY156" s="14" t="s">
        <v>126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86</v>
      </c>
      <c r="BK156" s="229">
        <f>ROUND(I156*H156,2)</f>
        <v>0</v>
      </c>
      <c r="BL156" s="14" t="s">
        <v>86</v>
      </c>
      <c r="BM156" s="228" t="s">
        <v>244</v>
      </c>
    </row>
    <row r="157" spans="1:63" s="12" customFormat="1" ht="25.9" customHeight="1">
      <c r="A157" s="12"/>
      <c r="B157" s="200"/>
      <c r="C157" s="201"/>
      <c r="D157" s="202" t="s">
        <v>77</v>
      </c>
      <c r="E157" s="203" t="s">
        <v>245</v>
      </c>
      <c r="F157" s="203" t="s">
        <v>246</v>
      </c>
      <c r="G157" s="201"/>
      <c r="H157" s="201"/>
      <c r="I157" s="204"/>
      <c r="J157" s="205">
        <f>BK157</f>
        <v>0</v>
      </c>
      <c r="K157" s="201"/>
      <c r="L157" s="206"/>
      <c r="M157" s="207"/>
      <c r="N157" s="208"/>
      <c r="O157" s="208"/>
      <c r="P157" s="209">
        <f>P158</f>
        <v>0</v>
      </c>
      <c r="Q157" s="208"/>
      <c r="R157" s="209">
        <f>R158</f>
        <v>0</v>
      </c>
      <c r="S157" s="208"/>
      <c r="T157" s="21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86</v>
      </c>
      <c r="AT157" s="212" t="s">
        <v>77</v>
      </c>
      <c r="AU157" s="212" t="s">
        <v>78</v>
      </c>
      <c r="AY157" s="211" t="s">
        <v>126</v>
      </c>
      <c r="BK157" s="213">
        <f>BK158</f>
        <v>0</v>
      </c>
    </row>
    <row r="158" spans="1:65" s="2" customFormat="1" ht="24.15" customHeight="1">
      <c r="A158" s="35"/>
      <c r="B158" s="36"/>
      <c r="C158" s="216" t="s">
        <v>247</v>
      </c>
      <c r="D158" s="216" t="s">
        <v>129</v>
      </c>
      <c r="E158" s="217" t="s">
        <v>248</v>
      </c>
      <c r="F158" s="218" t="s">
        <v>249</v>
      </c>
      <c r="G158" s="219" t="s">
        <v>139</v>
      </c>
      <c r="H158" s="220">
        <v>179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43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133</v>
      </c>
      <c r="AT158" s="228" t="s">
        <v>129</v>
      </c>
      <c r="AU158" s="228" t="s">
        <v>86</v>
      </c>
      <c r="AY158" s="14" t="s">
        <v>126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86</v>
      </c>
      <c r="BK158" s="229">
        <f>ROUND(I158*H158,2)</f>
        <v>0</v>
      </c>
      <c r="BL158" s="14" t="s">
        <v>133</v>
      </c>
      <c r="BM158" s="228" t="s">
        <v>250</v>
      </c>
    </row>
    <row r="159" spans="1:63" s="12" customFormat="1" ht="25.9" customHeight="1">
      <c r="A159" s="12"/>
      <c r="B159" s="200"/>
      <c r="C159" s="201"/>
      <c r="D159" s="202" t="s">
        <v>77</v>
      </c>
      <c r="E159" s="203" t="s">
        <v>251</v>
      </c>
      <c r="F159" s="203" t="s">
        <v>252</v>
      </c>
      <c r="G159" s="201"/>
      <c r="H159" s="201"/>
      <c r="I159" s="204"/>
      <c r="J159" s="205">
        <f>BK159</f>
        <v>0</v>
      </c>
      <c r="K159" s="201"/>
      <c r="L159" s="206"/>
      <c r="M159" s="207"/>
      <c r="N159" s="208"/>
      <c r="O159" s="208"/>
      <c r="P159" s="209">
        <f>P160+P163+P165+P172+P185</f>
        <v>0</v>
      </c>
      <c r="Q159" s="208"/>
      <c r="R159" s="209">
        <f>R160+R163+R165+R172+R185</f>
        <v>0</v>
      </c>
      <c r="S159" s="208"/>
      <c r="T159" s="210">
        <f>T160+T163+T165+T172+T185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88</v>
      </c>
      <c r="AT159" s="212" t="s">
        <v>77</v>
      </c>
      <c r="AU159" s="212" t="s">
        <v>78</v>
      </c>
      <c r="AY159" s="211" t="s">
        <v>126</v>
      </c>
      <c r="BK159" s="213">
        <f>BK160+BK163+BK165+BK172+BK185</f>
        <v>0</v>
      </c>
    </row>
    <row r="160" spans="1:63" s="12" customFormat="1" ht="22.8" customHeight="1">
      <c r="A160" s="12"/>
      <c r="B160" s="200"/>
      <c r="C160" s="201"/>
      <c r="D160" s="202" t="s">
        <v>77</v>
      </c>
      <c r="E160" s="214" t="s">
        <v>253</v>
      </c>
      <c r="F160" s="214" t="s">
        <v>254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SUM(P161:P162)</f>
        <v>0</v>
      </c>
      <c r="Q160" s="208"/>
      <c r="R160" s="209">
        <f>SUM(R161:R162)</f>
        <v>0</v>
      </c>
      <c r="S160" s="208"/>
      <c r="T160" s="210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88</v>
      </c>
      <c r="AT160" s="212" t="s">
        <v>77</v>
      </c>
      <c r="AU160" s="212" t="s">
        <v>86</v>
      </c>
      <c r="AY160" s="211" t="s">
        <v>126</v>
      </c>
      <c r="BK160" s="213">
        <f>SUM(BK161:BK162)</f>
        <v>0</v>
      </c>
    </row>
    <row r="161" spans="1:65" s="2" customFormat="1" ht="14.4" customHeight="1">
      <c r="A161" s="35"/>
      <c r="B161" s="36"/>
      <c r="C161" s="230" t="s">
        <v>255</v>
      </c>
      <c r="D161" s="230" t="s">
        <v>139</v>
      </c>
      <c r="E161" s="231" t="s">
        <v>256</v>
      </c>
      <c r="F161" s="232" t="s">
        <v>254</v>
      </c>
      <c r="G161" s="233" t="s">
        <v>177</v>
      </c>
      <c r="H161" s="234">
        <v>1</v>
      </c>
      <c r="I161" s="235"/>
      <c r="J161" s="236">
        <f>ROUND(I161*H161,2)</f>
        <v>0</v>
      </c>
      <c r="K161" s="237"/>
      <c r="L161" s="238"/>
      <c r="M161" s="239" t="s">
        <v>1</v>
      </c>
      <c r="N161" s="240" t="s">
        <v>43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257</v>
      </c>
      <c r="AT161" s="228" t="s">
        <v>139</v>
      </c>
      <c r="AU161" s="228" t="s">
        <v>88</v>
      </c>
      <c r="AY161" s="14" t="s">
        <v>126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86</v>
      </c>
      <c r="BK161" s="229">
        <f>ROUND(I161*H161,2)</f>
        <v>0</v>
      </c>
      <c r="BL161" s="14" t="s">
        <v>200</v>
      </c>
      <c r="BM161" s="228" t="s">
        <v>258</v>
      </c>
    </row>
    <row r="162" spans="1:65" s="2" customFormat="1" ht="14.4" customHeight="1">
      <c r="A162" s="35"/>
      <c r="B162" s="36"/>
      <c r="C162" s="230" t="s">
        <v>259</v>
      </c>
      <c r="D162" s="230" t="s">
        <v>139</v>
      </c>
      <c r="E162" s="231" t="s">
        <v>260</v>
      </c>
      <c r="F162" s="232" t="s">
        <v>261</v>
      </c>
      <c r="G162" s="233" t="s">
        <v>177</v>
      </c>
      <c r="H162" s="234">
        <v>1</v>
      </c>
      <c r="I162" s="235"/>
      <c r="J162" s="236">
        <f>ROUND(I162*H162,2)</f>
        <v>0</v>
      </c>
      <c r="K162" s="237"/>
      <c r="L162" s="238"/>
      <c r="M162" s="239" t="s">
        <v>1</v>
      </c>
      <c r="N162" s="240" t="s">
        <v>43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88</v>
      </c>
      <c r="AT162" s="228" t="s">
        <v>139</v>
      </c>
      <c r="AU162" s="228" t="s">
        <v>88</v>
      </c>
      <c r="AY162" s="14" t="s">
        <v>126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86</v>
      </c>
      <c r="BK162" s="229">
        <f>ROUND(I162*H162,2)</f>
        <v>0</v>
      </c>
      <c r="BL162" s="14" t="s">
        <v>86</v>
      </c>
      <c r="BM162" s="228" t="s">
        <v>262</v>
      </c>
    </row>
    <row r="163" spans="1:63" s="12" customFormat="1" ht="22.8" customHeight="1">
      <c r="A163" s="12"/>
      <c r="B163" s="200"/>
      <c r="C163" s="201"/>
      <c r="D163" s="202" t="s">
        <v>77</v>
      </c>
      <c r="E163" s="214" t="s">
        <v>263</v>
      </c>
      <c r="F163" s="214" t="s">
        <v>264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P164</f>
        <v>0</v>
      </c>
      <c r="Q163" s="208"/>
      <c r="R163" s="209">
        <f>R164</f>
        <v>0</v>
      </c>
      <c r="S163" s="208"/>
      <c r="T163" s="21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88</v>
      </c>
      <c r="AT163" s="212" t="s">
        <v>77</v>
      </c>
      <c r="AU163" s="212" t="s">
        <v>86</v>
      </c>
      <c r="AY163" s="211" t="s">
        <v>126</v>
      </c>
      <c r="BK163" s="213">
        <f>BK164</f>
        <v>0</v>
      </c>
    </row>
    <row r="164" spans="1:65" s="2" customFormat="1" ht="14.4" customHeight="1">
      <c r="A164" s="35"/>
      <c r="B164" s="36"/>
      <c r="C164" s="230" t="s">
        <v>265</v>
      </c>
      <c r="D164" s="230" t="s">
        <v>139</v>
      </c>
      <c r="E164" s="231" t="s">
        <v>266</v>
      </c>
      <c r="F164" s="232" t="s">
        <v>267</v>
      </c>
      <c r="G164" s="233" t="s">
        <v>177</v>
      </c>
      <c r="H164" s="234">
        <v>1</v>
      </c>
      <c r="I164" s="235"/>
      <c r="J164" s="236">
        <f>ROUND(I164*H164,2)</f>
        <v>0</v>
      </c>
      <c r="K164" s="237"/>
      <c r="L164" s="238"/>
      <c r="M164" s="239" t="s">
        <v>1</v>
      </c>
      <c r="N164" s="240" t="s">
        <v>43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257</v>
      </c>
      <c r="AT164" s="228" t="s">
        <v>139</v>
      </c>
      <c r="AU164" s="228" t="s">
        <v>88</v>
      </c>
      <c r="AY164" s="14" t="s">
        <v>126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86</v>
      </c>
      <c r="BK164" s="229">
        <f>ROUND(I164*H164,2)</f>
        <v>0</v>
      </c>
      <c r="BL164" s="14" t="s">
        <v>200</v>
      </c>
      <c r="BM164" s="228" t="s">
        <v>268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269</v>
      </c>
      <c r="F165" s="214" t="s">
        <v>270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SUM(P166:P171)</f>
        <v>0</v>
      </c>
      <c r="Q165" s="208"/>
      <c r="R165" s="209">
        <f>SUM(R166:R171)</f>
        <v>0</v>
      </c>
      <c r="S165" s="208"/>
      <c r="T165" s="210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88</v>
      </c>
      <c r="AT165" s="212" t="s">
        <v>77</v>
      </c>
      <c r="AU165" s="212" t="s">
        <v>86</v>
      </c>
      <c r="AY165" s="211" t="s">
        <v>126</v>
      </c>
      <c r="BK165" s="213">
        <f>SUM(BK166:BK171)</f>
        <v>0</v>
      </c>
    </row>
    <row r="166" spans="1:65" s="2" customFormat="1" ht="14.4" customHeight="1">
      <c r="A166" s="35"/>
      <c r="B166" s="36"/>
      <c r="C166" s="230" t="s">
        <v>271</v>
      </c>
      <c r="D166" s="230" t="s">
        <v>139</v>
      </c>
      <c r="E166" s="231" t="s">
        <v>272</v>
      </c>
      <c r="F166" s="232" t="s">
        <v>273</v>
      </c>
      <c r="G166" s="233" t="s">
        <v>177</v>
      </c>
      <c r="H166" s="234">
        <v>6</v>
      </c>
      <c r="I166" s="235"/>
      <c r="J166" s="236">
        <f>ROUND(I166*H166,2)</f>
        <v>0</v>
      </c>
      <c r="K166" s="237"/>
      <c r="L166" s="238"/>
      <c r="M166" s="239" t="s">
        <v>1</v>
      </c>
      <c r="N166" s="240" t="s">
        <v>43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257</v>
      </c>
      <c r="AT166" s="228" t="s">
        <v>139</v>
      </c>
      <c r="AU166" s="228" t="s">
        <v>88</v>
      </c>
      <c r="AY166" s="14" t="s">
        <v>126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86</v>
      </c>
      <c r="BK166" s="229">
        <f>ROUND(I166*H166,2)</f>
        <v>0</v>
      </c>
      <c r="BL166" s="14" t="s">
        <v>200</v>
      </c>
      <c r="BM166" s="228" t="s">
        <v>274</v>
      </c>
    </row>
    <row r="167" spans="1:65" s="2" customFormat="1" ht="14.4" customHeight="1">
      <c r="A167" s="35"/>
      <c r="B167" s="36"/>
      <c r="C167" s="230" t="s">
        <v>257</v>
      </c>
      <c r="D167" s="230" t="s">
        <v>139</v>
      </c>
      <c r="E167" s="231" t="s">
        <v>275</v>
      </c>
      <c r="F167" s="232" t="s">
        <v>276</v>
      </c>
      <c r="G167" s="233" t="s">
        <v>177</v>
      </c>
      <c r="H167" s="234">
        <v>2</v>
      </c>
      <c r="I167" s="235"/>
      <c r="J167" s="236">
        <f>ROUND(I167*H167,2)</f>
        <v>0</v>
      </c>
      <c r="K167" s="237"/>
      <c r="L167" s="238"/>
      <c r="M167" s="239" t="s">
        <v>1</v>
      </c>
      <c r="N167" s="240" t="s">
        <v>43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88</v>
      </c>
      <c r="AT167" s="228" t="s">
        <v>139</v>
      </c>
      <c r="AU167" s="228" t="s">
        <v>88</v>
      </c>
      <c r="AY167" s="14" t="s">
        <v>126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86</v>
      </c>
      <c r="BK167" s="229">
        <f>ROUND(I167*H167,2)</f>
        <v>0</v>
      </c>
      <c r="BL167" s="14" t="s">
        <v>86</v>
      </c>
      <c r="BM167" s="228" t="s">
        <v>277</v>
      </c>
    </row>
    <row r="168" spans="1:65" s="2" customFormat="1" ht="14.4" customHeight="1">
      <c r="A168" s="35"/>
      <c r="B168" s="36"/>
      <c r="C168" s="230" t="s">
        <v>278</v>
      </c>
      <c r="D168" s="230" t="s">
        <v>139</v>
      </c>
      <c r="E168" s="231" t="s">
        <v>279</v>
      </c>
      <c r="F168" s="232" t="s">
        <v>280</v>
      </c>
      <c r="G168" s="233" t="s">
        <v>177</v>
      </c>
      <c r="H168" s="234">
        <v>16</v>
      </c>
      <c r="I168" s="235"/>
      <c r="J168" s="236">
        <f>ROUND(I168*H168,2)</f>
        <v>0</v>
      </c>
      <c r="K168" s="237"/>
      <c r="L168" s="238"/>
      <c r="M168" s="239" t="s">
        <v>1</v>
      </c>
      <c r="N168" s="240" t="s">
        <v>43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257</v>
      </c>
      <c r="AT168" s="228" t="s">
        <v>139</v>
      </c>
      <c r="AU168" s="228" t="s">
        <v>88</v>
      </c>
      <c r="AY168" s="14" t="s">
        <v>126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86</v>
      </c>
      <c r="BK168" s="229">
        <f>ROUND(I168*H168,2)</f>
        <v>0</v>
      </c>
      <c r="BL168" s="14" t="s">
        <v>200</v>
      </c>
      <c r="BM168" s="228" t="s">
        <v>281</v>
      </c>
    </row>
    <row r="169" spans="1:65" s="2" customFormat="1" ht="14.4" customHeight="1">
      <c r="A169" s="35"/>
      <c r="B169" s="36"/>
      <c r="C169" s="230" t="s">
        <v>282</v>
      </c>
      <c r="D169" s="230" t="s">
        <v>139</v>
      </c>
      <c r="E169" s="231" t="s">
        <v>283</v>
      </c>
      <c r="F169" s="232" t="s">
        <v>284</v>
      </c>
      <c r="G169" s="233" t="s">
        <v>177</v>
      </c>
      <c r="H169" s="234">
        <v>4</v>
      </c>
      <c r="I169" s="235"/>
      <c r="J169" s="236">
        <f>ROUND(I169*H169,2)</f>
        <v>0</v>
      </c>
      <c r="K169" s="237"/>
      <c r="L169" s="238"/>
      <c r="M169" s="239" t="s">
        <v>1</v>
      </c>
      <c r="N169" s="240" t="s">
        <v>43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257</v>
      </c>
      <c r="AT169" s="228" t="s">
        <v>139</v>
      </c>
      <c r="AU169" s="228" t="s">
        <v>88</v>
      </c>
      <c r="AY169" s="14" t="s">
        <v>126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86</v>
      </c>
      <c r="BK169" s="229">
        <f>ROUND(I169*H169,2)</f>
        <v>0</v>
      </c>
      <c r="BL169" s="14" t="s">
        <v>200</v>
      </c>
      <c r="BM169" s="228" t="s">
        <v>285</v>
      </c>
    </row>
    <row r="170" spans="1:65" s="2" customFormat="1" ht="14.4" customHeight="1">
      <c r="A170" s="35"/>
      <c r="B170" s="36"/>
      <c r="C170" s="230" t="s">
        <v>286</v>
      </c>
      <c r="D170" s="230" t="s">
        <v>139</v>
      </c>
      <c r="E170" s="231" t="s">
        <v>287</v>
      </c>
      <c r="F170" s="232" t="s">
        <v>288</v>
      </c>
      <c r="G170" s="233" t="s">
        <v>177</v>
      </c>
      <c r="H170" s="234">
        <v>2</v>
      </c>
      <c r="I170" s="235"/>
      <c r="J170" s="236">
        <f>ROUND(I170*H170,2)</f>
        <v>0</v>
      </c>
      <c r="K170" s="237"/>
      <c r="L170" s="238"/>
      <c r="M170" s="239" t="s">
        <v>1</v>
      </c>
      <c r="N170" s="240" t="s">
        <v>43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257</v>
      </c>
      <c r="AT170" s="228" t="s">
        <v>139</v>
      </c>
      <c r="AU170" s="228" t="s">
        <v>88</v>
      </c>
      <c r="AY170" s="14" t="s">
        <v>126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86</v>
      </c>
      <c r="BK170" s="229">
        <f>ROUND(I170*H170,2)</f>
        <v>0</v>
      </c>
      <c r="BL170" s="14" t="s">
        <v>200</v>
      </c>
      <c r="BM170" s="228" t="s">
        <v>289</v>
      </c>
    </row>
    <row r="171" spans="1:65" s="2" customFormat="1" ht="14.4" customHeight="1">
      <c r="A171" s="35"/>
      <c r="B171" s="36"/>
      <c r="C171" s="230" t="s">
        <v>290</v>
      </c>
      <c r="D171" s="230" t="s">
        <v>139</v>
      </c>
      <c r="E171" s="231" t="s">
        <v>291</v>
      </c>
      <c r="F171" s="232" t="s">
        <v>292</v>
      </c>
      <c r="G171" s="233" t="s">
        <v>177</v>
      </c>
      <c r="H171" s="234">
        <v>2</v>
      </c>
      <c r="I171" s="235"/>
      <c r="J171" s="236">
        <f>ROUND(I171*H171,2)</f>
        <v>0</v>
      </c>
      <c r="K171" s="237"/>
      <c r="L171" s="238"/>
      <c r="M171" s="239" t="s">
        <v>1</v>
      </c>
      <c r="N171" s="240" t="s">
        <v>43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257</v>
      </c>
      <c r="AT171" s="228" t="s">
        <v>139</v>
      </c>
      <c r="AU171" s="228" t="s">
        <v>88</v>
      </c>
      <c r="AY171" s="14" t="s">
        <v>126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86</v>
      </c>
      <c r="BK171" s="229">
        <f>ROUND(I171*H171,2)</f>
        <v>0</v>
      </c>
      <c r="BL171" s="14" t="s">
        <v>200</v>
      </c>
      <c r="BM171" s="228" t="s">
        <v>293</v>
      </c>
    </row>
    <row r="172" spans="1:63" s="12" customFormat="1" ht="22.8" customHeight="1">
      <c r="A172" s="12"/>
      <c r="B172" s="200"/>
      <c r="C172" s="201"/>
      <c r="D172" s="202" t="s">
        <v>77</v>
      </c>
      <c r="E172" s="214" t="s">
        <v>294</v>
      </c>
      <c r="F172" s="214" t="s">
        <v>295</v>
      </c>
      <c r="G172" s="201"/>
      <c r="H172" s="201"/>
      <c r="I172" s="204"/>
      <c r="J172" s="215">
        <f>BK172</f>
        <v>0</v>
      </c>
      <c r="K172" s="201"/>
      <c r="L172" s="206"/>
      <c r="M172" s="207"/>
      <c r="N172" s="208"/>
      <c r="O172" s="208"/>
      <c r="P172" s="209">
        <f>SUM(P173:P184)</f>
        <v>0</v>
      </c>
      <c r="Q172" s="208"/>
      <c r="R172" s="209">
        <f>SUM(R173:R184)</f>
        <v>0</v>
      </c>
      <c r="S172" s="208"/>
      <c r="T172" s="210">
        <f>SUM(T173:T184)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1" t="s">
        <v>88</v>
      </c>
      <c r="AT172" s="212" t="s">
        <v>77</v>
      </c>
      <c r="AU172" s="212" t="s">
        <v>86</v>
      </c>
      <c r="AY172" s="211" t="s">
        <v>126</v>
      </c>
      <c r="BK172" s="213">
        <f>SUM(BK173:BK184)</f>
        <v>0</v>
      </c>
    </row>
    <row r="173" spans="1:65" s="2" customFormat="1" ht="14.4" customHeight="1">
      <c r="A173" s="35"/>
      <c r="B173" s="36"/>
      <c r="C173" s="230" t="s">
        <v>296</v>
      </c>
      <c r="D173" s="230" t="s">
        <v>139</v>
      </c>
      <c r="E173" s="231" t="s">
        <v>297</v>
      </c>
      <c r="F173" s="232" t="s">
        <v>298</v>
      </c>
      <c r="G173" s="233" t="s">
        <v>177</v>
      </c>
      <c r="H173" s="234">
        <v>2</v>
      </c>
      <c r="I173" s="235"/>
      <c r="J173" s="236">
        <f>ROUND(I173*H173,2)</f>
        <v>0</v>
      </c>
      <c r="K173" s="237"/>
      <c r="L173" s="238"/>
      <c r="M173" s="239" t="s">
        <v>1</v>
      </c>
      <c r="N173" s="240" t="s">
        <v>43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257</v>
      </c>
      <c r="AT173" s="228" t="s">
        <v>139</v>
      </c>
      <c r="AU173" s="228" t="s">
        <v>88</v>
      </c>
      <c r="AY173" s="14" t="s">
        <v>126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86</v>
      </c>
      <c r="BK173" s="229">
        <f>ROUND(I173*H173,2)</f>
        <v>0</v>
      </c>
      <c r="BL173" s="14" t="s">
        <v>200</v>
      </c>
      <c r="BM173" s="228" t="s">
        <v>299</v>
      </c>
    </row>
    <row r="174" spans="1:65" s="2" customFormat="1" ht="14.4" customHeight="1">
      <c r="A174" s="35"/>
      <c r="B174" s="36"/>
      <c r="C174" s="230" t="s">
        <v>300</v>
      </c>
      <c r="D174" s="230" t="s">
        <v>139</v>
      </c>
      <c r="E174" s="231" t="s">
        <v>301</v>
      </c>
      <c r="F174" s="232" t="s">
        <v>302</v>
      </c>
      <c r="G174" s="233" t="s">
        <v>177</v>
      </c>
      <c r="H174" s="234">
        <v>2</v>
      </c>
      <c r="I174" s="235"/>
      <c r="J174" s="236">
        <f>ROUND(I174*H174,2)</f>
        <v>0</v>
      </c>
      <c r="K174" s="237"/>
      <c r="L174" s="238"/>
      <c r="M174" s="239" t="s">
        <v>1</v>
      </c>
      <c r="N174" s="240" t="s">
        <v>43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257</v>
      </c>
      <c r="AT174" s="228" t="s">
        <v>139</v>
      </c>
      <c r="AU174" s="228" t="s">
        <v>88</v>
      </c>
      <c r="AY174" s="14" t="s">
        <v>126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86</v>
      </c>
      <c r="BK174" s="229">
        <f>ROUND(I174*H174,2)</f>
        <v>0</v>
      </c>
      <c r="BL174" s="14" t="s">
        <v>200</v>
      </c>
      <c r="BM174" s="228" t="s">
        <v>303</v>
      </c>
    </row>
    <row r="175" spans="1:65" s="2" customFormat="1" ht="14.4" customHeight="1">
      <c r="A175" s="35"/>
      <c r="B175" s="36"/>
      <c r="C175" s="230" t="s">
        <v>304</v>
      </c>
      <c r="D175" s="230" t="s">
        <v>139</v>
      </c>
      <c r="E175" s="231" t="s">
        <v>305</v>
      </c>
      <c r="F175" s="232" t="s">
        <v>306</v>
      </c>
      <c r="G175" s="233" t="s">
        <v>177</v>
      </c>
      <c r="H175" s="234">
        <v>2</v>
      </c>
      <c r="I175" s="235"/>
      <c r="J175" s="236">
        <f>ROUND(I175*H175,2)</f>
        <v>0</v>
      </c>
      <c r="K175" s="237"/>
      <c r="L175" s="238"/>
      <c r="M175" s="239" t="s">
        <v>1</v>
      </c>
      <c r="N175" s="240" t="s">
        <v>43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257</v>
      </c>
      <c r="AT175" s="228" t="s">
        <v>139</v>
      </c>
      <c r="AU175" s="228" t="s">
        <v>88</v>
      </c>
      <c r="AY175" s="14" t="s">
        <v>126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86</v>
      </c>
      <c r="BK175" s="229">
        <f>ROUND(I175*H175,2)</f>
        <v>0</v>
      </c>
      <c r="BL175" s="14" t="s">
        <v>200</v>
      </c>
      <c r="BM175" s="228" t="s">
        <v>307</v>
      </c>
    </row>
    <row r="176" spans="1:65" s="2" customFormat="1" ht="14.4" customHeight="1">
      <c r="A176" s="35"/>
      <c r="B176" s="36"/>
      <c r="C176" s="230" t="s">
        <v>308</v>
      </c>
      <c r="D176" s="230" t="s">
        <v>139</v>
      </c>
      <c r="E176" s="231" t="s">
        <v>309</v>
      </c>
      <c r="F176" s="232" t="s">
        <v>310</v>
      </c>
      <c r="G176" s="233" t="s">
        <v>177</v>
      </c>
      <c r="H176" s="234">
        <v>4</v>
      </c>
      <c r="I176" s="235"/>
      <c r="J176" s="236">
        <f>ROUND(I176*H176,2)</f>
        <v>0</v>
      </c>
      <c r="K176" s="237"/>
      <c r="L176" s="238"/>
      <c r="M176" s="239" t="s">
        <v>1</v>
      </c>
      <c r="N176" s="240" t="s">
        <v>43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257</v>
      </c>
      <c r="AT176" s="228" t="s">
        <v>139</v>
      </c>
      <c r="AU176" s="228" t="s">
        <v>88</v>
      </c>
      <c r="AY176" s="14" t="s">
        <v>126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86</v>
      </c>
      <c r="BK176" s="229">
        <f>ROUND(I176*H176,2)</f>
        <v>0</v>
      </c>
      <c r="BL176" s="14" t="s">
        <v>200</v>
      </c>
      <c r="BM176" s="228" t="s">
        <v>311</v>
      </c>
    </row>
    <row r="177" spans="1:65" s="2" customFormat="1" ht="14.4" customHeight="1">
      <c r="A177" s="35"/>
      <c r="B177" s="36"/>
      <c r="C177" s="230" t="s">
        <v>312</v>
      </c>
      <c r="D177" s="230" t="s">
        <v>139</v>
      </c>
      <c r="E177" s="231" t="s">
        <v>313</v>
      </c>
      <c r="F177" s="232" t="s">
        <v>314</v>
      </c>
      <c r="G177" s="233" t="s">
        <v>177</v>
      </c>
      <c r="H177" s="234">
        <v>10</v>
      </c>
      <c r="I177" s="235"/>
      <c r="J177" s="236">
        <f>ROUND(I177*H177,2)</f>
        <v>0</v>
      </c>
      <c r="K177" s="237"/>
      <c r="L177" s="238"/>
      <c r="M177" s="239" t="s">
        <v>1</v>
      </c>
      <c r="N177" s="240" t="s">
        <v>43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257</v>
      </c>
      <c r="AT177" s="228" t="s">
        <v>139</v>
      </c>
      <c r="AU177" s="228" t="s">
        <v>88</v>
      </c>
      <c r="AY177" s="14" t="s">
        <v>126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86</v>
      </c>
      <c r="BK177" s="229">
        <f>ROUND(I177*H177,2)</f>
        <v>0</v>
      </c>
      <c r="BL177" s="14" t="s">
        <v>200</v>
      </c>
      <c r="BM177" s="228" t="s">
        <v>315</v>
      </c>
    </row>
    <row r="178" spans="1:65" s="2" customFormat="1" ht="24.15" customHeight="1">
      <c r="A178" s="35"/>
      <c r="B178" s="36"/>
      <c r="C178" s="230" t="s">
        <v>316</v>
      </c>
      <c r="D178" s="230" t="s">
        <v>139</v>
      </c>
      <c r="E178" s="231" t="s">
        <v>317</v>
      </c>
      <c r="F178" s="232" t="s">
        <v>318</v>
      </c>
      <c r="G178" s="233" t="s">
        <v>177</v>
      </c>
      <c r="H178" s="234">
        <v>8</v>
      </c>
      <c r="I178" s="235"/>
      <c r="J178" s="236">
        <f>ROUND(I178*H178,2)</f>
        <v>0</v>
      </c>
      <c r="K178" s="237"/>
      <c r="L178" s="238"/>
      <c r="M178" s="239" t="s">
        <v>1</v>
      </c>
      <c r="N178" s="240" t="s">
        <v>43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257</v>
      </c>
      <c r="AT178" s="228" t="s">
        <v>139</v>
      </c>
      <c r="AU178" s="228" t="s">
        <v>88</v>
      </c>
      <c r="AY178" s="14" t="s">
        <v>126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86</v>
      </c>
      <c r="BK178" s="229">
        <f>ROUND(I178*H178,2)</f>
        <v>0</v>
      </c>
      <c r="BL178" s="14" t="s">
        <v>200</v>
      </c>
      <c r="BM178" s="228" t="s">
        <v>319</v>
      </c>
    </row>
    <row r="179" spans="1:65" s="2" customFormat="1" ht="14.4" customHeight="1">
      <c r="A179" s="35"/>
      <c r="B179" s="36"/>
      <c r="C179" s="230" t="s">
        <v>320</v>
      </c>
      <c r="D179" s="230" t="s">
        <v>139</v>
      </c>
      <c r="E179" s="231" t="s">
        <v>321</v>
      </c>
      <c r="F179" s="232" t="s">
        <v>322</v>
      </c>
      <c r="G179" s="233" t="s">
        <v>177</v>
      </c>
      <c r="H179" s="234">
        <v>1</v>
      </c>
      <c r="I179" s="235"/>
      <c r="J179" s="236">
        <f>ROUND(I179*H179,2)</f>
        <v>0</v>
      </c>
      <c r="K179" s="237"/>
      <c r="L179" s="238"/>
      <c r="M179" s="239" t="s">
        <v>1</v>
      </c>
      <c r="N179" s="240" t="s">
        <v>43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257</v>
      </c>
      <c r="AT179" s="228" t="s">
        <v>139</v>
      </c>
      <c r="AU179" s="228" t="s">
        <v>88</v>
      </c>
      <c r="AY179" s="14" t="s">
        <v>126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86</v>
      </c>
      <c r="BK179" s="229">
        <f>ROUND(I179*H179,2)</f>
        <v>0</v>
      </c>
      <c r="BL179" s="14" t="s">
        <v>200</v>
      </c>
      <c r="BM179" s="228" t="s">
        <v>323</v>
      </c>
    </row>
    <row r="180" spans="1:65" s="2" customFormat="1" ht="14.4" customHeight="1">
      <c r="A180" s="35"/>
      <c r="B180" s="36"/>
      <c r="C180" s="230" t="s">
        <v>324</v>
      </c>
      <c r="D180" s="230" t="s">
        <v>139</v>
      </c>
      <c r="E180" s="231" t="s">
        <v>325</v>
      </c>
      <c r="F180" s="232" t="s">
        <v>326</v>
      </c>
      <c r="G180" s="233" t="s">
        <v>327</v>
      </c>
      <c r="H180" s="234">
        <v>2</v>
      </c>
      <c r="I180" s="235"/>
      <c r="J180" s="236">
        <f>ROUND(I180*H180,2)</f>
        <v>0</v>
      </c>
      <c r="K180" s="237"/>
      <c r="L180" s="238"/>
      <c r="M180" s="239" t="s">
        <v>1</v>
      </c>
      <c r="N180" s="240" t="s">
        <v>43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257</v>
      </c>
      <c r="AT180" s="228" t="s">
        <v>139</v>
      </c>
      <c r="AU180" s="228" t="s">
        <v>88</v>
      </c>
      <c r="AY180" s="14" t="s">
        <v>126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86</v>
      </c>
      <c r="BK180" s="229">
        <f>ROUND(I180*H180,2)</f>
        <v>0</v>
      </c>
      <c r="BL180" s="14" t="s">
        <v>200</v>
      </c>
      <c r="BM180" s="228" t="s">
        <v>328</v>
      </c>
    </row>
    <row r="181" spans="1:65" s="2" customFormat="1" ht="24.15" customHeight="1">
      <c r="A181" s="35"/>
      <c r="B181" s="36"/>
      <c r="C181" s="230" t="s">
        <v>329</v>
      </c>
      <c r="D181" s="230" t="s">
        <v>139</v>
      </c>
      <c r="E181" s="231" t="s">
        <v>330</v>
      </c>
      <c r="F181" s="232" t="s">
        <v>331</v>
      </c>
      <c r="G181" s="233" t="s">
        <v>177</v>
      </c>
      <c r="H181" s="234">
        <v>8</v>
      </c>
      <c r="I181" s="235"/>
      <c r="J181" s="236">
        <f>ROUND(I181*H181,2)</f>
        <v>0</v>
      </c>
      <c r="K181" s="237"/>
      <c r="L181" s="238"/>
      <c r="M181" s="239" t="s">
        <v>1</v>
      </c>
      <c r="N181" s="240" t="s">
        <v>43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257</v>
      </c>
      <c r="AT181" s="228" t="s">
        <v>139</v>
      </c>
      <c r="AU181" s="228" t="s">
        <v>88</v>
      </c>
      <c r="AY181" s="14" t="s">
        <v>126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86</v>
      </c>
      <c r="BK181" s="229">
        <f>ROUND(I181*H181,2)</f>
        <v>0</v>
      </c>
      <c r="BL181" s="14" t="s">
        <v>200</v>
      </c>
      <c r="BM181" s="228" t="s">
        <v>332</v>
      </c>
    </row>
    <row r="182" spans="1:65" s="2" customFormat="1" ht="24.15" customHeight="1">
      <c r="A182" s="35"/>
      <c r="B182" s="36"/>
      <c r="C182" s="230" t="s">
        <v>333</v>
      </c>
      <c r="D182" s="230" t="s">
        <v>139</v>
      </c>
      <c r="E182" s="231" t="s">
        <v>334</v>
      </c>
      <c r="F182" s="232" t="s">
        <v>335</v>
      </c>
      <c r="G182" s="233" t="s">
        <v>177</v>
      </c>
      <c r="H182" s="234">
        <v>12</v>
      </c>
      <c r="I182" s="235"/>
      <c r="J182" s="236">
        <f>ROUND(I182*H182,2)</f>
        <v>0</v>
      </c>
      <c r="K182" s="237"/>
      <c r="L182" s="238"/>
      <c r="M182" s="239" t="s">
        <v>1</v>
      </c>
      <c r="N182" s="240" t="s">
        <v>43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257</v>
      </c>
      <c r="AT182" s="228" t="s">
        <v>139</v>
      </c>
      <c r="AU182" s="228" t="s">
        <v>88</v>
      </c>
      <c r="AY182" s="14" t="s">
        <v>126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86</v>
      </c>
      <c r="BK182" s="229">
        <f>ROUND(I182*H182,2)</f>
        <v>0</v>
      </c>
      <c r="BL182" s="14" t="s">
        <v>200</v>
      </c>
      <c r="BM182" s="228" t="s">
        <v>336</v>
      </c>
    </row>
    <row r="183" spans="1:65" s="2" customFormat="1" ht="24.15" customHeight="1">
      <c r="A183" s="35"/>
      <c r="B183" s="36"/>
      <c r="C183" s="230" t="s">
        <v>337</v>
      </c>
      <c r="D183" s="230" t="s">
        <v>139</v>
      </c>
      <c r="E183" s="231" t="s">
        <v>338</v>
      </c>
      <c r="F183" s="232" t="s">
        <v>339</v>
      </c>
      <c r="G183" s="233" t="s">
        <v>177</v>
      </c>
      <c r="H183" s="234">
        <v>2</v>
      </c>
      <c r="I183" s="235"/>
      <c r="J183" s="236">
        <f>ROUND(I183*H183,2)</f>
        <v>0</v>
      </c>
      <c r="K183" s="237"/>
      <c r="L183" s="238"/>
      <c r="M183" s="239" t="s">
        <v>1</v>
      </c>
      <c r="N183" s="240" t="s">
        <v>43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257</v>
      </c>
      <c r="AT183" s="228" t="s">
        <v>139</v>
      </c>
      <c r="AU183" s="228" t="s">
        <v>88</v>
      </c>
      <c r="AY183" s="14" t="s">
        <v>126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86</v>
      </c>
      <c r="BK183" s="229">
        <f>ROUND(I183*H183,2)</f>
        <v>0</v>
      </c>
      <c r="BL183" s="14" t="s">
        <v>200</v>
      </c>
      <c r="BM183" s="228" t="s">
        <v>340</v>
      </c>
    </row>
    <row r="184" spans="1:65" s="2" customFormat="1" ht="14.4" customHeight="1">
      <c r="A184" s="35"/>
      <c r="B184" s="36"/>
      <c r="C184" s="216" t="s">
        <v>341</v>
      </c>
      <c r="D184" s="216" t="s">
        <v>129</v>
      </c>
      <c r="E184" s="217" t="s">
        <v>342</v>
      </c>
      <c r="F184" s="218" t="s">
        <v>343</v>
      </c>
      <c r="G184" s="219" t="s">
        <v>344</v>
      </c>
      <c r="H184" s="220">
        <v>64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43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200</v>
      </c>
      <c r="AT184" s="228" t="s">
        <v>129</v>
      </c>
      <c r="AU184" s="228" t="s">
        <v>88</v>
      </c>
      <c r="AY184" s="14" t="s">
        <v>126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86</v>
      </c>
      <c r="BK184" s="229">
        <f>ROUND(I184*H184,2)</f>
        <v>0</v>
      </c>
      <c r="BL184" s="14" t="s">
        <v>200</v>
      </c>
      <c r="BM184" s="228" t="s">
        <v>345</v>
      </c>
    </row>
    <row r="185" spans="1:63" s="12" customFormat="1" ht="22.8" customHeight="1">
      <c r="A185" s="12"/>
      <c r="B185" s="200"/>
      <c r="C185" s="201"/>
      <c r="D185" s="202" t="s">
        <v>77</v>
      </c>
      <c r="E185" s="214" t="s">
        <v>346</v>
      </c>
      <c r="F185" s="214" t="s">
        <v>347</v>
      </c>
      <c r="G185" s="201"/>
      <c r="H185" s="201"/>
      <c r="I185" s="204"/>
      <c r="J185" s="215">
        <f>BK185</f>
        <v>0</v>
      </c>
      <c r="K185" s="201"/>
      <c r="L185" s="206"/>
      <c r="M185" s="207"/>
      <c r="N185" s="208"/>
      <c r="O185" s="208"/>
      <c r="P185" s="209">
        <f>SUM(P186:P188)</f>
        <v>0</v>
      </c>
      <c r="Q185" s="208"/>
      <c r="R185" s="209">
        <f>SUM(R186:R188)</f>
        <v>0</v>
      </c>
      <c r="S185" s="208"/>
      <c r="T185" s="210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1" t="s">
        <v>88</v>
      </c>
      <c r="AT185" s="212" t="s">
        <v>77</v>
      </c>
      <c r="AU185" s="212" t="s">
        <v>86</v>
      </c>
      <c r="AY185" s="211" t="s">
        <v>126</v>
      </c>
      <c r="BK185" s="213">
        <f>SUM(BK186:BK188)</f>
        <v>0</v>
      </c>
    </row>
    <row r="186" spans="1:65" s="2" customFormat="1" ht="14.4" customHeight="1">
      <c r="A186" s="35"/>
      <c r="B186" s="36"/>
      <c r="C186" s="230" t="s">
        <v>348</v>
      </c>
      <c r="D186" s="230" t="s">
        <v>139</v>
      </c>
      <c r="E186" s="231" t="s">
        <v>349</v>
      </c>
      <c r="F186" s="232" t="s">
        <v>350</v>
      </c>
      <c r="G186" s="233" t="s">
        <v>177</v>
      </c>
      <c r="H186" s="234">
        <v>1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43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257</v>
      </c>
      <c r="AT186" s="228" t="s">
        <v>139</v>
      </c>
      <c r="AU186" s="228" t="s">
        <v>88</v>
      </c>
      <c r="AY186" s="14" t="s">
        <v>126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86</v>
      </c>
      <c r="BK186" s="229">
        <f>ROUND(I186*H186,2)</f>
        <v>0</v>
      </c>
      <c r="BL186" s="14" t="s">
        <v>200</v>
      </c>
      <c r="BM186" s="228" t="s">
        <v>351</v>
      </c>
    </row>
    <row r="187" spans="1:65" s="2" customFormat="1" ht="14.4" customHeight="1">
      <c r="A187" s="35"/>
      <c r="B187" s="36"/>
      <c r="C187" s="230" t="s">
        <v>352</v>
      </c>
      <c r="D187" s="230" t="s">
        <v>139</v>
      </c>
      <c r="E187" s="231" t="s">
        <v>353</v>
      </c>
      <c r="F187" s="232" t="s">
        <v>354</v>
      </c>
      <c r="G187" s="233" t="s">
        <v>177</v>
      </c>
      <c r="H187" s="234">
        <v>1</v>
      </c>
      <c r="I187" s="235"/>
      <c r="J187" s="236">
        <f>ROUND(I187*H187,2)</f>
        <v>0</v>
      </c>
      <c r="K187" s="237"/>
      <c r="L187" s="238"/>
      <c r="M187" s="239" t="s">
        <v>1</v>
      </c>
      <c r="N187" s="240" t="s">
        <v>43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257</v>
      </c>
      <c r="AT187" s="228" t="s">
        <v>139</v>
      </c>
      <c r="AU187" s="228" t="s">
        <v>88</v>
      </c>
      <c r="AY187" s="14" t="s">
        <v>126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86</v>
      </c>
      <c r="BK187" s="229">
        <f>ROUND(I187*H187,2)</f>
        <v>0</v>
      </c>
      <c r="BL187" s="14" t="s">
        <v>200</v>
      </c>
      <c r="BM187" s="228" t="s">
        <v>355</v>
      </c>
    </row>
    <row r="188" spans="1:65" s="2" customFormat="1" ht="24.15" customHeight="1">
      <c r="A188" s="35"/>
      <c r="B188" s="36"/>
      <c r="C188" s="230" t="s">
        <v>356</v>
      </c>
      <c r="D188" s="230" t="s">
        <v>139</v>
      </c>
      <c r="E188" s="231" t="s">
        <v>357</v>
      </c>
      <c r="F188" s="232" t="s">
        <v>358</v>
      </c>
      <c r="G188" s="233" t="s">
        <v>177</v>
      </c>
      <c r="H188" s="234">
        <v>1</v>
      </c>
      <c r="I188" s="235"/>
      <c r="J188" s="236">
        <f>ROUND(I188*H188,2)</f>
        <v>0</v>
      </c>
      <c r="K188" s="237"/>
      <c r="L188" s="238"/>
      <c r="M188" s="239" t="s">
        <v>1</v>
      </c>
      <c r="N188" s="240" t="s">
        <v>43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257</v>
      </c>
      <c r="AT188" s="228" t="s">
        <v>139</v>
      </c>
      <c r="AU188" s="228" t="s">
        <v>88</v>
      </c>
      <c r="AY188" s="14" t="s">
        <v>126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86</v>
      </c>
      <c r="BK188" s="229">
        <f>ROUND(I188*H188,2)</f>
        <v>0</v>
      </c>
      <c r="BL188" s="14" t="s">
        <v>200</v>
      </c>
      <c r="BM188" s="228" t="s">
        <v>359</v>
      </c>
    </row>
    <row r="189" spans="1:63" s="12" customFormat="1" ht="25.9" customHeight="1">
      <c r="A189" s="12"/>
      <c r="B189" s="200"/>
      <c r="C189" s="201"/>
      <c r="D189" s="202" t="s">
        <v>77</v>
      </c>
      <c r="E189" s="203" t="s">
        <v>360</v>
      </c>
      <c r="F189" s="203" t="s">
        <v>361</v>
      </c>
      <c r="G189" s="201"/>
      <c r="H189" s="201"/>
      <c r="I189" s="204"/>
      <c r="J189" s="205">
        <f>BK189</f>
        <v>0</v>
      </c>
      <c r="K189" s="201"/>
      <c r="L189" s="206"/>
      <c r="M189" s="207"/>
      <c r="N189" s="208"/>
      <c r="O189" s="208"/>
      <c r="P189" s="209">
        <f>SUM(P190:P194)</f>
        <v>0</v>
      </c>
      <c r="Q189" s="208"/>
      <c r="R189" s="209">
        <f>SUM(R190:R194)</f>
        <v>0</v>
      </c>
      <c r="S189" s="208"/>
      <c r="T189" s="210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1" t="s">
        <v>133</v>
      </c>
      <c r="AT189" s="212" t="s">
        <v>77</v>
      </c>
      <c r="AU189" s="212" t="s">
        <v>78</v>
      </c>
      <c r="AY189" s="211" t="s">
        <v>126</v>
      </c>
      <c r="BK189" s="213">
        <f>SUM(BK190:BK194)</f>
        <v>0</v>
      </c>
    </row>
    <row r="190" spans="1:65" s="2" customFormat="1" ht="14.4" customHeight="1">
      <c r="A190" s="35"/>
      <c r="B190" s="36"/>
      <c r="C190" s="216" t="s">
        <v>362</v>
      </c>
      <c r="D190" s="216" t="s">
        <v>129</v>
      </c>
      <c r="E190" s="217" t="s">
        <v>363</v>
      </c>
      <c r="F190" s="218" t="s">
        <v>364</v>
      </c>
      <c r="G190" s="219" t="s">
        <v>365</v>
      </c>
      <c r="H190" s="220">
        <v>2080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43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366</v>
      </c>
      <c r="AT190" s="228" t="s">
        <v>129</v>
      </c>
      <c r="AU190" s="228" t="s">
        <v>86</v>
      </c>
      <c r="AY190" s="14" t="s">
        <v>126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86</v>
      </c>
      <c r="BK190" s="229">
        <f>ROUND(I190*H190,2)</f>
        <v>0</v>
      </c>
      <c r="BL190" s="14" t="s">
        <v>366</v>
      </c>
      <c r="BM190" s="228" t="s">
        <v>367</v>
      </c>
    </row>
    <row r="191" spans="1:65" s="2" customFormat="1" ht="14.4" customHeight="1">
      <c r="A191" s="35"/>
      <c r="B191" s="36"/>
      <c r="C191" s="216" t="s">
        <v>368</v>
      </c>
      <c r="D191" s="216" t="s">
        <v>129</v>
      </c>
      <c r="E191" s="217" t="s">
        <v>369</v>
      </c>
      <c r="F191" s="218" t="s">
        <v>370</v>
      </c>
      <c r="G191" s="219" t="s">
        <v>344</v>
      </c>
      <c r="H191" s="220">
        <v>24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43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366</v>
      </c>
      <c r="AT191" s="228" t="s">
        <v>129</v>
      </c>
      <c r="AU191" s="228" t="s">
        <v>86</v>
      </c>
      <c r="AY191" s="14" t="s">
        <v>126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86</v>
      </c>
      <c r="BK191" s="229">
        <f>ROUND(I191*H191,2)</f>
        <v>0</v>
      </c>
      <c r="BL191" s="14" t="s">
        <v>366</v>
      </c>
      <c r="BM191" s="228" t="s">
        <v>371</v>
      </c>
    </row>
    <row r="192" spans="1:65" s="2" customFormat="1" ht="14.4" customHeight="1">
      <c r="A192" s="35"/>
      <c r="B192" s="36"/>
      <c r="C192" s="216" t="s">
        <v>372</v>
      </c>
      <c r="D192" s="216" t="s">
        <v>129</v>
      </c>
      <c r="E192" s="217" t="s">
        <v>373</v>
      </c>
      <c r="F192" s="218" t="s">
        <v>374</v>
      </c>
      <c r="G192" s="219" t="s">
        <v>375</v>
      </c>
      <c r="H192" s="220">
        <v>96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43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366</v>
      </c>
      <c r="AT192" s="228" t="s">
        <v>129</v>
      </c>
      <c r="AU192" s="228" t="s">
        <v>86</v>
      </c>
      <c r="AY192" s="14" t="s">
        <v>126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86</v>
      </c>
      <c r="BK192" s="229">
        <f>ROUND(I192*H192,2)</f>
        <v>0</v>
      </c>
      <c r="BL192" s="14" t="s">
        <v>366</v>
      </c>
      <c r="BM192" s="228" t="s">
        <v>376</v>
      </c>
    </row>
    <row r="193" spans="1:65" s="2" customFormat="1" ht="14.4" customHeight="1">
      <c r="A193" s="35"/>
      <c r="B193" s="36"/>
      <c r="C193" s="216" t="s">
        <v>377</v>
      </c>
      <c r="D193" s="216" t="s">
        <v>129</v>
      </c>
      <c r="E193" s="217" t="s">
        <v>378</v>
      </c>
      <c r="F193" s="218" t="s">
        <v>379</v>
      </c>
      <c r="G193" s="219" t="s">
        <v>375</v>
      </c>
      <c r="H193" s="220">
        <v>16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43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366</v>
      </c>
      <c r="AT193" s="228" t="s">
        <v>129</v>
      </c>
      <c r="AU193" s="228" t="s">
        <v>86</v>
      </c>
      <c r="AY193" s="14" t="s">
        <v>126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86</v>
      </c>
      <c r="BK193" s="229">
        <f>ROUND(I193*H193,2)</f>
        <v>0</v>
      </c>
      <c r="BL193" s="14" t="s">
        <v>366</v>
      </c>
      <c r="BM193" s="228" t="s">
        <v>380</v>
      </c>
    </row>
    <row r="194" spans="1:65" s="2" customFormat="1" ht="14.4" customHeight="1">
      <c r="A194" s="35"/>
      <c r="B194" s="36"/>
      <c r="C194" s="216" t="s">
        <v>381</v>
      </c>
      <c r="D194" s="216" t="s">
        <v>129</v>
      </c>
      <c r="E194" s="217" t="s">
        <v>382</v>
      </c>
      <c r="F194" s="218" t="s">
        <v>383</v>
      </c>
      <c r="G194" s="219" t="s">
        <v>375</v>
      </c>
      <c r="H194" s="220">
        <v>16</v>
      </c>
      <c r="I194" s="221"/>
      <c r="J194" s="222">
        <f>ROUND(I194*H194,2)</f>
        <v>0</v>
      </c>
      <c r="K194" s="223"/>
      <c r="L194" s="41"/>
      <c r="M194" s="241" t="s">
        <v>1</v>
      </c>
      <c r="N194" s="242" t="s">
        <v>43</v>
      </c>
      <c r="O194" s="243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366</v>
      </c>
      <c r="AT194" s="228" t="s">
        <v>129</v>
      </c>
      <c r="AU194" s="228" t="s">
        <v>86</v>
      </c>
      <c r="AY194" s="14" t="s">
        <v>126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86</v>
      </c>
      <c r="BK194" s="229">
        <f>ROUND(I194*H194,2)</f>
        <v>0</v>
      </c>
      <c r="BL194" s="14" t="s">
        <v>366</v>
      </c>
      <c r="BM194" s="228" t="s">
        <v>384</v>
      </c>
    </row>
    <row r="195" spans="1:31" s="2" customFormat="1" ht="6.95" customHeight="1">
      <c r="A195" s="35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41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password="CC35" sheet="1" objects="1" scenarios="1" formatColumns="0" formatRows="0" autoFilter="0"/>
  <autoFilter ref="C126:K19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88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3.25" customHeight="1">
      <c r="B7" s="17"/>
      <c r="E7" s="138" t="str">
        <f>'Rekapitulace stavby'!K6</f>
        <v>Dodávka systému vysokorychlostního vážení silničních vozidel pro přímé pokutování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385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29. 5. 2020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31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32</v>
      </c>
      <c r="F21" s="35"/>
      <c r="G21" s="35"/>
      <c r="H21" s="35"/>
      <c r="I21" s="137" t="s">
        <v>27</v>
      </c>
      <c r="J21" s="140" t="s">
        <v>33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38</v>
      </c>
      <c r="E30" s="35"/>
      <c r="F30" s="35"/>
      <c r="G30" s="35"/>
      <c r="H30" s="35"/>
      <c r="I30" s="35"/>
      <c r="J30" s="148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40</v>
      </c>
      <c r="G32" s="35"/>
      <c r="H32" s="35"/>
      <c r="I32" s="149" t="s">
        <v>39</v>
      </c>
      <c r="J32" s="149" t="s">
        <v>41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42</v>
      </c>
      <c r="E33" s="137" t="s">
        <v>43</v>
      </c>
      <c r="F33" s="151">
        <f>ROUND((SUM(BE119:BE140)),2)</f>
        <v>0</v>
      </c>
      <c r="G33" s="35"/>
      <c r="H33" s="35"/>
      <c r="I33" s="152">
        <v>0.21</v>
      </c>
      <c r="J33" s="151">
        <f>ROUND(((SUM(BE119:BE140))*I33),2)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44</v>
      </c>
      <c r="F34" s="151">
        <f>ROUND((SUM(BF119:BF140)),2)</f>
        <v>0</v>
      </c>
      <c r="G34" s="35"/>
      <c r="H34" s="35"/>
      <c r="I34" s="152">
        <v>0.15</v>
      </c>
      <c r="J34" s="151">
        <f>ROUND(((SUM(BF119:BF140))*I34),2)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45</v>
      </c>
      <c r="F35" s="151">
        <f>ROUND((SUM(BG119:BG140)),2)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46</v>
      </c>
      <c r="F36" s="151">
        <f>ROUND((SUM(BH119:BH140)),2)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47</v>
      </c>
      <c r="F37" s="151">
        <f>ROUND((SUM(BI119:BI140)),2)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51</v>
      </c>
      <c r="E50" s="161"/>
      <c r="F50" s="161"/>
      <c r="G50" s="160" t="s">
        <v>52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53</v>
      </c>
      <c r="E61" s="163"/>
      <c r="F61" s="164" t="s">
        <v>54</v>
      </c>
      <c r="G61" s="162" t="s">
        <v>53</v>
      </c>
      <c r="H61" s="163"/>
      <c r="I61" s="163"/>
      <c r="J61" s="165" t="s">
        <v>54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55</v>
      </c>
      <c r="E65" s="166"/>
      <c r="F65" s="166"/>
      <c r="G65" s="160" t="s">
        <v>56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53</v>
      </c>
      <c r="E76" s="163"/>
      <c r="F76" s="164" t="s">
        <v>54</v>
      </c>
      <c r="G76" s="162" t="s">
        <v>53</v>
      </c>
      <c r="H76" s="163"/>
      <c r="I76" s="163"/>
      <c r="J76" s="165" t="s">
        <v>54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171" t="str">
        <f>E7</f>
        <v>Dodávka systému vysokorychlostního vážení silničních vozidel pro přímé pokutování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03_PRIP_NN - napojení na NN síť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Heřmanův Městec, Radlín</v>
      </c>
      <c r="G89" s="37"/>
      <c r="H89" s="37"/>
      <c r="I89" s="29" t="s">
        <v>22</v>
      </c>
      <c r="J89" s="76" t="str">
        <f>IF(J12="","",J12)</f>
        <v>29. 5. 2020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05" customHeight="1">
      <c r="A91" s="35"/>
      <c r="B91" s="36"/>
      <c r="C91" s="29" t="s">
        <v>24</v>
      </c>
      <c r="D91" s="37"/>
      <c r="E91" s="37"/>
      <c r="F91" s="24" t="str">
        <f>E15</f>
        <v>Správa a údržba silnic Pardubického kraje</v>
      </c>
      <c r="G91" s="37"/>
      <c r="H91" s="37"/>
      <c r="I91" s="29" t="s">
        <v>30</v>
      </c>
      <c r="J91" s="33" t="str">
        <f>E21</f>
        <v>DHV CR, spol. s r.o., Sokolovská 100/94, Praha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104</v>
      </c>
      <c r="E97" s="179"/>
      <c r="F97" s="179"/>
      <c r="G97" s="179"/>
      <c r="H97" s="179"/>
      <c r="I97" s="179"/>
      <c r="J97" s="180">
        <f>J120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102</v>
      </c>
      <c r="E98" s="185"/>
      <c r="F98" s="185"/>
      <c r="G98" s="185"/>
      <c r="H98" s="185"/>
      <c r="I98" s="185"/>
      <c r="J98" s="186">
        <f>J121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6"/>
      <c r="C99" s="177"/>
      <c r="D99" s="178" t="s">
        <v>386</v>
      </c>
      <c r="E99" s="179"/>
      <c r="F99" s="179"/>
      <c r="G99" s="179"/>
      <c r="H99" s="179"/>
      <c r="I99" s="179"/>
      <c r="J99" s="180">
        <f>J136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111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3.25" customHeight="1">
      <c r="A109" s="35"/>
      <c r="B109" s="36"/>
      <c r="C109" s="37"/>
      <c r="D109" s="37"/>
      <c r="E109" s="171" t="str">
        <f>E7</f>
        <v>Dodávka systému vysokorychlostního vážení silničních vozidel pro přímé pokutování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93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03_PRIP_NN - napojení na NN síť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>Heřmanův Městec, Radlín</v>
      </c>
      <c r="G113" s="37"/>
      <c r="H113" s="37"/>
      <c r="I113" s="29" t="s">
        <v>22</v>
      </c>
      <c r="J113" s="76" t="str">
        <f>IF(J12="","",J12)</f>
        <v>29. 5. 2020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40.05" customHeight="1">
      <c r="A115" s="35"/>
      <c r="B115" s="36"/>
      <c r="C115" s="29" t="s">
        <v>24</v>
      </c>
      <c r="D115" s="37"/>
      <c r="E115" s="37"/>
      <c r="F115" s="24" t="str">
        <f>E15</f>
        <v>Správa a údržba silnic Pardubického kraje</v>
      </c>
      <c r="G115" s="37"/>
      <c r="H115" s="37"/>
      <c r="I115" s="29" t="s">
        <v>30</v>
      </c>
      <c r="J115" s="33" t="str">
        <f>E21</f>
        <v>DHV CR, spol. s r.o., Sokolovská 100/94, Praha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28</v>
      </c>
      <c r="D116" s="37"/>
      <c r="E116" s="37"/>
      <c r="F116" s="24" t="str">
        <f>IF(E18="","",E18)</f>
        <v>Vyplň údaj</v>
      </c>
      <c r="G116" s="37"/>
      <c r="H116" s="37"/>
      <c r="I116" s="29" t="s">
        <v>35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8"/>
      <c r="B118" s="189"/>
      <c r="C118" s="190" t="s">
        <v>112</v>
      </c>
      <c r="D118" s="191" t="s">
        <v>63</v>
      </c>
      <c r="E118" s="191" t="s">
        <v>59</v>
      </c>
      <c r="F118" s="191" t="s">
        <v>60</v>
      </c>
      <c r="G118" s="191" t="s">
        <v>113</v>
      </c>
      <c r="H118" s="191" t="s">
        <v>114</v>
      </c>
      <c r="I118" s="191" t="s">
        <v>115</v>
      </c>
      <c r="J118" s="192" t="s">
        <v>97</v>
      </c>
      <c r="K118" s="193" t="s">
        <v>116</v>
      </c>
      <c r="L118" s="194"/>
      <c r="M118" s="97" t="s">
        <v>1</v>
      </c>
      <c r="N118" s="98" t="s">
        <v>42</v>
      </c>
      <c r="O118" s="98" t="s">
        <v>117</v>
      </c>
      <c r="P118" s="98" t="s">
        <v>118</v>
      </c>
      <c r="Q118" s="98" t="s">
        <v>119</v>
      </c>
      <c r="R118" s="98" t="s">
        <v>120</v>
      </c>
      <c r="S118" s="98" t="s">
        <v>121</v>
      </c>
      <c r="T118" s="99" t="s">
        <v>122</v>
      </c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</row>
    <row r="119" spans="1:63" s="2" customFormat="1" ht="22.8" customHeight="1">
      <c r="A119" s="35"/>
      <c r="B119" s="36"/>
      <c r="C119" s="104" t="s">
        <v>123</v>
      </c>
      <c r="D119" s="37"/>
      <c r="E119" s="37"/>
      <c r="F119" s="37"/>
      <c r="G119" s="37"/>
      <c r="H119" s="37"/>
      <c r="I119" s="37"/>
      <c r="J119" s="195">
        <f>BK119</f>
        <v>0</v>
      </c>
      <c r="K119" s="37"/>
      <c r="L119" s="41"/>
      <c r="M119" s="100"/>
      <c r="N119" s="196"/>
      <c r="O119" s="101"/>
      <c r="P119" s="197">
        <f>P120+P136</f>
        <v>0</v>
      </c>
      <c r="Q119" s="101"/>
      <c r="R119" s="197">
        <f>R120+R136</f>
        <v>0</v>
      </c>
      <c r="S119" s="101"/>
      <c r="T119" s="198">
        <f>T120+T136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77</v>
      </c>
      <c r="AU119" s="14" t="s">
        <v>99</v>
      </c>
      <c r="BK119" s="199">
        <f>BK120+BK136</f>
        <v>0</v>
      </c>
    </row>
    <row r="120" spans="1:63" s="12" customFormat="1" ht="25.9" customHeight="1">
      <c r="A120" s="12"/>
      <c r="B120" s="200"/>
      <c r="C120" s="201"/>
      <c r="D120" s="202" t="s">
        <v>77</v>
      </c>
      <c r="E120" s="203" t="s">
        <v>251</v>
      </c>
      <c r="F120" s="203" t="s">
        <v>252</v>
      </c>
      <c r="G120" s="201"/>
      <c r="H120" s="201"/>
      <c r="I120" s="204"/>
      <c r="J120" s="205">
        <f>BK120</f>
        <v>0</v>
      </c>
      <c r="K120" s="201"/>
      <c r="L120" s="206"/>
      <c r="M120" s="207"/>
      <c r="N120" s="208"/>
      <c r="O120" s="208"/>
      <c r="P120" s="209">
        <f>P121</f>
        <v>0</v>
      </c>
      <c r="Q120" s="208"/>
      <c r="R120" s="209">
        <f>R121</f>
        <v>0</v>
      </c>
      <c r="S120" s="208"/>
      <c r="T120" s="210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88</v>
      </c>
      <c r="AT120" s="212" t="s">
        <v>77</v>
      </c>
      <c r="AU120" s="212" t="s">
        <v>78</v>
      </c>
      <c r="AY120" s="211" t="s">
        <v>126</v>
      </c>
      <c r="BK120" s="213">
        <f>BK121</f>
        <v>0</v>
      </c>
    </row>
    <row r="121" spans="1:63" s="12" customFormat="1" ht="22.8" customHeight="1">
      <c r="A121" s="12"/>
      <c r="B121" s="200"/>
      <c r="C121" s="201"/>
      <c r="D121" s="202" t="s">
        <v>77</v>
      </c>
      <c r="E121" s="214" t="s">
        <v>189</v>
      </c>
      <c r="F121" s="214" t="s">
        <v>190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SUM(P122:P135)</f>
        <v>0</v>
      </c>
      <c r="Q121" s="208"/>
      <c r="R121" s="209">
        <f>SUM(R122:R135)</f>
        <v>0</v>
      </c>
      <c r="S121" s="208"/>
      <c r="T121" s="210">
        <f>SUM(T122:T135)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88</v>
      </c>
      <c r="AT121" s="212" t="s">
        <v>77</v>
      </c>
      <c r="AU121" s="212" t="s">
        <v>86</v>
      </c>
      <c r="AY121" s="211" t="s">
        <v>126</v>
      </c>
      <c r="BK121" s="213">
        <f>SUM(BK122:BK135)</f>
        <v>0</v>
      </c>
    </row>
    <row r="122" spans="1:65" s="2" customFormat="1" ht="14.4" customHeight="1">
      <c r="A122" s="35"/>
      <c r="B122" s="36"/>
      <c r="C122" s="216" t="s">
        <v>88</v>
      </c>
      <c r="D122" s="216" t="s">
        <v>129</v>
      </c>
      <c r="E122" s="217" t="s">
        <v>387</v>
      </c>
      <c r="F122" s="218" t="s">
        <v>388</v>
      </c>
      <c r="G122" s="219" t="s">
        <v>194</v>
      </c>
      <c r="H122" s="220">
        <v>348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43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133</v>
      </c>
      <c r="AT122" s="228" t="s">
        <v>129</v>
      </c>
      <c r="AU122" s="228" t="s">
        <v>88</v>
      </c>
      <c r="AY122" s="14" t="s">
        <v>126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86</v>
      </c>
      <c r="BK122" s="229">
        <f>ROUND(I122*H122,2)</f>
        <v>0</v>
      </c>
      <c r="BL122" s="14" t="s">
        <v>133</v>
      </c>
      <c r="BM122" s="228" t="s">
        <v>389</v>
      </c>
    </row>
    <row r="123" spans="1:65" s="2" customFormat="1" ht="24.15" customHeight="1">
      <c r="A123" s="35"/>
      <c r="B123" s="36"/>
      <c r="C123" s="216" t="s">
        <v>133</v>
      </c>
      <c r="D123" s="216" t="s">
        <v>129</v>
      </c>
      <c r="E123" s="217" t="s">
        <v>201</v>
      </c>
      <c r="F123" s="218" t="s">
        <v>202</v>
      </c>
      <c r="G123" s="219" t="s">
        <v>198</v>
      </c>
      <c r="H123" s="220">
        <v>6.072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43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133</v>
      </c>
      <c r="AT123" s="228" t="s">
        <v>129</v>
      </c>
      <c r="AU123" s="228" t="s">
        <v>88</v>
      </c>
      <c r="AY123" s="14" t="s">
        <v>126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86</v>
      </c>
      <c r="BK123" s="229">
        <f>ROUND(I123*H123,2)</f>
        <v>0</v>
      </c>
      <c r="BL123" s="14" t="s">
        <v>133</v>
      </c>
      <c r="BM123" s="228" t="s">
        <v>390</v>
      </c>
    </row>
    <row r="124" spans="1:65" s="2" customFormat="1" ht="24.15" customHeight="1">
      <c r="A124" s="35"/>
      <c r="B124" s="36"/>
      <c r="C124" s="216" t="s">
        <v>148</v>
      </c>
      <c r="D124" s="216" t="s">
        <v>129</v>
      </c>
      <c r="E124" s="217" t="s">
        <v>205</v>
      </c>
      <c r="F124" s="218" t="s">
        <v>206</v>
      </c>
      <c r="G124" s="219" t="s">
        <v>198</v>
      </c>
      <c r="H124" s="220">
        <v>166.6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43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133</v>
      </c>
      <c r="AT124" s="228" t="s">
        <v>129</v>
      </c>
      <c r="AU124" s="228" t="s">
        <v>88</v>
      </c>
      <c r="AY124" s="14" t="s">
        <v>126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86</v>
      </c>
      <c r="BK124" s="229">
        <f>ROUND(I124*H124,2)</f>
        <v>0</v>
      </c>
      <c r="BL124" s="14" t="s">
        <v>133</v>
      </c>
      <c r="BM124" s="228" t="s">
        <v>391</v>
      </c>
    </row>
    <row r="125" spans="1:65" s="2" customFormat="1" ht="24.15" customHeight="1">
      <c r="A125" s="35"/>
      <c r="B125" s="36"/>
      <c r="C125" s="216" t="s">
        <v>157</v>
      </c>
      <c r="D125" s="216" t="s">
        <v>129</v>
      </c>
      <c r="E125" s="217" t="s">
        <v>392</v>
      </c>
      <c r="F125" s="218" t="s">
        <v>221</v>
      </c>
      <c r="G125" s="219" t="s">
        <v>139</v>
      </c>
      <c r="H125" s="220">
        <v>595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43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133</v>
      </c>
      <c r="AT125" s="228" t="s">
        <v>129</v>
      </c>
      <c r="AU125" s="228" t="s">
        <v>88</v>
      </c>
      <c r="AY125" s="14" t="s">
        <v>126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86</v>
      </c>
      <c r="BK125" s="229">
        <f>ROUND(I125*H125,2)</f>
        <v>0</v>
      </c>
      <c r="BL125" s="14" t="s">
        <v>133</v>
      </c>
      <c r="BM125" s="228" t="s">
        <v>393</v>
      </c>
    </row>
    <row r="126" spans="1:65" s="2" customFormat="1" ht="14.4" customHeight="1">
      <c r="A126" s="35"/>
      <c r="B126" s="36"/>
      <c r="C126" s="216" t="s">
        <v>142</v>
      </c>
      <c r="D126" s="216" t="s">
        <v>129</v>
      </c>
      <c r="E126" s="217" t="s">
        <v>224</v>
      </c>
      <c r="F126" s="218" t="s">
        <v>225</v>
      </c>
      <c r="G126" s="219" t="s">
        <v>139</v>
      </c>
      <c r="H126" s="220">
        <v>56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43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133</v>
      </c>
      <c r="AT126" s="228" t="s">
        <v>129</v>
      </c>
      <c r="AU126" s="228" t="s">
        <v>88</v>
      </c>
      <c r="AY126" s="14" t="s">
        <v>126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86</v>
      </c>
      <c r="BK126" s="229">
        <f>ROUND(I126*H126,2)</f>
        <v>0</v>
      </c>
      <c r="BL126" s="14" t="s">
        <v>133</v>
      </c>
      <c r="BM126" s="228" t="s">
        <v>394</v>
      </c>
    </row>
    <row r="127" spans="1:65" s="2" customFormat="1" ht="14.4" customHeight="1">
      <c r="A127" s="35"/>
      <c r="B127" s="36"/>
      <c r="C127" s="216" t="s">
        <v>166</v>
      </c>
      <c r="D127" s="216" t="s">
        <v>129</v>
      </c>
      <c r="E127" s="217" t="s">
        <v>228</v>
      </c>
      <c r="F127" s="218" t="s">
        <v>229</v>
      </c>
      <c r="G127" s="219" t="s">
        <v>230</v>
      </c>
      <c r="H127" s="220">
        <v>1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43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133</v>
      </c>
      <c r="AT127" s="228" t="s">
        <v>129</v>
      </c>
      <c r="AU127" s="228" t="s">
        <v>88</v>
      </c>
      <c r="AY127" s="14" t="s">
        <v>126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86</v>
      </c>
      <c r="BK127" s="229">
        <f>ROUND(I127*H127,2)</f>
        <v>0</v>
      </c>
      <c r="BL127" s="14" t="s">
        <v>133</v>
      </c>
      <c r="BM127" s="228" t="s">
        <v>395</v>
      </c>
    </row>
    <row r="128" spans="1:65" s="2" customFormat="1" ht="14.4" customHeight="1">
      <c r="A128" s="35"/>
      <c r="B128" s="36"/>
      <c r="C128" s="216" t="s">
        <v>170</v>
      </c>
      <c r="D128" s="216" t="s">
        <v>129</v>
      </c>
      <c r="E128" s="217" t="s">
        <v>396</v>
      </c>
      <c r="F128" s="218" t="s">
        <v>397</v>
      </c>
      <c r="G128" s="219" t="s">
        <v>139</v>
      </c>
      <c r="H128" s="220">
        <v>636.65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43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200</v>
      </c>
      <c r="AT128" s="228" t="s">
        <v>129</v>
      </c>
      <c r="AU128" s="228" t="s">
        <v>88</v>
      </c>
      <c r="AY128" s="14" t="s">
        <v>126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86</v>
      </c>
      <c r="BK128" s="229">
        <f>ROUND(I128*H128,2)</f>
        <v>0</v>
      </c>
      <c r="BL128" s="14" t="s">
        <v>200</v>
      </c>
      <c r="BM128" s="228" t="s">
        <v>398</v>
      </c>
    </row>
    <row r="129" spans="1:65" s="2" customFormat="1" ht="24.15" customHeight="1">
      <c r="A129" s="35"/>
      <c r="B129" s="36"/>
      <c r="C129" s="216" t="s">
        <v>174</v>
      </c>
      <c r="D129" s="216" t="s">
        <v>129</v>
      </c>
      <c r="E129" s="217" t="s">
        <v>220</v>
      </c>
      <c r="F129" s="218" t="s">
        <v>221</v>
      </c>
      <c r="G129" s="219" t="s">
        <v>139</v>
      </c>
      <c r="H129" s="220">
        <v>624.75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43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200</v>
      </c>
      <c r="AT129" s="228" t="s">
        <v>129</v>
      </c>
      <c r="AU129" s="228" t="s">
        <v>88</v>
      </c>
      <c r="AY129" s="14" t="s">
        <v>126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86</v>
      </c>
      <c r="BK129" s="229">
        <f>ROUND(I129*H129,2)</f>
        <v>0</v>
      </c>
      <c r="BL129" s="14" t="s">
        <v>200</v>
      </c>
      <c r="BM129" s="228" t="s">
        <v>399</v>
      </c>
    </row>
    <row r="130" spans="1:65" s="2" customFormat="1" ht="24.15" customHeight="1">
      <c r="A130" s="35"/>
      <c r="B130" s="36"/>
      <c r="C130" s="216" t="s">
        <v>179</v>
      </c>
      <c r="D130" s="216" t="s">
        <v>129</v>
      </c>
      <c r="E130" s="217" t="s">
        <v>400</v>
      </c>
      <c r="F130" s="218" t="s">
        <v>401</v>
      </c>
      <c r="G130" s="219" t="s">
        <v>139</v>
      </c>
      <c r="H130" s="220">
        <v>640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43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200</v>
      </c>
      <c r="AT130" s="228" t="s">
        <v>129</v>
      </c>
      <c r="AU130" s="228" t="s">
        <v>88</v>
      </c>
      <c r="AY130" s="14" t="s">
        <v>126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86</v>
      </c>
      <c r="BK130" s="229">
        <f>ROUND(I130*H130,2)</f>
        <v>0</v>
      </c>
      <c r="BL130" s="14" t="s">
        <v>200</v>
      </c>
      <c r="BM130" s="228" t="s">
        <v>402</v>
      </c>
    </row>
    <row r="131" spans="1:65" s="2" customFormat="1" ht="24.15" customHeight="1">
      <c r="A131" s="35"/>
      <c r="B131" s="36"/>
      <c r="C131" s="216" t="s">
        <v>184</v>
      </c>
      <c r="D131" s="216" t="s">
        <v>129</v>
      </c>
      <c r="E131" s="217" t="s">
        <v>403</v>
      </c>
      <c r="F131" s="218" t="s">
        <v>404</v>
      </c>
      <c r="G131" s="219" t="s">
        <v>230</v>
      </c>
      <c r="H131" s="220">
        <v>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43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133</v>
      </c>
      <c r="AT131" s="228" t="s">
        <v>129</v>
      </c>
      <c r="AU131" s="228" t="s">
        <v>88</v>
      </c>
      <c r="AY131" s="14" t="s">
        <v>126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86</v>
      </c>
      <c r="BK131" s="229">
        <f>ROUND(I131*H131,2)</f>
        <v>0</v>
      </c>
      <c r="BL131" s="14" t="s">
        <v>133</v>
      </c>
      <c r="BM131" s="228" t="s">
        <v>405</v>
      </c>
    </row>
    <row r="132" spans="1:65" s="2" customFormat="1" ht="24.15" customHeight="1">
      <c r="A132" s="35"/>
      <c r="B132" s="36"/>
      <c r="C132" s="216" t="s">
        <v>191</v>
      </c>
      <c r="D132" s="216" t="s">
        <v>129</v>
      </c>
      <c r="E132" s="217" t="s">
        <v>233</v>
      </c>
      <c r="F132" s="218" t="s">
        <v>234</v>
      </c>
      <c r="G132" s="219" t="s">
        <v>230</v>
      </c>
      <c r="H132" s="220">
        <v>3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43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133</v>
      </c>
      <c r="AT132" s="228" t="s">
        <v>129</v>
      </c>
      <c r="AU132" s="228" t="s">
        <v>88</v>
      </c>
      <c r="AY132" s="14" t="s">
        <v>126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86</v>
      </c>
      <c r="BK132" s="229">
        <f>ROUND(I132*H132,2)</f>
        <v>0</v>
      </c>
      <c r="BL132" s="14" t="s">
        <v>133</v>
      </c>
      <c r="BM132" s="228" t="s">
        <v>406</v>
      </c>
    </row>
    <row r="133" spans="1:65" s="2" customFormat="1" ht="14.4" customHeight="1">
      <c r="A133" s="35"/>
      <c r="B133" s="36"/>
      <c r="C133" s="230" t="s">
        <v>8</v>
      </c>
      <c r="D133" s="230" t="s">
        <v>139</v>
      </c>
      <c r="E133" s="231" t="s">
        <v>407</v>
      </c>
      <c r="F133" s="232" t="s">
        <v>408</v>
      </c>
      <c r="G133" s="233" t="s">
        <v>177</v>
      </c>
      <c r="H133" s="234">
        <v>1</v>
      </c>
      <c r="I133" s="235"/>
      <c r="J133" s="236">
        <f>ROUND(I133*H133,2)</f>
        <v>0</v>
      </c>
      <c r="K133" s="237"/>
      <c r="L133" s="238"/>
      <c r="M133" s="239" t="s">
        <v>1</v>
      </c>
      <c r="N133" s="240" t="s">
        <v>43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142</v>
      </c>
      <c r="AT133" s="228" t="s">
        <v>139</v>
      </c>
      <c r="AU133" s="228" t="s">
        <v>88</v>
      </c>
      <c r="AY133" s="14" t="s">
        <v>126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86</v>
      </c>
      <c r="BK133" s="229">
        <f>ROUND(I133*H133,2)</f>
        <v>0</v>
      </c>
      <c r="BL133" s="14" t="s">
        <v>133</v>
      </c>
      <c r="BM133" s="228" t="s">
        <v>409</v>
      </c>
    </row>
    <row r="134" spans="1:65" s="2" customFormat="1" ht="24.15" customHeight="1">
      <c r="A134" s="35"/>
      <c r="B134" s="36"/>
      <c r="C134" s="216" t="s">
        <v>200</v>
      </c>
      <c r="D134" s="216" t="s">
        <v>129</v>
      </c>
      <c r="E134" s="217" t="s">
        <v>410</v>
      </c>
      <c r="F134" s="218" t="s">
        <v>411</v>
      </c>
      <c r="G134" s="219" t="s">
        <v>412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43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200</v>
      </c>
      <c r="AT134" s="228" t="s">
        <v>129</v>
      </c>
      <c r="AU134" s="228" t="s">
        <v>88</v>
      </c>
      <c r="AY134" s="14" t="s">
        <v>126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86</v>
      </c>
      <c r="BK134" s="229">
        <f>ROUND(I134*H134,2)</f>
        <v>0</v>
      </c>
      <c r="BL134" s="14" t="s">
        <v>200</v>
      </c>
      <c r="BM134" s="228" t="s">
        <v>413</v>
      </c>
    </row>
    <row r="135" spans="1:65" s="2" customFormat="1" ht="24.15" customHeight="1">
      <c r="A135" s="35"/>
      <c r="B135" s="36"/>
      <c r="C135" s="216" t="s">
        <v>86</v>
      </c>
      <c r="D135" s="216" t="s">
        <v>129</v>
      </c>
      <c r="E135" s="217" t="s">
        <v>414</v>
      </c>
      <c r="F135" s="218" t="s">
        <v>415</v>
      </c>
      <c r="G135" s="219" t="s">
        <v>230</v>
      </c>
      <c r="H135" s="220">
        <v>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43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133</v>
      </c>
      <c r="AT135" s="228" t="s">
        <v>129</v>
      </c>
      <c r="AU135" s="228" t="s">
        <v>88</v>
      </c>
      <c r="AY135" s="14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86</v>
      </c>
      <c r="BK135" s="229">
        <f>ROUND(I135*H135,2)</f>
        <v>0</v>
      </c>
      <c r="BL135" s="14" t="s">
        <v>133</v>
      </c>
      <c r="BM135" s="228" t="s">
        <v>416</v>
      </c>
    </row>
    <row r="136" spans="1:63" s="12" customFormat="1" ht="25.9" customHeight="1">
      <c r="A136" s="12"/>
      <c r="B136" s="200"/>
      <c r="C136" s="201"/>
      <c r="D136" s="202" t="s">
        <v>77</v>
      </c>
      <c r="E136" s="203" t="s">
        <v>417</v>
      </c>
      <c r="F136" s="203" t="s">
        <v>418</v>
      </c>
      <c r="G136" s="201"/>
      <c r="H136" s="201"/>
      <c r="I136" s="204"/>
      <c r="J136" s="205">
        <f>BK136</f>
        <v>0</v>
      </c>
      <c r="K136" s="201"/>
      <c r="L136" s="206"/>
      <c r="M136" s="207"/>
      <c r="N136" s="208"/>
      <c r="O136" s="208"/>
      <c r="P136" s="209">
        <f>SUM(P137:P140)</f>
        <v>0</v>
      </c>
      <c r="Q136" s="208"/>
      <c r="R136" s="209">
        <f>SUM(R137:R140)</f>
        <v>0</v>
      </c>
      <c r="S136" s="208"/>
      <c r="T136" s="210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148</v>
      </c>
      <c r="AT136" s="212" t="s">
        <v>77</v>
      </c>
      <c r="AU136" s="212" t="s">
        <v>78</v>
      </c>
      <c r="AY136" s="211" t="s">
        <v>126</v>
      </c>
      <c r="BK136" s="213">
        <f>SUM(BK137:BK140)</f>
        <v>0</v>
      </c>
    </row>
    <row r="137" spans="1:65" s="2" customFormat="1" ht="49.05" customHeight="1">
      <c r="A137" s="35"/>
      <c r="B137" s="36"/>
      <c r="C137" s="216" t="s">
        <v>204</v>
      </c>
      <c r="D137" s="216" t="s">
        <v>129</v>
      </c>
      <c r="E137" s="217" t="s">
        <v>419</v>
      </c>
      <c r="F137" s="218" t="s">
        <v>420</v>
      </c>
      <c r="G137" s="219" t="s">
        <v>421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43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422</v>
      </c>
      <c r="AT137" s="228" t="s">
        <v>129</v>
      </c>
      <c r="AU137" s="228" t="s">
        <v>86</v>
      </c>
      <c r="AY137" s="14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86</v>
      </c>
      <c r="BK137" s="229">
        <f>ROUND(I137*H137,2)</f>
        <v>0</v>
      </c>
      <c r="BL137" s="14" t="s">
        <v>422</v>
      </c>
      <c r="BM137" s="228" t="s">
        <v>423</v>
      </c>
    </row>
    <row r="138" spans="1:65" s="2" customFormat="1" ht="24.15" customHeight="1">
      <c r="A138" s="35"/>
      <c r="B138" s="36"/>
      <c r="C138" s="216" t="s">
        <v>208</v>
      </c>
      <c r="D138" s="216" t="s">
        <v>129</v>
      </c>
      <c r="E138" s="217" t="s">
        <v>424</v>
      </c>
      <c r="F138" s="218" t="s">
        <v>425</v>
      </c>
      <c r="G138" s="219" t="s">
        <v>426</v>
      </c>
      <c r="H138" s="220">
        <v>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43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422</v>
      </c>
      <c r="AT138" s="228" t="s">
        <v>129</v>
      </c>
      <c r="AU138" s="228" t="s">
        <v>86</v>
      </c>
      <c r="AY138" s="14" t="s">
        <v>126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86</v>
      </c>
      <c r="BK138" s="229">
        <f>ROUND(I138*H138,2)</f>
        <v>0</v>
      </c>
      <c r="BL138" s="14" t="s">
        <v>422</v>
      </c>
      <c r="BM138" s="228" t="s">
        <v>427</v>
      </c>
    </row>
    <row r="139" spans="1:65" s="2" customFormat="1" ht="24.15" customHeight="1">
      <c r="A139" s="35"/>
      <c r="B139" s="36"/>
      <c r="C139" s="216" t="s">
        <v>212</v>
      </c>
      <c r="D139" s="216" t="s">
        <v>129</v>
      </c>
      <c r="E139" s="217" t="s">
        <v>428</v>
      </c>
      <c r="F139" s="218" t="s">
        <v>429</v>
      </c>
      <c r="G139" s="219" t="s">
        <v>421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43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422</v>
      </c>
      <c r="AT139" s="228" t="s">
        <v>129</v>
      </c>
      <c r="AU139" s="228" t="s">
        <v>86</v>
      </c>
      <c r="AY139" s="14" t="s">
        <v>126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86</v>
      </c>
      <c r="BK139" s="229">
        <f>ROUND(I139*H139,2)</f>
        <v>0</v>
      </c>
      <c r="BL139" s="14" t="s">
        <v>422</v>
      </c>
      <c r="BM139" s="228" t="s">
        <v>430</v>
      </c>
    </row>
    <row r="140" spans="1:65" s="2" customFormat="1" ht="37.8" customHeight="1">
      <c r="A140" s="35"/>
      <c r="B140" s="36"/>
      <c r="C140" s="216" t="s">
        <v>216</v>
      </c>
      <c r="D140" s="216" t="s">
        <v>129</v>
      </c>
      <c r="E140" s="217" t="s">
        <v>431</v>
      </c>
      <c r="F140" s="218" t="s">
        <v>432</v>
      </c>
      <c r="G140" s="219" t="s">
        <v>230</v>
      </c>
      <c r="H140" s="220">
        <v>1</v>
      </c>
      <c r="I140" s="221"/>
      <c r="J140" s="222">
        <f>ROUND(I140*H140,2)</f>
        <v>0</v>
      </c>
      <c r="K140" s="223"/>
      <c r="L140" s="41"/>
      <c r="M140" s="241" t="s">
        <v>1</v>
      </c>
      <c r="N140" s="242" t="s">
        <v>43</v>
      </c>
      <c r="O140" s="243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133</v>
      </c>
      <c r="AT140" s="228" t="s">
        <v>129</v>
      </c>
      <c r="AU140" s="228" t="s">
        <v>86</v>
      </c>
      <c r="AY140" s="14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86</v>
      </c>
      <c r="BK140" s="229">
        <f>ROUND(I140*H140,2)</f>
        <v>0</v>
      </c>
      <c r="BL140" s="14" t="s">
        <v>133</v>
      </c>
      <c r="BM140" s="228" t="s">
        <v>433</v>
      </c>
    </row>
    <row r="141" spans="1:31" s="2" customFormat="1" ht="6.95" customHeight="1">
      <c r="A141" s="35"/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password="CC35" sheet="1" objects="1" scenarios="1" formatColumns="0" formatRows="0" autoFilter="0"/>
  <autoFilter ref="C118:K14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SYNEK\Synek</dc:creator>
  <cp:keywords/>
  <dc:description/>
  <cp:lastModifiedBy>SYNEK\Synek</cp:lastModifiedBy>
  <dcterms:created xsi:type="dcterms:W3CDTF">2020-07-13T10:11:58Z</dcterms:created>
  <dcterms:modified xsi:type="dcterms:W3CDTF">2020-07-13T10:12:02Z</dcterms:modified>
  <cp:category/>
  <cp:version/>
  <cp:contentType/>
  <cp:contentStatus/>
</cp:coreProperties>
</file>