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00" sheetId="1" r:id="rId1"/>
    <sheet name="SO 121" sheetId="2" r:id="rId2"/>
  </sheets>
  <definedNames/>
  <calcPr fullCalcOnLoad="1"/>
</workbook>
</file>

<file path=xl/sharedStrings.xml><?xml version="1.0" encoding="utf-8"?>
<sst xmlns="http://schemas.openxmlformats.org/spreadsheetml/2006/main" count="1262" uniqueCount="449">
  <si>
    <t>ASPE10</t>
  </si>
  <si>
    <t>S</t>
  </si>
  <si>
    <t>Firma: MDS Projekt s.r.o.</t>
  </si>
  <si>
    <t>Příloha k formuláři pro ocenění nabídky</t>
  </si>
  <si>
    <t>Stavba:</t>
  </si>
  <si>
    <t>2241-20-3</t>
  </si>
  <si>
    <t>Oprava silnice III/3236 Pravy - Křičeň</t>
  </si>
  <si>
    <t>O</t>
  </si>
  <si>
    <t>Rozpočet:</t>
  </si>
  <si>
    <t>0,00</t>
  </si>
  <si>
    <t>15,00</t>
  </si>
  <si>
    <t>21,00</t>
  </si>
  <si>
    <t>3</t>
  </si>
  <si>
    <t>2</t>
  </si>
  <si>
    <t>000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</si>
  <si>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</si>
  <si>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</si>
  <si>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</si>
  <si>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</si>
  <si>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</si>
  <si>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</si>
  <si>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</si>
  <si>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</si>
  <si>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</si>
  <si>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</si>
  <si>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</si>
  <si>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</si>
  <si>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</si>
  <si>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</si>
  <si>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</si>
  <si>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</si>
  <si>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</si>
  <si>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</si>
  <si>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</si>
  <si>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</si>
  <si>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</si>
  <si>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</si>
  <si>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</si>
  <si>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</si>
  <si>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</si>
  <si>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</si>
  <si>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DOČASNÉ DOPRAVNÍ OPATŘENÍ</t>
  </si>
  <si>
    <t>VV</t>
  </si>
  <si>
    <t>"Doplňující práce pro zajištění provozu vozidel,  pěších a kolařů vč. potřebných přesunů značení, řízení dopravy osobami, případně řešení nepředvídaných událostí atd." 
1=1,0000 [A]</t>
  </si>
  <si>
    <t>TS</t>
  </si>
  <si>
    <t>zahrnuje veškeré náklady spojené s objednatelem požadovanými zařízeními</t>
  </si>
  <si>
    <t>02910</t>
  </si>
  <si>
    <t>OSTATNÍ POŽADAVKY - ZEMĚMĚŘIČSKÁ MĚŘENÍ</t>
  </si>
  <si>
    <t>vytyčovací práce + cena za vytyčení prostorové polohy stavby před jejím zahájením odborně způsobilými osobami. Kompletní geodetické práce na vytyčení vytyčovaných bodů definovaného objektu v rozsahu PD a TKP. 
celkem včetně ochrany vytyčovacích a vytyčovaných bodů 
Celkem rozsah dle SOD 
1=1,0000 [A]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</si>
  <si>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</si>
  <si>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</si>
  <si>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</si>
  <si>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"Vytýčení polohopisu a výškopisu stavby (3x tištěná forma a 3x CD) 
Zaměření skutečného provedení stavby (3x tištěná forma+3 ks CD) 
Vytyčovací práce + cena za vytyčení prostorové polohy a všech objektů" 
1=1,0000 [A]</t>
  </si>
  <si>
    <t>zahrnuje veškeré náklady spojené s objednatelem požadovanými pracemi</t>
  </si>
  <si>
    <t>02943</t>
  </si>
  <si>
    <t>OSTATNÍ POŽADAVKY - VYPRACOVÁNÍ RDS</t>
  </si>
  <si>
    <t>cena za vypracování RDS SO 121 (REALIZAČNÍ DOKUMENTACE STAVBY) dle všeobecných obchodních podmínek objednatele 
1=1,0000 [A]</t>
  </si>
  <si>
    <t>02944</t>
  </si>
  <si>
    <t>OSTAT POŽADAVKY - DOKUMENTACE SKUTEČ PROVEDENÍ V DIGIT FORMĚ</t>
  </si>
  <si>
    <t>cena za vypracování DSPS SO 121 (dokumentace skutečného provedení stavby) dle všeobecných obchodních podmínek objednatele 
1=1,0000 [A]</t>
  </si>
  <si>
    <t>02946</t>
  </si>
  <si>
    <t>OSTAT POŽADAVKY - FOTODOKUMENTACE</t>
  </si>
  <si>
    <t>Fotodokumentace SO 121 v průběhu realizace stavby v maximálně týdenním cyklu. Vše včetně předání v el. podobě a tištěné podobě dle požadavku objednatele a SOD. 
1=1,0000 [A]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</si>
  <si>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</si>
  <si>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7</t>
  </si>
  <si>
    <t>02947</t>
  </si>
  <si>
    <t>PASPORTIZACE STAVU PŘILEHLÝCH NEMOVITOSTÍ</t>
  </si>
  <si>
    <t>SOUBOR</t>
  </si>
  <si>
    <t>"Pasportizace nemovitostí v zájmovém území stavby před zahájením a po dokončení prací -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
Celkem pasportizace včetně kompletní dokumentace v tištěné podobě a předání na CD dle požadavku objednatele."</t>
  </si>
  <si>
    <t>8</t>
  </si>
  <si>
    <t>02948</t>
  </si>
  <si>
    <t>PASPORTIZACE STAVU OBJÍZDNÝCH TRAS</t>
  </si>
  <si>
    <t>před stavbou, po stavbě, vyhodnocení ve dvou vyhotoveních + CD 
1=1,0000 [A]</t>
  </si>
  <si>
    <t>02991</t>
  </si>
  <si>
    <t>OSTATNÍ POŽADAVKY - INFORMAČNÍ TABULE</t>
  </si>
  <si>
    <t>KUS</t>
  </si>
  <si>
    <t>logo SFDI, základní údaje o stavbě, velikost 1,0/1,5 m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</si>
  <si>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</si>
  <si>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</si>
  <si>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</si>
  <si>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"Zařízení staveniště – zřízení, provoz, demontáž 
úhrnná částka na položku musí pokrývat všechna potřebná zařízení staveniště po celou dobu výstavby. Zahrnuje náklady na veškeré zařízení staveniště vč. jeho zřízení, provoz a odstranění či jakékoliv potřebné přemisťování v rozsahu stavby, etap nebo ve fází výstavby, do doby úplného dokončení a předání stavby objednateli." 
"Komplet - vybudování, provoz a likvidaci zařízení staveniště pro všechny stavební objekty akce komplet včetně oplocení a zajištění - komplet na uvedenou akci poro všechny objeky po celou dobu výstavby." 
1=1,0000 [A]</t>
  </si>
  <si>
    <t>zahrnuje objednatelem povolené náklady na pořízení (event. pronájem), provozování, udržování a likvidaci zhotovitelova zařízení</t>
  </si>
  <si>
    <t>SO 121</t>
  </si>
  <si>
    <t>Silnice III/3236</t>
  </si>
  <si>
    <t>014101</t>
  </si>
  <si>
    <t>POPLATKY ZA SKLÁDKU</t>
  </si>
  <si>
    <t>T</t>
  </si>
  <si>
    <t>poplatky za uložení zemin a přebytků výkopku-skládka dle zadávacích podmínek v režii dodavatele s poplatkem a evidencí 
pol.č. 11332 - 861,02*1,9=1 635,9380 [A] 
pol.č. 12373 - 4945,08*1,9=9 395,6520 [B] 
pol.č. 12920 - 404,78*1,9=769,0820 [C] 
pol.č. 12933 - 5397*0,75*1,9=7 690,7250 [D] 
pol.č. 129957 - 211,5*0,12*1,9=48,2220 [E] 
pol.č. 129958 - 27*15*1,9=769,5000 [F] 
pol.č. 12996 - 13*22*1,9=543,4000 [G] 
pol.č. 13273 - 632,4*1,9=1 201,5600 [H] 
Celkem: A+B+C+D+E+F+G+H=22 054,0790 [I]</t>
  </si>
  <si>
    <t>zahrnuje veškeré poplatky provozovateli skládky související s uložením odpadu na skládce.</t>
  </si>
  <si>
    <t>014122</t>
  </si>
  <si>
    <t>POPLATKY ZA SKLÁDKU TYP S-OO (OSTATNÍ ODPAD)</t>
  </si>
  <si>
    <t>poplatky za uložení stavebních sutí a kamene - skládka dle zadávacích podmínek v režii dodavatele s poplatkem a evidencí 
pol.č. 96616 - 25,65*2,5=64,1250 [A] 
pol.č. 969257 - 198*0,16*2,5=79,2000 [B] 
pol.č. 969258 - 27*0,23*2,5=15,5250 [C] 
pol.č. 96926 - 13*0,38*2,5=12,3500 [D] 
Celkem: A+B+C+D=171,2000 [E]</t>
  </si>
  <si>
    <t>014132</t>
  </si>
  <si>
    <t>POPLATKY ZA SKLÁDKU TYP S-NO (NEBEZPEČNÝ ODPAD)</t>
  </si>
  <si>
    <t>poplatky za uložení materiálů se živicemi a pojivy na asfaltové bázi - skládka dle zadávacích podmínek v režii dodavatele s poplatkem a evidencí 
PENETRAČNÍ MAKADAM - pol.č.11333 - 280,77*2,2=617,6940 [A]</t>
  </si>
  <si>
    <t>Zemní práce</t>
  </si>
  <si>
    <t>11120</t>
  </si>
  <si>
    <t>ODSTRANĚNÍ KŘOVIN</t>
  </si>
  <si>
    <t>M2</t>
  </si>
  <si>
    <t>Rozsah odečet ploch dle grafického systému AutoCAD. 
max. předpoklad - 500 m2=500,0000 [A]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</si>
  <si>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</si>
  <si>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</si>
  <si>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</si>
  <si>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max. předpoklad - celkem 51 ks =51,0000 [A] - odkup dřevní hmoty zhotovitelem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</si>
  <si>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</si>
  <si>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11332</t>
  </si>
  <si>
    <t>ODSTRANĚNÍ PODKLADŮ ZPEVNĚNÝCH PLOCH Z KAMENIVA NESTMELENÉHO</t>
  </si>
  <si>
    <t>M3</t>
  </si>
  <si>
    <t>vč. odvozu na trvalou skládku v dodavatelem definované vzdálenosti 
NESTMELENÉ VRSTVY - STÁVAJÍCÍ KCE VOZOVKY - prům. TL. 230 mm -  
sanace olámaných krajů (rozsah 85%) - ((2846+2816)*0,85)*0,5*0,23=553,4605 [A] 
sanace ulámaných krajů (rozsah 15%) - ((2846+2816)*0,15)*1,5*0,23=293,0085 [B] 
příčné propustky - (5,5*2,5*3+5,5*4)*0,23=14,5475 [C] 
Celkem: A+B+C=861,0165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</si>
  <si>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</si>
  <si>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</si>
  <si>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</si>
  <si>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vč. odvozu na trvalou skládku v dodavatelem definované vzdálenosti 
PENETRAČNÍ MAKADAM - STÁVAJÍCÍ KCE VOZOVKY - prům. TL. 75 mm -  
sanace olámaných krajů (rozsah 85%) - ((2846+2816)*0,85)*0,5*0,075=180,4763 [A] 
sanace ulámaných krajů (rozsah 15%) - ((2846+2816)*0,15)*1,5*0,075=95,5462 [B] 
příčné propustky - (5,5*2,5*3+5,5*4)*0,075=4,7437 [C] 
Celkem: A+B+C=280,7662 [D]</t>
  </si>
  <si>
    <t>11372</t>
  </si>
  <si>
    <t>FRÉZOVÁNÍ ZPEVNĚNÝCH PLOCH ASFALTOVÝCH</t>
  </si>
  <si>
    <t>bez odkupu odvoz na cestmistrovství Přelouč 
Rozsah-odečet ploch dle grafického systému AutoCAD. 
dle výkresu C.1.2. - SITUACE STÁVAJÍCÍHO STAVU 
celoplošné frézování prům. tl. 90 mm dle DGP 
(16530*0,09)=1 487,7000 [A]</t>
  </si>
  <si>
    <t>A</t>
  </si>
  <si>
    <t>bez odkupu odvoz na cestmistrovství Přelouč 
výsprava objízdných tras po výstavbě (předpoklad 2% z celkové plochy objízdných tras) - (7000*6,5*0,02)*0,1=91,0000 [A]</t>
  </si>
  <si>
    <t>113764</t>
  </si>
  <si>
    <t>FRÉZOVÁNÍ DRÁŽKY PRŮŘEZU DO 400MM2 V ASFALTOVÉ VOZOVCE</t>
  </si>
  <si>
    <t>M</t>
  </si>
  <si>
    <t>bez odkupu odvoz na cestmistrovství Přelouč 
dle výkresu C.1.3. - SITUACE NAVRHOVANÉHO STAVU 
mezi novým a starým povrchem - 34+13+5,5=52,5000 [A] 
vjezdy a boční napojení - 24+4+10+5+5+5+7+7+11,5+6+7,5+4+6+10+10+10+10+6+10+10+13,5=181,5000 [B] 
v ose komunikace (pouze v případě neprováděné pokládky obrusné vrstvy jízdníh pruhů najednou) - 2836=2 836,0000 [C] 
Celkem: A+B+C=3 070,0000 [D]</t>
  </si>
  <si>
    <t>Položka zahrnuje veškerou manipulaci s vybouranou sutí a s vybouranými hmotami vč. uložení na skládku.</t>
  </si>
  <si>
    <t>11</t>
  </si>
  <si>
    <t>12373</t>
  </si>
  <si>
    <t>ODKOP PRO SPOD STAVBU SILNIC A ŽELEZNIC TŘ. I</t>
  </si>
  <si>
    <t>dle výkresu C.1.3. - SITUACE NAVRHOVANÉHO STAVU 
vč. odvozu na trvalou skládku v dodavatelem definované vzdálenosti 
sanace olámaných krajů (rozsah 85%) - ((2846+2816)*0,85)*0,75=3 609,5250 [A] 
sanace ulámaných krajů (rozsah 15%) - ((2846+2816)*0,15)*1,35=1 146,5550 [B] 
úprava svahů tělesa komunikace v km 1,80 - svahové stupně 1,0*0,5 m - 5:1 - (1,25+1,9)*60=189,0000 [C] 
Celkem: A+B+C=4 945,0800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</si>
  <si>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</si>
  <si>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</si>
  <si>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12920</t>
  </si>
  <si>
    <t>ČIŠTĚNÍ KRAJNIC OD NÁNOSU</t>
  </si>
  <si>
    <t>dle výkresu C.1.3. - SITUACE NAVRHOVANÉHO STAVU 
vč. odvozu na trvalou skládku v dodavatelem definované vzdálenosti 
(50+140+75+75+152+213+240+332+495+415+95+205+365+375+205+30+235+195+180+295+155+335+280+125+135)*0,5*0,15=404,7750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</si>
  <si>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</si>
  <si>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</t>
  </si>
  <si>
    <t>12933</t>
  </si>
  <si>
    <t>ČIŠTĚNÍ PŘÍKOPŮ OD NÁNOSU PŘES 0,50M3/M</t>
  </si>
  <si>
    <t>dle výkresu C.1.3. - SITUACE NAVRHOVANÉHO STAVU 
vč. odvozu na trvalou skládku v dodavatelem definované vzdálenosti 
průmětně 0,75 m3/m´ 
50+140+75+75+152+213+240+332+495+415+95+205+365+375+205+30+235+195+180+295+155+335+280+125+135=5 397,0000 [A]</t>
  </si>
  <si>
    <t>14</t>
  </si>
  <si>
    <t>129957</t>
  </si>
  <si>
    <t>ČIŠTĚNÍ POTRUBÍ DN DO 500MM</t>
  </si>
  <si>
    <t>vč. odvozu na trvalou skládku v dodavatelem definované vzdálenosti 
stávající podélné propustky - 198+13,5=211,5000 [A]</t>
  </si>
  <si>
    <t>15</t>
  </si>
  <si>
    <t>129958</t>
  </si>
  <si>
    <t>ČIŠTĚNÍ POTRUBÍ DN DO 600MM</t>
  </si>
  <si>
    <t>vč. odvozu na trvalou skládku v dodavatelem definované vzdálenosti 
stávající příčné propustky - 27=27,0000 [A]</t>
  </si>
  <si>
    <t>16</t>
  </si>
  <si>
    <t>12996</t>
  </si>
  <si>
    <t>ČIŠTĚNÍ POTRUBÍ DN DO 800MM</t>
  </si>
  <si>
    <t>vč. odvozu na trvalou skládku v dodavatelem definované vzdálenosti 
stávající příčné propustky - 13=13,0000 [A]</t>
  </si>
  <si>
    <t>17</t>
  </si>
  <si>
    <t>13273</t>
  </si>
  <si>
    <t>HLOUBENÍ RÝH ŠÍŘ DO 2M PAŽ I NEPAŽ TŘ. I</t>
  </si>
  <si>
    <t>vč. odvozu na trvalou skládku v dodavatelem definované vzdálenosti 
rýhy pro trouby propustků 
podélné propustky DN 400 - 198*1,7=336,6000 [A] 
příčné propustky DN 500 -  27*1,1=29,7000 [B] 
příčné propustky DN 800 -  13*3,9=50,7000 [C] 
rýhy pro zajišťující prahy 
podélné propustky - 1,5*0,3*0,5*40=9,0000 [D] 
příčné propustky - (1,5*0,3*0,5*4+0,3*0,5*2)*3+3,4*0,3*0,5*2+3,9*0,3*0,5*2+0,3*0,5*2*2=6,3900 [E] 
RÝHY PRO DRENÁŽNÍ ŽEBRA / TRATIVODY  
V nejnižších místech nivelety a v místech předpokládaných příčných propustků, budou ve dně patních příkopů provedeny drenážní trativody pro usnadnění přirozeného zasaku srážkových vod. Drenážní trativody budou provedeny bez trativodky. Jedná se tedy o rýhu š. 0,5, hl. 1 m dl. 25 m na každou stranu od údolnice vyplněnou zásypem dle TKP 3., 4.. Výplň bude zabalena do netkané filtrační geotextilie z PP 200g/m2. 
1*0,5*50*4*2=200,0000 [F] 
Celkem: A+B+C+D+E+F=632,3900 [G]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</si>
  <si>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</si>
  <si>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</t>
  </si>
  <si>
    <t>17120</t>
  </si>
  <si>
    <t>ULOŽENÍ SYPANINY DO NÁSYPŮ A NA SKLÁDKY BEZ ZHUTNĚNÍ</t>
  </si>
  <si>
    <t>pol.č.12373 - 4945,08=4 945,0800 [A] 
pol.č.13273 - 632,40=632,4000 [B] 
Celkem: A+B=5 577,4800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</si>
  <si>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</si>
  <si>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</si>
  <si>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17180</t>
  </si>
  <si>
    <t>ULOŽENÍ SYPANINY DO NÁSYPŮ Z NAKUPOVANÝCH MATERIÁLŮ</t>
  </si>
  <si>
    <t>dle výkresu C.1.3. - SITUACE NAVRHOVANÉHO STAVU 
úprava svahů tělesa komunikace v km 1,80 - svahové stupně 1,0*0,5 m - 5:1 - (1,25+1,9)*60=189,0000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</si>
  <si>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</si>
  <si>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</si>
  <si>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17310</t>
  </si>
  <si>
    <t>ZEMNÍ KRAJNICE A DOSYPÁVKY SE ZHUTNĚNÍM</t>
  </si>
  <si>
    <t>dle výkresu C.1.3. - SITUACE NAVRHOVANÉHO STAVU 
(50+140+75+75+152+213+240+332+495+415+95+205+365+375+205+30+235+195+180+295+155+335+280+125+135+75)*0,05 + 70*0,1=280,6000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</si>
  <si>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</si>
  <si>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</si>
  <si>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17581</t>
  </si>
  <si>
    <t>OBSYP POTRUBÍ A OBJEKTŮ Z NAKUPOVANÝCH MATERIÁLŮ</t>
  </si>
  <si>
    <t>hutněný zásyp po vrstvách max tl. 300 mm 
PŘÍČNÉ PROPUSTKY - TROUBY PVC-U DN400 
km 0,046 – levostranný - dl. 7 m * 0,40=2,8000 [A] 
km 0,191 - oboustranný – dl. 2*13 m * 0,40=10,4000 [B] 
km 0,350 – pravostranný  - dl. 8 m*0,40=3,2000 [C] 
km 0,411 – levostranný - dl. 8 m*0,40=3,2000 [D] 
km 0,593 – pravostranný  - dl. 8 m*0,40=3,2000 [E] 
km 0,749 – levostranný - dl. 10 m*0,40=4,0000 [F] 
km 1,090 – pravostranný - dl. 8 m*0,40=3,2000 [G] 
km 1,173 – levostranný - dl. 12 m*0,40=4,8000 [H] 
km 1,190 –  pravostranný - dl. 8 m*0,40=3,2000 [I] 
km 1,387– levostranný - dl. 9 m*0,40=3,6000 [J] 
km 1,560 – pravostranný - dl. 7 m*0,40=2,8000 [K] 
km 1,863 – pravostranný - dl. 9 m*0,40=3,6000 [L] 
km 2,065 – levostranný - dl. 13 m*0,40=5,2000 [M] 
km 2,066 – pravostranný - dl. 13 m*0,40=5,2000 [N] 
km 2,254 – pravostranný - dl. 13 m*0,40=5,2000 [O] 
km 2,365 – levostranný - dl. 9 m*0,40=3,6000 [P] 
km 2,419 – pravostranný - dl. 13 m*0,40=5,2000 [Q] 
km 2,707 – pravostranný - dl. 13 m*0,40=5,2000 [R] 
km 2,708 – levostranný (nová šiká čela - prodloužení trubek) - dl. 2*2 m*0,40=1,6000 [S] 
PŘÍČNÉ PROPUSTKY  - TROUBY PVC-U DN 500 
km 0,580 - 9 m * 0,45=4,0500 [T] 
km 1,010 - 9 m * 0,45=4,0500 [U] 
km 1,510 - 9 m * 0,45=4,0500 [V] 
PŘÍČNÉ PROPUSTKY  - TROUBY PVC-U DN 800 
km 1,800 - 13 m * 0,75=9,7500 [W] 
Celkem: A+B+C+D+E+F+G+H+I+J+K+L+M+N+O+P+Q+R+S+T+U+V+W=101,1000 [X]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</si>
  <si>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</si>
  <si>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22</t>
  </si>
  <si>
    <t>18110</t>
  </si>
  <si>
    <t>ÚPRAVA PLÁNĚ SE ZHUTNĚNÍM V HORNINĚ TŘ. I</t>
  </si>
  <si>
    <t>pod troubami propustků 
(198+27+13)*0,6=142,8000 [C] 
sanace olámaných krajů (rozsah 85%) - ((2846+2816)*0,85)*1,2=5 775,2400 [A] 
sanace ulámaných krajů (rozsah 15%) - ((2846+2816)*0,15)*2,2=1 868,4600 [B] 
Celkem: C+A+B=7 786,5000 [D]</t>
  </si>
  <si>
    <t>položka zahrnuje úpravu pláně včetně vyrovnání výškových rozdílů. Míru zhutnění určuje projekt.</t>
  </si>
  <si>
    <t>23</t>
  </si>
  <si>
    <t>18221</t>
  </si>
  <si>
    <t>a</t>
  </si>
  <si>
    <t>ROZPROSTŘENÍ ORNICE VE SVAHU V TL DO 0,10M</t>
  </si>
  <si>
    <t>Rozsah-odečet ploch dle grafického systému AutoCAD. 
„ vč. nákupu v  zemníku, natěžení a dopravy na stavbu“ 
sanace olámaných krajů (rozsah 85%) - ((2846+2816)*0,85)*0,9=4 331,4300 [A] 
sanace ulámaných krajů (rozsah 15%) - ((2846+2816)*0,15)*0,9=764,3700 [B] 
úprava svahů tělesa komunikace v km 1,80 - (3,3+3,6)*60=414,0000 [C] 
Celkem: A+B+C=5 509,8000 [D]</t>
  </si>
  <si>
    <t>položka zahrnuje:  
nutné přemístění ornice z dočasných skládek vzdálených do 50m  
rozprostření ornice v předepsané tloušťce ve svahu přes 1:5</t>
  </si>
  <si>
    <t>24</t>
  </si>
  <si>
    <t>18241</t>
  </si>
  <si>
    <t>ZALOŽENÍ TRÁVNÍKU RUČNÍM VÝSEVEM</t>
  </si>
  <si>
    <t>Rozsah-odečet délek dle grafického systému AutoCAD. 
úprava svahů tělesa komunikace v km 1,80 - (3,3+3,6)*60=414,0000 [A]</t>
  </si>
  <si>
    <t>Zahrnuje dodání předepsané travní směsi, její výsev na ornici, zalévání, první pokosení, to vše bez ohledu na sklon terénu</t>
  </si>
  <si>
    <t>Základy</t>
  </si>
  <si>
    <t>25</t>
  </si>
  <si>
    <t>21197</t>
  </si>
  <si>
    <t>OPLÁŠTĚNÍ ODVODŇOVACÍCH ŽEBER Z GEOTEXTILIE</t>
  </si>
  <si>
    <t>PRO DRENÁŽNÍ ŽEBRA / TRATIVODY - NETKANÁ FILTRAČNÍ GEOTEXTILIE Z PP 200 G/M2 
(1+0,5+1+0,5+0,5)*50*4*2=1 400,0000 [A]</t>
  </si>
  <si>
    <t>položka zahrnuje dodávku předepsané geotextilie, mimostaveništní a vnitrostaveništní dopravu a její uložení včetně potřebných přesahů (nezapočítávají se do výměry)</t>
  </si>
  <si>
    <t>26</t>
  </si>
  <si>
    <t>21361</t>
  </si>
  <si>
    <t>DRENÁŽNÍ VRSTVY Z GEOTEXTILIE</t>
  </si>
  <si>
    <t>Rozsah odečet  ploch dle grafického systému AutoCAD. 
SEPARAČNÍ GEOTEXTILIE 300 G/M2  - SANACE KRAJŮ 
sanace olámaných krajů (rozsah 85%) - ((2846+2816)*0,85)*2,5=12 031,7500 [A] 
sanace ulámaných krajů (rozsah 15%) - ((2846+2816)*0,15)*3,5=2 972,5500 [B] 
SEPARAČNÍ GEOTEXTILIE 300 G/M2 NAD VÝMĚNOU PODLOŽÍ 
výměna podloží - bude provedena na základě prohlídky základové spáry a na základě zkoušek prokazující vhodnost či nevhodnost v podloží 
(198+27+13)*0,6=142,8000 [C] 
Celkem: A+B+C=15 147,1000 [D]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</si>
  <si>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</si>
  <si>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27</t>
  </si>
  <si>
    <t>27231</t>
  </si>
  <si>
    <t>ZÁKLADY Z PROSTÉHO BETONU</t>
  </si>
  <si>
    <t>betonové sedlo trub, suchá směs - C 12/15-S1 
PŘÍČNÉ PROPUSTKY - TROUBY PVC-U DN400 
km 0,046 – levostranný - dl. 7 m * 0,15=1,0500 [A] 
km 0,191 - oboustranný – dl. 2*13 m * 0,15=3,9000 [B] 
km 0,350 – pravostranný  - dl. 8 m*0,15=1,2000 [C] 
km 0,411 – levostranný - dl. 8 m*0,15=1,2000 [D] 
km 0,593 – pravostranný  - dl. 8 m*0,15=1,2000 [E] 
km 0,749 – levostranný - dl. 10 m*0,15=1,5000 [F] 
km 1,090 – pravostranný - dl. 8 m*0,15=1,2000 [G] 
km 1,173 – levostranný - dl. 12 m*0,15=1,8000 [H] 
km 1,190 –  pravostranný - dl. 8 m*0,15=1,2000 [I] 
km 1,387– levostranný - dl. 9 m*0,15=1,3500 [J] 
km 1,560 – pravostranný - dl. 7 m*0,15=1,0500 [K] 
km 1,863 – pravostranný - dl. 9 m*0,15=1,3500 [L] 
km 2,065 – levostranný - dl. 13 m*0,15=1,9500 [M] 
km 2,066 – pravostranný - dl. 13 m*0,15=1,9500 [N] 
km 2,254 – pravostranný - dl. 13 m*0,15=1,9500 [O] 
km 2,365 – levostranný - dl. 9 m*0,15=1,3500 [P] 
km 2,419 – pravostranný - dl. 13 m*0,15=1,9500 [Q] 
km 2,707 – pravostranný - dl. 13 m*0,15=1,9500 [R] 
km 2,708 – levostranný (nová šiká čela - prodloužení trubek) - dl. 2*2 m*0,15=0,6000 [S] 
PŘÍČNÉ PROPUSTKY  - TROUBY PVC-U DN 500 
km 0,580 - 9 m * 0,17=1,5300 [T] 
km 1,010 - 9 m * 0,17=1,5300 [U] 
km 1,510 - 9 m * 0,17=1,5300 [V] 
PŘÍČNÉ PROPUSTKY  - TROUBY PVC-U DN 800 
km 1,800 - 13 m * 0,2=2,6000 [W] 
Celkem: A+B+C+D+E+F+G+H+I+J+K+L+M+N+O+P+Q+R+S+T+U+V+W=36,8900 [X]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</si>
  <si>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</si>
  <si>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</si>
  <si>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28</t>
  </si>
  <si>
    <t>45131</t>
  </si>
  <si>
    <t>PODKL A VÝPLŇ VRSTVY Z PROST BET</t>
  </si>
  <si>
    <t>lože pod kam. dlažbu - beton C16/20 Nxf1 
podélné propustky - ((0,5*(1,5+1,5)+6)*40)*0,14=42,0000 [A] 
příčné propustky - ((1,5+1,5)*2*6+3,4*2+3,9*2)*0,14=7,0840 [B] 
HV - 4 *0,14=0,5600 [C] 
Celkem: A+B+C=49,6440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</si>
  <si>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</si>
  <si>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</si>
  <si>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45152</t>
  </si>
  <si>
    <t>PODKLADNÍ A VÝPLŇOVÉ VRSTVY Z KAMENIVA DRCENÉHO</t>
  </si>
  <si>
    <t>výměna podloží pod propustky- bude provedena na základě prohlídky základové spáry a na základě zkoušek prokazující vhodnost či nevhodnost v podloží 
ŠDa FR. 0-63 TL. 2x150 MM 
(198+27+13)*0,3*0,6=42,8400 [A] 
VÝPLŇ - DRENÁŽNÍ ŽEBRA / TRATIVODY - DRŤ FRAKCE 8/16 
1*0,5*50*4*2=200,0000 [B] 
Celkem: A+B=242,8400 [C]</t>
  </si>
  <si>
    <t>položka zahrnuje dodávku předepsaného kameniva, mimostaveništní a vnitrostaveništní dopravu a jeho uložení  
není-li v zadávací dokumentaci uvedeno jinak, jedná se o nakupovaný materiál</t>
  </si>
  <si>
    <t>30</t>
  </si>
  <si>
    <t>461314</t>
  </si>
  <si>
    <t>PATKY Z PROSTÉHO BETONU C25/30</t>
  </si>
  <si>
    <t>Rozsah odečet délek dle grafického systému AutoCAD. 
betonové  zajišťující prahy dlažby - beton C 25/30nXF3 
podélné propustky - 1,5*0,3*0,5*40=9,0000 [A] 
příčné propustky - (1,5*0,3*0,5*4+0,3*0,5*2)*3+3,4*0,3*0,5*2+3,9*0,3*0,5*2+0,3*0,5*2*2=6,3900 [B] 
Celkem: A+B=15,3900 [C]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</si>
  <si>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</si>
  <si>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31</t>
  </si>
  <si>
    <t>465512</t>
  </si>
  <si>
    <t>DLAŽBY Z LOMOVÉHO KAMENE NA MC</t>
  </si>
  <si>
    <t>Rozsah odečet ploch dle grafického systému AutoCAD. 
podélné propustky - ((0,5*(1,5+1,5)+6)*40)*0,2=60,0000 [A] 
příčné propustky - ((1,5+1,5)*2*6+3,4*2+3,9*2)*0,2=10,1200 [B] 
HV - 4 *0,2=0,8000 [C] 
Celkem: A+B+C=70,9200 [D]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</si>
  <si>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</si>
  <si>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</si>
  <si>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32</t>
  </si>
  <si>
    <t>56333</t>
  </si>
  <si>
    <t>VOZOVKOVÉ VRSTVY ZE ŠTĚRKODRTI TL. DO 150MM</t>
  </si>
  <si>
    <t>Rozsah odečet délek dle grafického systému AutoCAD. 
ŠDa fr. 0-32 TL. 150 MM - DOPLNĚNÍ VRSTVY PRO RECYKLACI 
sanace olámaných krajů (rozsah 85%) - ((2846+2816)*0,85)*1=4 812,7000 [A] 
sanace ulámaných krajů (rozsah 15%) - ((2846+2816)*0,15)*2=1 698,6000 [B] 
Celkem: A+B=6 511,3000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</si>
  <si>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</si>
  <si>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33</t>
  </si>
  <si>
    <t>56334</t>
  </si>
  <si>
    <t>VOZOVKOVÉ VRSTVY ZE ŠTĚRKODRTI TL. DO 200MM</t>
  </si>
  <si>
    <t>Rozsah odečet délek dle grafického systému AutoCAD. 
ŠDa fr. 32-63 TL. 200 MM 
sanace olámaných krajů (rozsah 85%) - ((2846+2816)*0,85)*1,2=5 775,2400 [A] 
sanace ulámaných krajů (rozsah 15%) - ((2846+2816)*0,15)*2,2=1 868,4600 [B] 
ŠDa fr. 0-63 TL. 200 MM 
sanace olámaných krajů (rozsah 85%) - ((2846+2816)*0,85)*1,3=6 256,5100 [C] 
sanace ulámaných krajů (rozsah 15%) - ((2846+2816)*0,15)*2,3=1 953,3900 [D] 
Celkem: A+B+C+D=15 853,6000 [E]</t>
  </si>
  <si>
    <t>34</t>
  </si>
  <si>
    <t>56335</t>
  </si>
  <si>
    <t>VOZOVKOVÉ VRSTVY ZE ŠTĚRKODRTI TL. DO 250MM</t>
  </si>
  <si>
    <t>Rozsah odečet ploch dle grafického systému AutoCAD. 
ŠDa fr. 0-63 TL. 250 MM 
sjezdy - 12+30+30+20+24+18+23+14+26+15+16+18+30+30+35+22+26+30=419,0000 [A]</t>
  </si>
  <si>
    <t>35</t>
  </si>
  <si>
    <t>567303</t>
  </si>
  <si>
    <t>VRSTVY PRO OBNOVU A OPRAVY ZE ŠTĚRKODRTI</t>
  </si>
  <si>
    <t>celkem opravy objízdných tras (předpoklad 2% z celkové plochy objízdných tras) 
ŠDa FR. 0/63 tl. 200 mm 
(7000*6,5*0,02)*0,20=182,0000 [A]</t>
  </si>
  <si>
    <t>36</t>
  </si>
  <si>
    <t>567534</t>
  </si>
  <si>
    <t>VRST PRO OBNOVU A OPR RECYK ZA STUD CEM A ASF EM TL DO 150MM</t>
  </si>
  <si>
    <t>dle výkresu C.1.3. - SITUACE NAVRHOVANÉHO STAVU 
Rozsah odečet  ploch dle grafického systému AutoCAD. 
RS 0/32 CA tl. 150 mm, TP 208  
Recyklace původního povrchu RS CA na místě tl. 0,15 m. Pro směsi stmelené cementem+asfaltovou emulzí/zpěněným asflatem se dávkování asfaltové emulze/zpěněného asfaltu navrhuje v rozmezí 2,5% až 3,5% v množství zbytkového asfaltu a dávkování cementu 3,0% až 4,0% při splnění TP 208 UPŘESNĚNO DLE PRŮKAZNÍCH ZKOUŠEK ZE VZORKŮ ODEBRANÝCH NA STAVBĚ, VČ. ROZFRÉZOVÁNÍ, REPROFILA, ZHUTNĚNÍ PŘEDRCENÍ... 
hlavní trasa - 15720+0,4*2845*2=17 996,0000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</si>
  <si>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</si>
  <si>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37</t>
  </si>
  <si>
    <t>56963</t>
  </si>
  <si>
    <t>ZPEVNĚNÍ KRAJNIC Z RECYKLOVANÉHO MATERIÁLU TL DO 150MM</t>
  </si>
  <si>
    <t>dle výkresu C.1.3. - SITUACE NAVRHOVANÉHO STAVU 
MIN. tl. 100 mm, š 0,5 m, R-mat 
(50+140+75+75+152+213+240+332+495+415+95+205+365+375+205+30+235+195+180+295+155+335+280+125+135+75)*0,5 + 70*0,75=2 788,5000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</si>
  <si>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</si>
  <si>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38</t>
  </si>
  <si>
    <t>572123</t>
  </si>
  <si>
    <t>INFILTRAČNÍ POSTŘIK Z EMULZE DO 1,0KG/M2</t>
  </si>
  <si>
    <t>dle výkresu C.1.3. - SITUACE NAVRHOVANÉHO STAVU 
Rozsah odečet  ploch dle grafického systému AutoCAD. 
PI-C 0,8 KG/M2 
hlavní trasa na vrstvu recyklace - 15720+0,4*2845*2=17 996,0000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</si>
  <si>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</si>
  <si>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39</t>
  </si>
  <si>
    <t>572213</t>
  </si>
  <si>
    <t>SPOJOVACÍ POSTŘIK Z EMULZE DO 0,5KG/M2</t>
  </si>
  <si>
    <t>dle výkresu C.1.3. - SITUACE NAVRHOVANÉHO STAVU 
Rozsah odečet  ploch dle grafického systému AutoCAD. 
PS-C 0,4 KG/M2 
hlavní trasa a napojení na stávající stav - 15720+(44+33+11)*2=15 896,0000 [A] 
sjezdy - 12+30+30+20+24+18+23+14+26+15+16+18+30+30+35+22+26+30=419,0000 [B] 
Celkem: A+B=16 315,0000 [C]</t>
  </si>
  <si>
    <t>40</t>
  </si>
  <si>
    <t>574A34</t>
  </si>
  <si>
    <t>ASFALTOVÝ BETON PRO OBRUSNÉ VRSTVY ACO 11+, 11S TL. 40MM</t>
  </si>
  <si>
    <t>dle výkresu C.1.3. - SITUACE NAVRHOVANÉHO STAVU 
Rozsah odečet  ploch dle grafického systému AutoCAD. 
ACO 11+; 50/70 TL. 40 MM 
hlavní trasa a napojení na stávající stav - 15720+44+33+11=15 808,0000 [A] 
sjezdy - 12+30+30+20+24+18+23+14+26+15+16+18+30+30+35+22+26+30=419,0000 [B] 
Celkem: A+B=16 227,0000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</si>
  <si>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</si>
  <si>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41</t>
  </si>
  <si>
    <t>574E46</t>
  </si>
  <si>
    <t>ASFALTOVÝ BETON PRO PODKLADNÍ VRSTVY ACP 16+, 16S TL. 50MM</t>
  </si>
  <si>
    <t>dle výkresu C.1.3. - SITUACE NAVRHOVANÉHO STAVU 
Rozsah odečet  ploch dle grafického systému AutoCAD. 
ACP 16+; 50/70 TL. 50 MM 
hlavní trasa a napojení na stávající stav - 15720+0,1*2845*2+44+33+11=16 377,0000 [A] 
sjezdy - 12+30+30+20+24+18+23+14+26+15+16+18+30+30+35+22+26+30=419,0000 [B] 
Celkem: A+B=16 796,0000 [C]</t>
  </si>
  <si>
    <t>42</t>
  </si>
  <si>
    <t>577212</t>
  </si>
  <si>
    <t>VRSTVY PRO OBNOVU, OPRAVY - SPOJ POSTŘIK DO 0,5KG/M2</t>
  </si>
  <si>
    <t>celkem opravy objízdných tras (předpoklad 2% z celkové plochy objízdných tras) 
(7000*6,5*0,02)*2=1 820,0000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</si>
  <si>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</si>
  <si>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43</t>
  </si>
  <si>
    <t>5774AE</t>
  </si>
  <si>
    <t>VRSTVY PRO OBNOVU A OPRAVY Z ASF BETONU ACO 11+, 11S</t>
  </si>
  <si>
    <t>ACO 11+  tl. 40 mm  
celkem opravy objízdných tras (předpoklad 2% z celkové plochy objízdných tras) 
(7000*6,5*0,02)*0,04=36,4000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</si>
  <si>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</si>
  <si>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44</t>
  </si>
  <si>
    <t>5774CG</t>
  </si>
  <si>
    <t>VRSTVY PRO OBNOVU A OPRAVY Z ASF BETONU ACL 16S, 16+</t>
  </si>
  <si>
    <t>ACL 16+ tl. 60 mm  
celkem opravy objízdných tras (předpoklad 2% z celkové plochy objízdných tras) 
(7000*6,5*0,02)*0,06=54,6000 [A]</t>
  </si>
  <si>
    <t>Přidružená stavební výroba</t>
  </si>
  <si>
    <t>45</t>
  </si>
  <si>
    <t>78312</t>
  </si>
  <si>
    <t>PROTIKOROZ OCHRANA OCEL KONSTR NÁTĚREM VÍCEVRST</t>
  </si>
  <si>
    <t>dle výkresu C.1.3. - SITUACE NAVRHOVANÉHO STAVU 
PKO mříže stávající horské vpusti  
0,6*0,6*2+0,6*0,06*4=0,8640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</si>
  <si>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</si>
  <si>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46</t>
  </si>
  <si>
    <t>78383</t>
  </si>
  <si>
    <t>NÁTĚRY BETON KONSTR TYP S4 (OS-C)</t>
  </si>
  <si>
    <t>dle výkresu C.1.3. - SITUACE NAVRHOVANÉHO STAVU 
očištění stávající horské vpusti 
0,2*1*4+1*0,5*4=2,8000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</si>
  <si>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</si>
  <si>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</si>
  <si>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47</t>
  </si>
  <si>
    <t>899522</t>
  </si>
  <si>
    <t>OBETONOVÁNÍ POTRUBÍ Z PROSTÉHO BETONU DO C12/15</t>
  </si>
  <si>
    <t>obetonování trub, suchá směs - C 12/15-S1 
PŘÍČNÉ PROPUSTKY - TROUBY PVC-U DN400 
km 0,046 – levostranný - dl. 7 m * 0,12=0,8400 [A] 
km 0,191 - oboustranný – dl. 2*13 m * 0,12=3,1200 [B] 
km 0,350 – pravostranný  - dl. 8 m*0,12=0,9600 [C] 
km 0,411 – levostranný - dl. 8 m*0,12=0,9600 [D] 
km 0,593 – pravostranný  - dl. 8 m*0,12=0,9600 [E] 
km 0,749 – levostranný - dl. 10 m*0,12=1,2000 [F] 
km 1,090 – pravostranný - dl. 8 m*0,12=0,9600 [G] 
km 1,173 – levostranný - dl. 12 m*0,12=1,4400 [H] 
km 1,190 –  pravostranný - dl. 8 m*0,12=0,9600 [I] 
km 1,387– levostranný - dl. 9 m*0,12=1,0800 [J] 
km 1,560 – pravostranný - dl. 7 m*0,12=0,8400 [K] 
km 1,863 – pravostranný - dl. 9 m*0,12=1,0800 [L] 
km 2,065 – levostranný - dl. 13 m*0,12=1,5600 [M] 
km 2,066 – pravostranný - dl. 13 m*0,12=1,5600 [N] 
km 2,254 – pravostranný - dl. 13 m*0,12=1,5600 [O] 
km 2,365 – levostranný - dl. 9 m*0,12=1,0800 [P] 
km 2,419 – pravostranný - dl. 13 m*0,12=1,5600 [Q] 
km 2,707 – pravostranný - dl. 13 m*0,12=1,5600 [R] 
km 2,708 – levostranný (nová šiká čela - prodloužení trubek) - dl. 2*2 m*0,12=0,4800 [S] 
PŘÍČNÉ PROPUSTKY  - TROUBY PVC-U DN 500 
km 0,580 - 9 m * 0,2=1,8000 [T] 
km 1,010 - 9 m * 0,2=1,8000 [U] 
km 1,510 - 9 m * 0,2=1,8000 [V] 
Celkem: A+B+C+D+E+F+G+H+I+J+K+L+M+N+O+P+Q+R+S+T+U+V=29,1600 [W]</t>
  </si>
  <si>
    <t>Ostatní konstrukce a práce</t>
  </si>
  <si>
    <t>48</t>
  </si>
  <si>
    <t>9113A1</t>
  </si>
  <si>
    <t>SVODIDLO OCEL SILNIČ JEDNOSTR, ÚROVEŇ ZADRŽ N1, N2 - DODÁVKA A MONTÁŽ</t>
  </si>
  <si>
    <t>dle výkresu C.1.3. - SITUACE NAVRHOVANÉHO STAVU 
JSAM-4/N2 (sloupky po 4 m) 
61,66=61,6600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</si>
  <si>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</si>
  <si>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49</t>
  </si>
  <si>
    <t>91228</t>
  </si>
  <si>
    <t>SMĚROVÉ SLOUPKY Z PLAST HMOT VČETNĚ ODRAZNÉHO PÁSKU</t>
  </si>
  <si>
    <t>dle výkresu C.1.3. - SITUACE NAVRHOVANÉHO STAVU 
Flexibilní silniční směrový sloupek „F“ 
bílý levý Z11a - 58 
bílý pravý Z11b - 58 
červený levý Z11c - 6 
červený pravý Z11d - 6 
58+58+6+6=128,0000 [A]</t>
  </si>
  <si>
    <t>položka zahrnuje:  
- dodání a osazení sloupku včetně nutných zemních prací  
- vnitrostaveništní a mimostaveništní doprava  
- odrazky plastové nebo z retroreflexní fólie</t>
  </si>
  <si>
    <t>50</t>
  </si>
  <si>
    <t>914113</t>
  </si>
  <si>
    <t>DOPRAVNÍ ZNAČKY ZÁKLADNÍ VELIKOSTI OCELOVÉ NEREFLEXNÍ - DEMONTÁŽ</t>
  </si>
  <si>
    <t>dle výkresu C.1.3. - SITUACE NAVRHOVANÉHO STAVU 
"vč. Odvozu a uložení na dodavatelem definovanou skládku a odkup dodavatelem za cenu šrotu dle 
ZOP" 
P4+B17+E13+E4+IZ4a, IZ4b, IS3b, IS1c, IS3c,IZ4a, IZ4b, IS3a, IS3a, IS3c 
14=14,0000 [A]</t>
  </si>
  <si>
    <t>Položka zahrnuje odstranění, demontáž a odklizení materiálu s odvozem na předepsané místo</t>
  </si>
  <si>
    <t>51</t>
  </si>
  <si>
    <t>914131</t>
  </si>
  <si>
    <t>DOPRAVNÍ ZNAČKY ZÁKLADNÍ VELIKOSTI OCELOVÉ FÓLIE TŘ 2 - DODÁVKA A MONTÁŽ</t>
  </si>
  <si>
    <t>dle výkresu C.1.3. - SITUACE NAVRHOVANÉHO STAVU 
P4+B17+E13+E4+IZ4a, IZ4b, IS3b, IS1c, IS3c,IZ4a, IZ4b, IS3a, IS3a, IS3c 
14=14,0000 [A]</t>
  </si>
  <si>
    <t>položka zahrnuje:  
- dodávku a montáž značek v požadovaném provedení</t>
  </si>
  <si>
    <t>52</t>
  </si>
  <si>
    <t>914132</t>
  </si>
  <si>
    <t>DOPRAVNÍ ZNAČKY ZÁKLADNÍ VELIKOSTI OCELOVÉ FÓLIE TŘ 2 - MONTÁŽ S PŘEMÍSTĚNÍM</t>
  </si>
  <si>
    <t>dovoz a montáž na objízdné trase a na staveništi 
"dopravní značky dle výkresu C.1.4.- SITUACE DOČASNÉHO DOPRAVNÍHO OPATŘENÍ 
" 
objížďková šipka IS11  - 20 ks 
B1 - 2 ks 
E13 - 2 ks 
20+2+2=24,0000 [A]</t>
  </si>
  <si>
    <t>položka zahrnuje:  
- dopravu demontované značky z dočasné skládky  
- osazení a montáž značky na místě určeném projektem  
- nutnou opravu poškozených částí  
nezahrnuje dodávku značky</t>
  </si>
  <si>
    <t>53</t>
  </si>
  <si>
    <t>914133</t>
  </si>
  <si>
    <t>DOPRAVNÍ ZNAČKY ZÁKLADNÍ VELIKOSTI OCELOVÉ FÓLIE TŘ 2 - DEMONTÁŽ</t>
  </si>
  <si>
    <t>demontáž a odvoz z objízdné trasy a ze staveniště 
"dopravní značky dle výkresu C.1.4.- SITUACE DOČASNÉHO DOPRAVNÍHO OPATŘENÍ 
" 
objížďková šipka IS11  - 20 ks 
B1 - 2 ks 
E13 - 2 ks 
20+2+2=24,0000 [A]</t>
  </si>
  <si>
    <t>54</t>
  </si>
  <si>
    <t>914139</t>
  </si>
  <si>
    <t>DOPRAV ZNAČKY ZÁKLAD VEL OCEL FÓLIE TŘ 2 - NÁJEMNÉ</t>
  </si>
  <si>
    <t>KSDEN</t>
  </si>
  <si>
    <t>"dopravní značky dle výkresu C.1.4.- SITUACE DOČASNÉHO DOPRAVNÍHO OPATŘENÍ 
" 
předpoklad  61 dní 
objížďková šipka IS11  - 20 ks 
B1 - 2 ks 
E13 - 2 ks 
(20+2+2)*61=1 464,0000 [A]</t>
  </si>
  <si>
    <t>položka zahrnuje sazbu za pronájem dopravních značek a zařízení, počet jednotek je určen jako součin počtu značek a počtu dní použití</t>
  </si>
  <si>
    <t>55</t>
  </si>
  <si>
    <t>914432</t>
  </si>
  <si>
    <t>DOPRAVNÍ ZNAČKY 100X150CM OCELOVÉ FÓLIE TŘ 2 - MONTÁŽ S PŘEMÍSTĚNÍM</t>
  </si>
  <si>
    <t>dovoz a montáž na objízdné trase 
"dopravní značky dle výkresu C.1.4.- SITUACE DOČASNÉHO DOPRAVNÍHO OPATŘENÍ 
" 
IP22 - 7 ks 
IS11a - 7 ks 
7+7=14,0000 [A]</t>
  </si>
  <si>
    <t>56</t>
  </si>
  <si>
    <t>914433</t>
  </si>
  <si>
    <t>DOPRAVNÍ ZNAČKY 100X150CM OCELOVÉ FÓLIE TŘ 2 - DEMONTÁŽ</t>
  </si>
  <si>
    <t>demontáž a odvoz z objízdné trasy 
"dopravní značky dle výkresu C.1.4.- SITUACE DOČASNÉHO DOPRAVNÍHO OPATŘENÍ 
" 
IP22 - 7 ks 
IS11a - 7 ks 
7+7=14,0000 [A]</t>
  </si>
  <si>
    <t>57</t>
  </si>
  <si>
    <t>914439</t>
  </si>
  <si>
    <t>DOPRAV ZNAČKY 100X150CM OCEL FÓLIE TŘ 2 - NÁJEMNÉ</t>
  </si>
  <si>
    <t>"dopravní značky dle výkresu C.1.4.- SITUACE DOČASNÉHO DOPRAVNÍHO OPATŘENÍ 
" 
předpoklad 61 dní 
IP22 - 7 ks 
IS11a - 7 ks 
(7+7)*61=854,0000 [A]</t>
  </si>
  <si>
    <t>58</t>
  </si>
  <si>
    <t>914913</t>
  </si>
  <si>
    <t>SLOUPKY A STOJKY DZ Z OCEL TRUBEK ZABETON DEMONTÁŽ</t>
  </si>
  <si>
    <t>dle výkresu C.1.3. - SITUACE NAVRHOVANÉHO STAVU 
"vč. Odvozu a uložení na dodavatelem definovanou skládku a odkup dodavatelem za cenu šrotu dle 
ZOP" 
8 ks=8,0000 [A]</t>
  </si>
  <si>
    <t>59</t>
  </si>
  <si>
    <t>914921</t>
  </si>
  <si>
    <t>SLOUPKY A STOJKY DOPRAVNÍCH ZNAČEK Z OCEL TRUBEK DO PATKY - DODÁVKA A MONTÁŽ</t>
  </si>
  <si>
    <t>dle výkresu C.1.3. - SITUACE NAVRHOVANÉHO STAVU 
8 ks=8,0000 [A]</t>
  </si>
  <si>
    <t>položka zahrnuje:  
- sloupky a upevňovací zařízení včetně jejich osazení (betonová patka, zemní práce)</t>
  </si>
  <si>
    <t>60</t>
  </si>
  <si>
    <t>915111</t>
  </si>
  <si>
    <t>VODOROVNÉ DOPRAVNÍ ZNAČENÍ BARVOU HLADKÉ - DODÁVKA A POKLÁDKA</t>
  </si>
  <si>
    <t>dle výkresu C.1.3. - SITUACE NAVRHOVANÉHO STAVU 
V4 - 0,125 - (88+2846+2728)*0,125=707,7500 [A] 
V2b - 0,125-0,5/0,5 - 24*0,5*0,5*0,125=0,7500 [B] 
Celkem: A+B=708,5000 [C]</t>
  </si>
  <si>
    <t>položka zahrnuje:  
- dodání a pokládku nátěrového materiálu (měří se pouze natíraná plocha)  
- předznačení a reflexní úpravu</t>
  </si>
  <si>
    <t>61</t>
  </si>
  <si>
    <t>916312</t>
  </si>
  <si>
    <t>DOPRAVNÍ ZÁBRANY Z2 S FÓLIÍ TŘ 1 - MONTÁŽ S PŘESUNEM</t>
  </si>
  <si>
    <t>dovoz a montáž na staveništi 
"dopravní zábrany dle výkresu C.1.4.- SITUACE DOČASNÉHO DOPRAVNÍHO OPATŘENÍ 
" 
celkem  2 ks 
2=2,0000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</si>
  <si>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</si>
  <si>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62</t>
  </si>
  <si>
    <t>916313</t>
  </si>
  <si>
    <t>DOPRAVNÍ ZÁBRANY Z2 S FÓLIÍ TŘ 1 - DEMONTÁŽ</t>
  </si>
  <si>
    <t>demontáž a odvoz ze staveniště  
"dopravní zábrany dle výkresu C.1.4.- SITUACE DOČASNÉHO DOPRAVNÍHO OPATŘENÍ 
" 
celkem  2 ks 
2=2,0000 [A]</t>
  </si>
  <si>
    <t>Položka zahrnuje odstranění, demontáž a odklizení zařízení s odvozem na předepsané místo</t>
  </si>
  <si>
    <t>63</t>
  </si>
  <si>
    <t>916319</t>
  </si>
  <si>
    <t>DOPRAVNÍ ZÁBRANY Z2 - NÁJEMNÉ</t>
  </si>
  <si>
    <t>"dopravní zábrany dle výkresu C.1.4.- SITUACE DOČASNÉHO DOPRAVNÍHO OPATŘENÍ 
" 
předpoklad 61 dní 
celkem 2  ks 
2*61=122,0000 [A]</t>
  </si>
  <si>
    <t>položka zahrnuje sazbu za pronájem zařízení. Počet měrných jednotek se určí jako součin počtu zařízení a počtu dní použití.</t>
  </si>
  <si>
    <t>64</t>
  </si>
  <si>
    <t>916712</t>
  </si>
  <si>
    <t>UPEVŇOVACÍ KONSTR - PODKLADNÍ DESKA POD 28KG - MONTÁŽ S PŘESUNEM</t>
  </si>
  <si>
    <t>dovoz a montáž na objízdné trase a na staveništi 
"dopravní značky dle výkresu C.1.4.- SITUACE DOČASNÉHO DOPRAVNÍHO OPATŘENÍ 
" 
celkem  22 ks 
22=22,0000 [A]</t>
  </si>
  <si>
    <t>65</t>
  </si>
  <si>
    <t>916713</t>
  </si>
  <si>
    <t>UPEVŇOVACÍ KONSTR - PODKLADNÍ DESKA POD 28KG - DEMONTÁŽ</t>
  </si>
  <si>
    <t>demontáž a odvoz z objízdné trasy a ze staveniště 
"dopravní značky dle výkresu C.1.4.- SITUACE DOČASNÉHO DOPRAVNÍHO OPATŘENÍ 
" 
celkem 22 ks 
22=22,0000 [A]</t>
  </si>
  <si>
    <t>66</t>
  </si>
  <si>
    <t>916719</t>
  </si>
  <si>
    <t>UPEVŇOVACÍ KONSTR - PODKLAD DESKA POD 28KG - NÁJEMNÉ</t>
  </si>
  <si>
    <t>"dopravní značky dle výkresu C.1.4.- SITUACE DOČASNÉHO DOPRAVNÍHO OPATŘENÍ 
" 
předpoklad 61 dní 
celkem 22  ks 
22*61=1 342,0000 [A]</t>
  </si>
  <si>
    <t>67</t>
  </si>
  <si>
    <t>916722</t>
  </si>
  <si>
    <t>UPEVŇOVACÍ KONSTR - PODKLADNÍ DESKA OD 28KG - MONTÁŽ S PŘESUNEM</t>
  </si>
  <si>
    <t>dovoz a montáž na objízdné trase 
"dopravní značky dle výkresu C.1.4.- SITUACE DOČASNÉHO DOPRAVNÍHO OPATŘENÍ 
" 
celkem 18 ks=18,0000 [A]</t>
  </si>
  <si>
    <t>68</t>
  </si>
  <si>
    <t>916723</t>
  </si>
  <si>
    <t>UPEVŇOVACÍ KONSTR - PODKLADNÍ DESKA OD 28KG - DEMONTÁŽ</t>
  </si>
  <si>
    <t>demontáž a odvoz z objízdné trasy 
"dopravní značky dle výkresu C.1.4.- SITUACE DOČASNÉHO DOPRAVNÍHO OPATŘENÍ 
" 
celkem 18 ks=18,0000 [A]</t>
  </si>
  <si>
    <t>69</t>
  </si>
  <si>
    <t>916729</t>
  </si>
  <si>
    <t>UPEVŇOVACÍ KONSTR - PODKL DESKA OD 28KG - NÁJEMNÉ</t>
  </si>
  <si>
    <t>"dopravní značky dle výkresu C.1.4.- SITUACE DOČASNÉHO DOPRAVNÍHO OPATŘENÍ 
" 
předpoklad 61 dní 
celkem 18 ks 
18*61=1 098,0000 [A]</t>
  </si>
  <si>
    <t>70</t>
  </si>
  <si>
    <t>917224</t>
  </si>
  <si>
    <t>SILNIČNÍ A CHODNÍKOVÉ OBRUBY Z BETONOVÝCH OBRUBNÍKŮ ŠÍŘ 150MM</t>
  </si>
  <si>
    <t>hospodářské sjezdy - dle výkresu C.1.3. - SITUACE NAVRHOVANÉHO STAVU 
obruby 150/250/1000 
0,046 – levostranný š. 4 m - 4*2=8,0000 [A] 
0,191 - oboustranný š. 10 m – 10*2*2=40,0000 [B] 
0,350 – pravostranný š. 5 m  – 5*2=10,0000 [C] 
0,411 – levostranný š. 5 m  – 5*2=10,0000 [D] 
0,593 – pravostranný š. 5 m  – 5*2=10,0000 [E] 
0,749 – levostranný š. 7 m  – 7*2=14,0000 [F] 
1,090 – pravostranný š. 5 m  – 5*2=10,0000 [G] 
1,173 – levostranný – 6+11,5=17,5000 [H] 
1,190 –  pravostranný – 4+6=10,0000 [I] 
1,387– levostranný – 3,5+7,5=11,0000 [J] 
1,560 – pravostranný š. 4 m  – 4*2=8,0000 [K] 
1,863 – pravostranný š. 6 m  – 6*2=12,0000 [L] 
2,065 – levostranný š. 10 m  – 10*2=20,0000 [M] 
2,066 – pravostranný š. 10 m  – 10*2=20,0000 [N] 
2,254 – pravostranný š. 10 m  – 10*2=20,0000 [O] 
2,365 – levostranný š. 6 m  – 6*2=12,0000 [P] 
2,419 – pravostranný š. 10 m  – 10*2=20,0000 [Q] 
2,707 – pravostranný š. 10 m  – 10*2=20,0000 [R] 
2,708 – levostranný š. 13,5 m  – 13,5=13,5000 [S] 
Celkem: A+B+C+D+E+F+G+H+I+J+K+L+M+N+O+P+Q+R+S=286,0000 [T]</t>
  </si>
  <si>
    <t>Položka zahrnuje:  
dodání a pokládku betonových obrubníků o rozměrech předepsaných zadávací dokumentací  
betonové lože i boční betonovou opěrku.</t>
  </si>
  <si>
    <t>71</t>
  </si>
  <si>
    <t>918346</t>
  </si>
  <si>
    <t>PROPUSTY Z TRUB DN 400MM</t>
  </si>
  <si>
    <t>dle výkresu C.1.3. - SITUACE NAVRHOVANÉHO STAVU 
"PODÉLNÉ PROPUSTKY - TROUBA PVC-U, PLNOSTĚNNÁ HLADKÁ KONSTRUKCE, SN16 
" 
km 0,046 – levostranný - dl. 7 m=7,0000 [A] 
km 0,191 - oboustranný – dl. 2*13 m=26,0000 [B] 
km 0,350 – pravostranný  - dl. 8 m=8,0000 [C] 
km 0,411 – levostranný - dl. 8 m=8,0000 [D] 
km 0,593 – pravostranný  - dl. 8 m=8,0000 [E] 
km 0,749 – levostranný - dl. 10 m=10,0000 [F] 
km 1,090 – pravostranný - dl. 8 m=8,0000 [G] 
km 1,173 – levostranný - dl. 12 m=12,0000 [H] 
km 1,190 –  pravostranný - dl. 8 m=8,0000 [I] 
km 1,387– levostranný - dl. 9 m=9,0000 [J] 
km 1,560 – pravostranný - dl. 7 m=7,0000 [K] 
km 1,863 – pravostranný - dl. 9 m=9,0000 [L] 
km 2,065 – levostranný - dl. 13 m=13,0000 [M] 
km 2,066 – pravostranný - dl. 13 m=13,0000 [N] 
km 2,254 – pravostranný - dl. 13 m=13,0000 [O] 
km 2,365 – levostranný - dl. 9 m=9,0000 [P] 
km 2,419 – pravostranný - dl. 13 m=13,0000 [Q] 
km 2,707 – pravostranný - dl. 13 m=13,0000 [R] 
km 2,708 – levostranný (nová šikmá čela - prodloužení trubek) - dl. 2*2 m=4,0000 [S] 
Celkem: A+B+C+D+E+F+G+H+I+J+K+L+M+N+O+P+Q+R+S=198,0000 [T]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</si>
  <si>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</si>
  <si>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72</t>
  </si>
  <si>
    <t>918357</t>
  </si>
  <si>
    <t>PROPUSTY Z TRUB DN 500MM</t>
  </si>
  <si>
    <t>"PŘÍČNÉ PROPUSTKY - TROUBA PVC-U, PLNOSTĚNNÁ HLADKÁ KONSTRUKCE, SN16 
" 
km 0,580 - 9 m=9,0000 [A] 
km 1,010 - 9 m=9,0000 [B] 
km 1,510 - 9 m=9,0000 [C] 
Celkem: A+B+C=27,0000 [D]</t>
  </si>
  <si>
    <t>73</t>
  </si>
  <si>
    <t>91836</t>
  </si>
  <si>
    <t>PROPUSTY Z TRUB DN 800MM</t>
  </si>
  <si>
    <t>"PŘÍČNÉ PROPUSTKY - TROUBA PVC-U, PLNOSTĚNNÁ HLADKÁ KONSTRUKCE, SN16 
" 
km 1,800 - 13 m=13,0000 [A]</t>
  </si>
  <si>
    <t>74</t>
  </si>
  <si>
    <t>93132</t>
  </si>
  <si>
    <t>TĚSNĚNÍ DILATAČ SPAR ASF ZÁLIVKOU MODIFIK</t>
  </si>
  <si>
    <t>dle výkresu C.1.3. - SITUACE NAVRHOVANÉHO STAVU 
mezi novým a starým povrchem - (34+13+5,5)*0,01*0,04=0,0210 [A] 
vjezdy a boční napojení - (24+4+10+5+5+5+7+7+11,5+6+7,5+4+6+10+10+10+10+6+10+10+13,5)*0,01*0,04=0,0726 [B] 
v ose komunikace (pouze v případě neprováděné pokládky obrusné vrstvy jízdníh pruhů najednou) - 2836*0,01*0,04=1,1344 [C] 
Celkem: A+B+C=1,2280 [D]</t>
  </si>
  <si>
    <t>položka zahrnuje dodávku a osazení předepsaného materiálu, očištění ploch spáry před úpravou, očištění okolí spáry po úpravě  
nezahrnuje těsnící profil</t>
  </si>
  <si>
    <t>75</t>
  </si>
  <si>
    <t>938552</t>
  </si>
  <si>
    <t>OČIŠTĚNÍ BETON KONSTR OTRYSKÁNÍM NA SUCHO KŘEMIČ PÍSKEM</t>
  </si>
  <si>
    <t>položka zahrnuje očištění předepsaným způsobem včetně odklizení vzniklého odpadu</t>
  </si>
  <si>
    <t>76</t>
  </si>
  <si>
    <t>96616</t>
  </si>
  <si>
    <t>BOURÁNÍ KONSTRUKCÍ ZE ŽELEZOBETONU</t>
  </si>
  <si>
    <t>vč. odvozu na trvalou skládku v dodavatelem definované vzdálenosti 
stávající čela  propustků - 0,3*1,5*3*19=25,6500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</si>
  <si>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</si>
  <si>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77</t>
  </si>
  <si>
    <t>969257</t>
  </si>
  <si>
    <t>VYBOURÁNÍ POTRUBÍ DN DO 500MM KANALIZAČ</t>
  </si>
  <si>
    <t>vč. odvozu na trvalou skládku v dodavatelem definované vzdálenosti 
stávající bet. tr. - 198=198,0000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</si>
  <si>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</si>
  <si>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78</t>
  </si>
  <si>
    <t>969258</t>
  </si>
  <si>
    <t>VYBOURÁNÍ POTRUBÍ DN DO 600MM KANALIZAČ</t>
  </si>
  <si>
    <t>vč. odvozu na trvalou skládku v dodavatelem definované vzdálenosti 
stávající bet. tr. - 27=27,0000 [A]</t>
  </si>
  <si>
    <t>79</t>
  </si>
  <si>
    <t>96926</t>
  </si>
  <si>
    <t>VYBOURÁNÍ POTRUBÍ DN DO 800MM KANALIZAČ</t>
  </si>
  <si>
    <t>vč. odvozu na trvalou skládku v dodavatelem definované vzdálenosti 
stávající bet. tr. - 13=13,0000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</si>
</sst>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3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0+I9+I13+I17+I21+I25+I29+I33+I37+I41+I45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8">
        <f>ROUND(ROUND(H9,2)*ROUND(G9,3),2)</f>
      </c>
      <c r="O9">
        <f>(I9*21)/100</f>
      </c>
      <c r="P9" t="s">
        <v>13</v>
      </c>
    </row>
    <row r="10" spans="1:5" ht="12.75" customHeight="1">
      <c r="A10" s="29" t="s">
        <v>40</v>
      </c>
      <c r="E10" s="30" t="s">
        <v>41</v>
      </c>
    </row>
    <row r="11" spans="1:5" ht="38.25" customHeight="1">
      <c r="A11" s="31" t="s">
        <v>42</v>
      </c>
      <c r="E11" s="32" t="s">
        <v>43</v>
      </c>
    </row>
    <row r="12" spans="1:5" ht="12.75" customHeight="1">
      <c r="A12" t="s">
        <v>44</v>
      </c>
      <c r="E12" s="30" t="s">
        <v>45</v>
      </c>
    </row>
    <row r="13" spans="1:16" ht="12.75" customHeight="1">
      <c r="A13" s="19" t="s">
        <v>35</v>
      </c>
      <c r="B13" s="23" t="s">
        <v>13</v>
      </c>
      <c r="C13" s="23" t="s">
        <v>46</v>
      </c>
      <c r="D13" s="19" t="s">
        <v>37</v>
      </c>
      <c r="E13" s="24" t="s">
        <v>47</v>
      </c>
      <c r="F13" s="25" t="s">
        <v>39</v>
      </c>
      <c r="G13" s="26">
        <v>1</v>
      </c>
      <c r="H13" s="27">
        <v>0</v>
      </c>
      <c r="I13" s="28">
        <f>ROUND(ROUND(H13,2)*ROUND(G13,3),2)</f>
      </c>
      <c r="O13">
        <f>(I13*21)/100</f>
      </c>
      <c r="P13" t="s">
        <v>13</v>
      </c>
    </row>
    <row r="14" spans="1:5" ht="12.75" customHeight="1">
      <c r="A14" s="29" t="s">
        <v>40</v>
      </c>
      <c r="E14" s="30" t="s">
        <v>37</v>
      </c>
    </row>
    <row r="15" spans="1:5" ht="51" customHeight="1">
      <c r="A15" s="31" t="s">
        <v>42</v>
      </c>
      <c r="E15" s="32" t="s">
        <v>48</v>
      </c>
    </row>
    <row r="16" spans="1:5" ht="25.5" customHeight="1">
      <c r="A16" t="s">
        <v>44</v>
      </c>
      <c r="E16" s="30" t="s">
        <v>49</v>
      </c>
    </row>
    <row r="17" spans="1:16" ht="12.75" customHeight="1">
      <c r="A17" s="19" t="s">
        <v>35</v>
      </c>
      <c r="B17" s="23" t="s">
        <v>12</v>
      </c>
      <c r="C17" s="23" t="s">
        <v>50</v>
      </c>
      <c r="D17" s="19" t="s">
        <v>37</v>
      </c>
      <c r="E17" s="24" t="s">
        <v>51</v>
      </c>
      <c r="F17" s="25" t="s">
        <v>39</v>
      </c>
      <c r="G17" s="26">
        <v>1</v>
      </c>
      <c r="H17" s="27">
        <v>0</v>
      </c>
      <c r="I17" s="28">
        <f>ROUND(ROUND(H17,2)*ROUND(G17,3),2)</f>
      </c>
      <c r="O17">
        <f>(I17*21)/100</f>
      </c>
      <c r="P17" t="s">
        <v>13</v>
      </c>
    </row>
    <row r="18" spans="1:5" ht="12.75" customHeight="1">
      <c r="A18" s="29" t="s">
        <v>40</v>
      </c>
      <c r="E18" s="30" t="s">
        <v>37</v>
      </c>
    </row>
    <row r="19" spans="1:5" ht="63.75" customHeight="1">
      <c r="A19" s="31" t="s">
        <v>42</v>
      </c>
      <c r="E19" s="32" t="s">
        <v>52</v>
      </c>
    </row>
    <row r="20" spans="1:5" ht="12.75" customHeight="1">
      <c r="A20" t="s">
        <v>44</v>
      </c>
      <c r="E20" s="30" t="s">
        <v>53</v>
      </c>
    </row>
    <row r="21" spans="1:16" ht="12.75" customHeight="1">
      <c r="A21" s="19" t="s">
        <v>35</v>
      </c>
      <c r="B21" s="23" t="s">
        <v>23</v>
      </c>
      <c r="C21" s="23" t="s">
        <v>54</v>
      </c>
      <c r="D21" s="19" t="s">
        <v>37</v>
      </c>
      <c r="E21" s="24" t="s">
        <v>55</v>
      </c>
      <c r="F21" s="25" t="s">
        <v>39</v>
      </c>
      <c r="G21" s="26">
        <v>1</v>
      </c>
      <c r="H21" s="27">
        <v>0</v>
      </c>
      <c r="I21" s="28">
        <f>ROUND(ROUND(H21,2)*ROUND(G21,3),2)</f>
      </c>
      <c r="O21">
        <f>(I21*21)/100</f>
      </c>
      <c r="P21" t="s">
        <v>13</v>
      </c>
    </row>
    <row r="22" spans="1:5" ht="12.75" customHeight="1">
      <c r="A22" s="29" t="s">
        <v>40</v>
      </c>
      <c r="E22" s="30" t="s">
        <v>37</v>
      </c>
    </row>
    <row r="23" spans="1:5" ht="38.25" customHeight="1">
      <c r="A23" s="31" t="s">
        <v>42</v>
      </c>
      <c r="E23" s="32" t="s">
        <v>56</v>
      </c>
    </row>
    <row r="24" spans="1:5" ht="12.75" customHeight="1">
      <c r="A24" t="s">
        <v>44</v>
      </c>
      <c r="E24" s="30" t="s">
        <v>53</v>
      </c>
    </row>
    <row r="25" spans="1:16" ht="12.75" customHeight="1">
      <c r="A25" s="19" t="s">
        <v>35</v>
      </c>
      <c r="B25" s="23" t="s">
        <v>25</v>
      </c>
      <c r="C25" s="23" t="s">
        <v>57</v>
      </c>
      <c r="D25" s="19" t="s">
        <v>37</v>
      </c>
      <c r="E25" s="24" t="s">
        <v>58</v>
      </c>
      <c r="F25" s="25" t="s">
        <v>39</v>
      </c>
      <c r="G25" s="26">
        <v>1</v>
      </c>
      <c r="H25" s="27">
        <v>0</v>
      </c>
      <c r="I25" s="28">
        <f>ROUND(ROUND(H25,2)*ROUND(G25,3),2)</f>
      </c>
      <c r="O25">
        <f>(I25*21)/100</f>
      </c>
      <c r="P25" t="s">
        <v>13</v>
      </c>
    </row>
    <row r="26" spans="1:5" ht="12.75" customHeight="1">
      <c r="A26" s="29" t="s">
        <v>40</v>
      </c>
      <c r="E26" s="30" t="s">
        <v>37</v>
      </c>
    </row>
    <row r="27" spans="1:5" ht="25.5" customHeight="1">
      <c r="A27" s="31" t="s">
        <v>42</v>
      </c>
      <c r="E27" s="32" t="s">
        <v>59</v>
      </c>
    </row>
    <row r="28" spans="1:5" ht="12.75" customHeight="1">
      <c r="A28" t="s">
        <v>44</v>
      </c>
      <c r="E28" s="30" t="s">
        <v>53</v>
      </c>
    </row>
    <row r="29" spans="1:16" ht="12.75" customHeight="1">
      <c r="A29" s="19" t="s">
        <v>35</v>
      </c>
      <c r="B29" s="23" t="s">
        <v>27</v>
      </c>
      <c r="C29" s="23" t="s">
        <v>60</v>
      </c>
      <c r="D29" s="19" t="s">
        <v>37</v>
      </c>
      <c r="E29" s="24" t="s">
        <v>61</v>
      </c>
      <c r="F29" s="25" t="s">
        <v>39</v>
      </c>
      <c r="G29" s="26">
        <v>1</v>
      </c>
      <c r="H29" s="27">
        <v>0</v>
      </c>
      <c r="I29" s="28">
        <f>ROUND(ROUND(H29,2)*ROUND(G29,3),2)</f>
      </c>
      <c r="O29">
        <f>(I29*21)/100</f>
      </c>
      <c r="P29" t="s">
        <v>13</v>
      </c>
    </row>
    <row r="30" spans="1:5" ht="12.75" customHeight="1">
      <c r="A30" s="29" t="s">
        <v>40</v>
      </c>
      <c r="E30" s="30" t="s">
        <v>37</v>
      </c>
    </row>
    <row r="31" spans="1:5" ht="38.25" customHeight="1">
      <c r="A31" s="31" t="s">
        <v>42</v>
      </c>
      <c r="E31" s="32" t="s">
        <v>62</v>
      </c>
    </row>
    <row r="32" spans="1:5" ht="38.25" customHeight="1">
      <c r="A32" t="s">
        <v>44</v>
      </c>
      <c r="E32" s="30" t="s">
        <v>63</v>
      </c>
    </row>
    <row r="33" spans="1:16" ht="12.75" customHeight="1">
      <c r="A33" s="19" t="s">
        <v>35</v>
      </c>
      <c r="B33" s="23" t="s">
        <v>64</v>
      </c>
      <c r="C33" s="23" t="s">
        <v>65</v>
      </c>
      <c r="D33" s="19" t="s">
        <v>37</v>
      </c>
      <c r="E33" s="24" t="s">
        <v>66</v>
      </c>
      <c r="F33" s="25" t="s">
        <v>67</v>
      </c>
      <c r="G33" s="26">
        <v>1</v>
      </c>
      <c r="H33" s="27">
        <v>0</v>
      </c>
      <c r="I33" s="28">
        <f>ROUND(ROUND(H33,2)*ROUND(G33,3),2)</f>
      </c>
      <c r="O33">
        <f>(I33*21)/100</f>
      </c>
      <c r="P33" t="s">
        <v>13</v>
      </c>
    </row>
    <row r="34" spans="1:5" ht="12.75" customHeight="1">
      <c r="A34" s="29" t="s">
        <v>40</v>
      </c>
      <c r="E34" s="30" t="s">
        <v>37</v>
      </c>
    </row>
    <row r="35" spans="1:5" ht="25.5" customHeight="1">
      <c r="A35" s="31" t="s">
        <v>42</v>
      </c>
      <c r="E35" s="32" t="s">
        <v>68</v>
      </c>
    </row>
    <row r="36" spans="1:5" ht="12.75" customHeight="1">
      <c r="A36" t="s">
        <v>44</v>
      </c>
      <c r="E36" s="30" t="s">
        <v>37</v>
      </c>
    </row>
    <row r="37" spans="1:16" ht="12.75" customHeight="1">
      <c r="A37" s="19" t="s">
        <v>35</v>
      </c>
      <c r="B37" s="23" t="s">
        <v>69</v>
      </c>
      <c r="C37" s="23" t="s">
        <v>70</v>
      </c>
      <c r="D37" s="19" t="s">
        <v>37</v>
      </c>
      <c r="E37" s="24" t="s">
        <v>71</v>
      </c>
      <c r="F37" s="25" t="s">
        <v>67</v>
      </c>
      <c r="G37" s="26">
        <v>1</v>
      </c>
      <c r="H37" s="27">
        <v>0</v>
      </c>
      <c r="I37" s="28">
        <f>ROUND(ROUND(H37,2)*ROUND(G37,3),2)</f>
      </c>
      <c r="O37">
        <f>(I37*21)/100</f>
      </c>
      <c r="P37" t="s">
        <v>13</v>
      </c>
    </row>
    <row r="38" spans="1:5" ht="12.75" customHeight="1">
      <c r="A38" s="29" t="s">
        <v>40</v>
      </c>
      <c r="E38" s="30" t="s">
        <v>37</v>
      </c>
    </row>
    <row r="39" spans="1:5" ht="25.5" customHeight="1">
      <c r="A39" s="31" t="s">
        <v>42</v>
      </c>
      <c r="E39" s="32" t="s">
        <v>72</v>
      </c>
    </row>
    <row r="40" spans="1:5" ht="12.75" customHeight="1">
      <c r="A40" t="s">
        <v>44</v>
      </c>
      <c r="E40" s="30" t="s">
        <v>37</v>
      </c>
    </row>
    <row r="41" spans="1:16" ht="12.75" customHeight="1">
      <c r="A41" s="19" t="s">
        <v>35</v>
      </c>
      <c r="B41" s="23" t="s">
        <v>30</v>
      </c>
      <c r="C41" s="23" t="s">
        <v>73</v>
      </c>
      <c r="D41" s="19" t="s">
        <v>37</v>
      </c>
      <c r="E41" s="24" t="s">
        <v>74</v>
      </c>
      <c r="F41" s="25" t="s">
        <v>75</v>
      </c>
      <c r="G41" s="26">
        <v>1</v>
      </c>
      <c r="H41" s="27">
        <v>0</v>
      </c>
      <c r="I41" s="28">
        <f>ROUND(ROUND(H41,2)*ROUND(G41,3),2)</f>
      </c>
      <c r="O41">
        <f>(I41*21)/100</f>
      </c>
      <c r="P41" t="s">
        <v>13</v>
      </c>
    </row>
    <row r="42" spans="1:5" ht="12.75" customHeight="1">
      <c r="A42" s="29" t="s">
        <v>40</v>
      </c>
      <c r="E42" s="30" t="s">
        <v>37</v>
      </c>
    </row>
    <row r="43" spans="1:5" ht="12.75" customHeight="1">
      <c r="A43" s="31" t="s">
        <v>42</v>
      </c>
      <c r="E43" s="32" t="s">
        <v>76</v>
      </c>
    </row>
    <row r="44" spans="1:5" ht="76.5" customHeight="1">
      <c r="A44" t="s">
        <v>44</v>
      </c>
      <c r="E44" s="30" t="s">
        <v>77</v>
      </c>
    </row>
    <row r="45" spans="1:16" ht="12.75" customHeight="1">
      <c r="A45" s="19" t="s">
        <v>35</v>
      </c>
      <c r="B45" s="23" t="s">
        <v>32</v>
      </c>
      <c r="C45" s="23" t="s">
        <v>78</v>
      </c>
      <c r="D45" s="19" t="s">
        <v>37</v>
      </c>
      <c r="E45" s="24" t="s">
        <v>79</v>
      </c>
      <c r="F45" s="25" t="s">
        <v>67</v>
      </c>
      <c r="G45" s="26">
        <v>1</v>
      </c>
      <c r="H45" s="27">
        <v>0</v>
      </c>
      <c r="I45" s="28">
        <f>ROUND(ROUND(H45,2)*ROUND(G45,3),2)</f>
      </c>
      <c r="O45">
        <f>(I45*21)/100</f>
      </c>
      <c r="P45" t="s">
        <v>13</v>
      </c>
    </row>
    <row r="46" spans="1:5" ht="12.75" customHeight="1">
      <c r="A46" s="29" t="s">
        <v>40</v>
      </c>
      <c r="E46" s="30" t="s">
        <v>37</v>
      </c>
    </row>
    <row r="47" spans="1:5" ht="76.5" customHeight="1">
      <c r="A47" s="31" t="s">
        <v>42</v>
      </c>
      <c r="E47" s="32" t="s">
        <v>80</v>
      </c>
    </row>
    <row r="48" spans="1:5" ht="12.75" customHeight="1">
      <c r="A48" t="s">
        <v>44</v>
      </c>
      <c r="E48" s="30" t="s">
        <v>81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82</v>
      </c>
      <c r="I3" s="33">
        <f>0+I8+I21+I106+I119+I136+I189+I198+I203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82</v>
      </c>
      <c r="D4" s="5"/>
      <c r="E4" s="14" t="s">
        <v>83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</f>
      </c>
    </row>
    <row r="9" spans="1:16" ht="12.75" customHeight="1">
      <c r="A9" s="19" t="s">
        <v>35</v>
      </c>
      <c r="B9" s="23" t="s">
        <v>19</v>
      </c>
      <c r="C9" s="23" t="s">
        <v>84</v>
      </c>
      <c r="D9" s="19" t="s">
        <v>37</v>
      </c>
      <c r="E9" s="24" t="s">
        <v>85</v>
      </c>
      <c r="F9" s="25" t="s">
        <v>86</v>
      </c>
      <c r="G9" s="26">
        <v>22054.079</v>
      </c>
      <c r="H9" s="27">
        <v>0</v>
      </c>
      <c r="I9" s="28">
        <f>ROUND(ROUND(H9,2)*ROUND(G9,3),2)</f>
      </c>
      <c r="O9">
        <f>(I9*21)/100</f>
      </c>
      <c r="P9" t="s">
        <v>13</v>
      </c>
    </row>
    <row r="10" spans="1:5" ht="12.75" customHeight="1">
      <c r="A10" s="29" t="s">
        <v>40</v>
      </c>
      <c r="E10" s="30" t="s">
        <v>37</v>
      </c>
    </row>
    <row r="11" spans="1:5" ht="140.25" customHeight="1">
      <c r="A11" s="31" t="s">
        <v>42</v>
      </c>
      <c r="E11" s="32" t="s">
        <v>87</v>
      </c>
    </row>
    <row r="12" spans="1:5" ht="12.75" customHeight="1">
      <c r="A12" t="s">
        <v>44</v>
      </c>
      <c r="E12" s="30" t="s">
        <v>88</v>
      </c>
    </row>
    <row r="13" spans="1:16" ht="12.75" customHeight="1">
      <c r="A13" s="19" t="s">
        <v>35</v>
      </c>
      <c r="B13" s="23" t="s">
        <v>13</v>
      </c>
      <c r="C13" s="23" t="s">
        <v>89</v>
      </c>
      <c r="D13" s="19" t="s">
        <v>37</v>
      </c>
      <c r="E13" s="24" t="s">
        <v>90</v>
      </c>
      <c r="F13" s="25" t="s">
        <v>86</v>
      </c>
      <c r="G13" s="26">
        <v>171.2</v>
      </c>
      <c r="H13" s="27">
        <v>0</v>
      </c>
      <c r="I13" s="28">
        <f>ROUND(ROUND(H13,2)*ROUND(G13,3),2)</f>
      </c>
      <c r="O13">
        <f>(I13*21)/100</f>
      </c>
      <c r="P13" t="s">
        <v>13</v>
      </c>
    </row>
    <row r="14" spans="1:5" ht="12.75" customHeight="1">
      <c r="A14" s="29" t="s">
        <v>40</v>
      </c>
      <c r="E14" s="30" t="s">
        <v>37</v>
      </c>
    </row>
    <row r="15" spans="1:5" ht="89.25" customHeight="1">
      <c r="A15" s="31" t="s">
        <v>42</v>
      </c>
      <c r="E15" s="32" t="s">
        <v>91</v>
      </c>
    </row>
    <row r="16" spans="1:5" ht="12.75" customHeight="1">
      <c r="A16" t="s">
        <v>44</v>
      </c>
      <c r="E16" s="30" t="s">
        <v>88</v>
      </c>
    </row>
    <row r="17" spans="1:16" ht="12.75" customHeight="1">
      <c r="A17" s="19" t="s">
        <v>35</v>
      </c>
      <c r="B17" s="23" t="s">
        <v>12</v>
      </c>
      <c r="C17" s="23" t="s">
        <v>92</v>
      </c>
      <c r="D17" s="19" t="s">
        <v>37</v>
      </c>
      <c r="E17" s="24" t="s">
        <v>93</v>
      </c>
      <c r="F17" s="25" t="s">
        <v>86</v>
      </c>
      <c r="G17" s="26">
        <v>617.694</v>
      </c>
      <c r="H17" s="27">
        <v>0</v>
      </c>
      <c r="I17" s="28">
        <f>ROUND(ROUND(H17,2)*ROUND(G17,3),2)</f>
      </c>
      <c r="O17">
        <f>(I17*21)/100</f>
      </c>
      <c r="P17" t="s">
        <v>13</v>
      </c>
    </row>
    <row r="18" spans="1:5" ht="12.75" customHeight="1">
      <c r="A18" s="29" t="s">
        <v>40</v>
      </c>
      <c r="E18" s="30" t="s">
        <v>37</v>
      </c>
    </row>
    <row r="19" spans="1:5" ht="25.5" customHeight="1">
      <c r="A19" s="31" t="s">
        <v>42</v>
      </c>
      <c r="E19" s="32" t="s">
        <v>94</v>
      </c>
    </row>
    <row r="20" spans="1:5" ht="12.75" customHeight="1">
      <c r="A20" t="s">
        <v>44</v>
      </c>
      <c r="E20" s="30" t="s">
        <v>88</v>
      </c>
    </row>
    <row r="21" spans="1:9" ht="12.75" customHeight="1">
      <c r="A21" s="5" t="s">
        <v>33</v>
      </c>
      <c r="B21" s="5"/>
      <c r="C21" s="36" t="s">
        <v>19</v>
      </c>
      <c r="D21" s="5"/>
      <c r="E21" s="21" t="s">
        <v>95</v>
      </c>
      <c r="F21" s="5"/>
      <c r="G21" s="5"/>
      <c r="H21" s="5"/>
      <c r="I21" s="37">
        <f>0+I22+I26+I30+I34+I38+I42+I46+I50+I54+I58+I62+I66+I70+I74+I78+I82+I86+I90+I94+I98+I102</f>
      </c>
    </row>
    <row r="22" spans="1:16" ht="12.75" customHeight="1">
      <c r="A22" s="19" t="s">
        <v>35</v>
      </c>
      <c r="B22" s="23" t="s">
        <v>23</v>
      </c>
      <c r="C22" s="23" t="s">
        <v>96</v>
      </c>
      <c r="D22" s="19" t="s">
        <v>37</v>
      </c>
      <c r="E22" s="24" t="s">
        <v>97</v>
      </c>
      <c r="F22" s="25" t="s">
        <v>98</v>
      </c>
      <c r="G22" s="26">
        <v>500</v>
      </c>
      <c r="H22" s="27">
        <v>0</v>
      </c>
      <c r="I22" s="28">
        <f>ROUND(ROUND(H22,2)*ROUND(G22,3),2)</f>
      </c>
      <c r="O22">
        <f>(I22*21)/100</f>
      </c>
      <c r="P22" t="s">
        <v>13</v>
      </c>
    </row>
    <row r="23" spans="1:5" ht="12.75" customHeight="1">
      <c r="A23" s="29" t="s">
        <v>40</v>
      </c>
      <c r="E23" s="30" t="s">
        <v>37</v>
      </c>
    </row>
    <row r="24" spans="1:5" ht="25.5" customHeight="1">
      <c r="A24" s="31" t="s">
        <v>42</v>
      </c>
      <c r="E24" s="32" t="s">
        <v>99</v>
      </c>
    </row>
    <row r="25" spans="1:5" ht="38.25" customHeight="1">
      <c r="A25" t="s">
        <v>44</v>
      </c>
      <c r="E25" s="30" t="s">
        <v>100</v>
      </c>
    </row>
    <row r="26" spans="1:16" ht="12.75" customHeight="1">
      <c r="A26" s="19" t="s">
        <v>35</v>
      </c>
      <c r="B26" s="23" t="s">
        <v>25</v>
      </c>
      <c r="C26" s="23" t="s">
        <v>101</v>
      </c>
      <c r="D26" s="19" t="s">
        <v>37</v>
      </c>
      <c r="E26" s="24" t="s">
        <v>102</v>
      </c>
      <c r="F26" s="25" t="s">
        <v>75</v>
      </c>
      <c r="G26" s="26">
        <v>51</v>
      </c>
      <c r="H26" s="27">
        <v>0</v>
      </c>
      <c r="I26" s="28">
        <f>ROUND(ROUND(H26,2)*ROUND(G26,3),2)</f>
      </c>
      <c r="O26">
        <f>(I26*21)/100</f>
      </c>
      <c r="P26" t="s">
        <v>13</v>
      </c>
    </row>
    <row r="27" spans="1:5" ht="12.75" customHeight="1">
      <c r="A27" s="29" t="s">
        <v>40</v>
      </c>
      <c r="E27" s="30" t="s">
        <v>37</v>
      </c>
    </row>
    <row r="28" spans="1:5" ht="12.75" customHeight="1">
      <c r="A28" s="31" t="s">
        <v>42</v>
      </c>
      <c r="E28" s="32" t="s">
        <v>103</v>
      </c>
    </row>
    <row r="29" spans="1:5" ht="114.75" customHeight="1">
      <c r="A29" t="s">
        <v>44</v>
      </c>
      <c r="E29" s="30" t="s">
        <v>104</v>
      </c>
    </row>
    <row r="30" spans="1:16" ht="12.75" customHeight="1">
      <c r="A30" s="19" t="s">
        <v>35</v>
      </c>
      <c r="B30" s="23" t="s">
        <v>27</v>
      </c>
      <c r="C30" s="23" t="s">
        <v>105</v>
      </c>
      <c r="D30" s="19" t="s">
        <v>37</v>
      </c>
      <c r="E30" s="24" t="s">
        <v>106</v>
      </c>
      <c r="F30" s="25" t="s">
        <v>107</v>
      </c>
      <c r="G30" s="26">
        <v>861.018</v>
      </c>
      <c r="H30" s="27">
        <v>0</v>
      </c>
      <c r="I30" s="28">
        <f>ROUND(ROUND(H30,2)*ROUND(G30,3),2)</f>
      </c>
      <c r="O30">
        <f>(I30*21)/100</f>
      </c>
      <c r="P30" t="s">
        <v>13</v>
      </c>
    </row>
    <row r="31" spans="1:5" ht="12.75" customHeight="1">
      <c r="A31" s="29" t="s">
        <v>40</v>
      </c>
      <c r="E31" s="30" t="s">
        <v>37</v>
      </c>
    </row>
    <row r="32" spans="1:5" ht="89.25" customHeight="1">
      <c r="A32" s="31" t="s">
        <v>42</v>
      </c>
      <c r="E32" s="32" t="s">
        <v>108</v>
      </c>
    </row>
    <row r="33" spans="1:5" ht="12.75" customHeight="1">
      <c r="A33" t="s">
        <v>44</v>
      </c>
      <c r="E33" s="30" t="s">
        <v>109</v>
      </c>
    </row>
    <row r="34" spans="1:16" ht="12.75" customHeight="1">
      <c r="A34" s="19" t="s">
        <v>35</v>
      </c>
      <c r="B34" s="23" t="s">
        <v>64</v>
      </c>
      <c r="C34" s="23" t="s">
        <v>110</v>
      </c>
      <c r="D34" s="19" t="s">
        <v>37</v>
      </c>
      <c r="E34" s="24" t="s">
        <v>111</v>
      </c>
      <c r="F34" s="25" t="s">
        <v>107</v>
      </c>
      <c r="G34" s="26">
        <v>280.766</v>
      </c>
      <c r="H34" s="27">
        <v>0</v>
      </c>
      <c r="I34" s="28">
        <f>ROUND(ROUND(H34,2)*ROUND(G34,3),2)</f>
      </c>
      <c r="O34">
        <f>(I34*21)/100</f>
      </c>
      <c r="P34" t="s">
        <v>13</v>
      </c>
    </row>
    <row r="35" spans="1:5" ht="12.75" customHeight="1">
      <c r="A35" s="29" t="s">
        <v>40</v>
      </c>
      <c r="E35" s="30" t="s">
        <v>37</v>
      </c>
    </row>
    <row r="36" spans="1:5" ht="89.25" customHeight="1">
      <c r="A36" s="31" t="s">
        <v>42</v>
      </c>
      <c r="E36" s="32" t="s">
        <v>112</v>
      </c>
    </row>
    <row r="37" spans="1:5" ht="12.75" customHeight="1">
      <c r="A37" t="s">
        <v>44</v>
      </c>
      <c r="E37" s="30" t="s">
        <v>109</v>
      </c>
    </row>
    <row r="38" spans="1:16" ht="12.75" customHeight="1">
      <c r="A38" s="19" t="s">
        <v>35</v>
      </c>
      <c r="B38" s="23" t="s">
        <v>69</v>
      </c>
      <c r="C38" s="23" t="s">
        <v>113</v>
      </c>
      <c r="D38" s="19" t="s">
        <v>37</v>
      </c>
      <c r="E38" s="24" t="s">
        <v>114</v>
      </c>
      <c r="F38" s="25" t="s">
        <v>107</v>
      </c>
      <c r="G38" s="26">
        <v>1487.7</v>
      </c>
      <c r="H38" s="27">
        <v>0</v>
      </c>
      <c r="I38" s="28">
        <f>ROUND(ROUND(H38,2)*ROUND(G38,3),2)</f>
      </c>
      <c r="O38">
        <f>(I38*21)/100</f>
      </c>
      <c r="P38" t="s">
        <v>13</v>
      </c>
    </row>
    <row r="39" spans="1:5" ht="12.75" customHeight="1">
      <c r="A39" s="29" t="s">
        <v>40</v>
      </c>
      <c r="E39" s="30" t="s">
        <v>37</v>
      </c>
    </row>
    <row r="40" spans="1:5" ht="63.75" customHeight="1">
      <c r="A40" s="31" t="s">
        <v>42</v>
      </c>
      <c r="E40" s="32" t="s">
        <v>115</v>
      </c>
    </row>
    <row r="41" spans="1:5" ht="12.75" customHeight="1">
      <c r="A41" t="s">
        <v>44</v>
      </c>
      <c r="E41" s="30" t="s">
        <v>109</v>
      </c>
    </row>
    <row r="42" spans="1:16" ht="12.75" customHeight="1">
      <c r="A42" s="19" t="s">
        <v>35</v>
      </c>
      <c r="B42" s="23" t="s">
        <v>30</v>
      </c>
      <c r="C42" s="23" t="s">
        <v>113</v>
      </c>
      <c r="D42" s="19" t="s">
        <v>116</v>
      </c>
      <c r="E42" s="24" t="s">
        <v>114</v>
      </c>
      <c r="F42" s="25" t="s">
        <v>107</v>
      </c>
      <c r="G42" s="26">
        <v>91</v>
      </c>
      <c r="H42" s="27">
        <v>0</v>
      </c>
      <c r="I42" s="28">
        <f>ROUND(ROUND(H42,2)*ROUND(G42,3),2)</f>
      </c>
      <c r="O42">
        <f>(I42*21)/100</f>
      </c>
      <c r="P42" t="s">
        <v>13</v>
      </c>
    </row>
    <row r="43" spans="1:5" ht="12.75" customHeight="1">
      <c r="A43" s="29" t="s">
        <v>40</v>
      </c>
      <c r="E43" s="30" t="s">
        <v>41</v>
      </c>
    </row>
    <row r="44" spans="1:5" ht="25.5" customHeight="1">
      <c r="A44" s="31" t="s">
        <v>42</v>
      </c>
      <c r="E44" s="32" t="s">
        <v>117</v>
      </c>
    </row>
    <row r="45" spans="1:5" ht="12.75" customHeight="1">
      <c r="A45" t="s">
        <v>44</v>
      </c>
      <c r="E45" s="30" t="s">
        <v>109</v>
      </c>
    </row>
    <row r="46" spans="1:16" ht="12.75" customHeight="1">
      <c r="A46" s="19" t="s">
        <v>35</v>
      </c>
      <c r="B46" s="23" t="s">
        <v>32</v>
      </c>
      <c r="C46" s="23" t="s">
        <v>118</v>
      </c>
      <c r="D46" s="19" t="s">
        <v>37</v>
      </c>
      <c r="E46" s="24" t="s">
        <v>119</v>
      </c>
      <c r="F46" s="25" t="s">
        <v>120</v>
      </c>
      <c r="G46" s="26">
        <v>3070</v>
      </c>
      <c r="H46" s="27">
        <v>0</v>
      </c>
      <c r="I46" s="28">
        <f>ROUND(ROUND(H46,2)*ROUND(G46,3),2)</f>
      </c>
      <c r="O46">
        <f>(I46*21)/100</f>
      </c>
      <c r="P46" t="s">
        <v>13</v>
      </c>
    </row>
    <row r="47" spans="1:5" ht="12.75" customHeight="1">
      <c r="A47" s="29" t="s">
        <v>40</v>
      </c>
      <c r="E47" s="30" t="s">
        <v>37</v>
      </c>
    </row>
    <row r="48" spans="1:5" ht="89.25" customHeight="1">
      <c r="A48" s="31" t="s">
        <v>42</v>
      </c>
      <c r="E48" s="32" t="s">
        <v>121</v>
      </c>
    </row>
    <row r="49" spans="1:5" ht="12.75" customHeight="1">
      <c r="A49" t="s">
        <v>44</v>
      </c>
      <c r="E49" s="30" t="s">
        <v>122</v>
      </c>
    </row>
    <row r="50" spans="1:16" ht="12.75" customHeight="1">
      <c r="A50" s="19" t="s">
        <v>35</v>
      </c>
      <c r="B50" s="23" t="s">
        <v>123</v>
      </c>
      <c r="C50" s="23" t="s">
        <v>124</v>
      </c>
      <c r="D50" s="19" t="s">
        <v>37</v>
      </c>
      <c r="E50" s="24" t="s">
        <v>125</v>
      </c>
      <c r="F50" s="25" t="s">
        <v>107</v>
      </c>
      <c r="G50" s="26">
        <v>4945.08</v>
      </c>
      <c r="H50" s="27">
        <v>0</v>
      </c>
      <c r="I50" s="28">
        <f>ROUND(ROUND(H50,2)*ROUND(G50,3),2)</f>
      </c>
      <c r="O50">
        <f>(I50*21)/100</f>
      </c>
      <c r="P50" t="s">
        <v>13</v>
      </c>
    </row>
    <row r="51" spans="1:5" ht="12.75" customHeight="1">
      <c r="A51" s="29" t="s">
        <v>40</v>
      </c>
      <c r="E51" s="30" t="s">
        <v>37</v>
      </c>
    </row>
    <row r="52" spans="1:5" ht="89.25" customHeight="1">
      <c r="A52" s="31" t="s">
        <v>42</v>
      </c>
      <c r="E52" s="32" t="s">
        <v>126</v>
      </c>
    </row>
    <row r="53" spans="1:5" ht="293.25" customHeight="1">
      <c r="A53" t="s">
        <v>44</v>
      </c>
      <c r="E53" s="30" t="s">
        <v>127</v>
      </c>
    </row>
    <row r="54" spans="1:16" ht="12.75" customHeight="1">
      <c r="A54" s="19" t="s">
        <v>35</v>
      </c>
      <c r="B54" s="23" t="s">
        <v>128</v>
      </c>
      <c r="C54" s="23" t="s">
        <v>129</v>
      </c>
      <c r="D54" s="19" t="s">
        <v>37</v>
      </c>
      <c r="E54" s="24" t="s">
        <v>130</v>
      </c>
      <c r="F54" s="25" t="s">
        <v>107</v>
      </c>
      <c r="G54" s="26">
        <v>404.775</v>
      </c>
      <c r="H54" s="27">
        <v>0</v>
      </c>
      <c r="I54" s="28">
        <f>ROUND(ROUND(H54,2)*ROUND(G54,3),2)</f>
      </c>
      <c r="O54">
        <f>(I54*21)/100</f>
      </c>
      <c r="P54" t="s">
        <v>13</v>
      </c>
    </row>
    <row r="55" spans="1:5" ht="12.75" customHeight="1">
      <c r="A55" s="29" t="s">
        <v>40</v>
      </c>
      <c r="E55" s="30" t="s">
        <v>37</v>
      </c>
    </row>
    <row r="56" spans="1:5" ht="38.25" customHeight="1">
      <c r="A56" s="31" t="s">
        <v>42</v>
      </c>
      <c r="E56" s="32" t="s">
        <v>131</v>
      </c>
    </row>
    <row r="57" spans="1:5" ht="25.5" customHeight="1">
      <c r="A57" t="s">
        <v>44</v>
      </c>
      <c r="E57" s="30" t="s">
        <v>132</v>
      </c>
    </row>
    <row r="58" spans="1:16" ht="12.75" customHeight="1">
      <c r="A58" s="19" t="s">
        <v>35</v>
      </c>
      <c r="B58" s="23" t="s">
        <v>133</v>
      </c>
      <c r="C58" s="23" t="s">
        <v>134</v>
      </c>
      <c r="D58" s="19" t="s">
        <v>37</v>
      </c>
      <c r="E58" s="24" t="s">
        <v>135</v>
      </c>
      <c r="F58" s="25" t="s">
        <v>120</v>
      </c>
      <c r="G58" s="26">
        <v>5397</v>
      </c>
      <c r="H58" s="27">
        <v>0</v>
      </c>
      <c r="I58" s="28">
        <f>ROUND(ROUND(H58,2)*ROUND(G58,3),2)</f>
      </c>
      <c r="O58">
        <f>(I58*21)/100</f>
      </c>
      <c r="P58" t="s">
        <v>13</v>
      </c>
    </row>
    <row r="59" spans="1:5" ht="12.75" customHeight="1">
      <c r="A59" s="29" t="s">
        <v>40</v>
      </c>
      <c r="E59" s="30" t="s">
        <v>37</v>
      </c>
    </row>
    <row r="60" spans="1:5" ht="51" customHeight="1">
      <c r="A60" s="31" t="s">
        <v>42</v>
      </c>
      <c r="E60" s="32" t="s">
        <v>136</v>
      </c>
    </row>
    <row r="61" spans="1:5" ht="25.5" customHeight="1">
      <c r="A61" t="s">
        <v>44</v>
      </c>
      <c r="E61" s="30" t="s">
        <v>132</v>
      </c>
    </row>
    <row r="62" spans="1:16" ht="12.75" customHeight="1">
      <c r="A62" s="19" t="s">
        <v>35</v>
      </c>
      <c r="B62" s="23" t="s">
        <v>137</v>
      </c>
      <c r="C62" s="23" t="s">
        <v>138</v>
      </c>
      <c r="D62" s="19" t="s">
        <v>37</v>
      </c>
      <c r="E62" s="24" t="s">
        <v>139</v>
      </c>
      <c r="F62" s="25" t="s">
        <v>120</v>
      </c>
      <c r="G62" s="26">
        <v>211.5</v>
      </c>
      <c r="H62" s="27">
        <v>0</v>
      </c>
      <c r="I62" s="28">
        <f>ROUND(ROUND(H62,2)*ROUND(G62,3),2)</f>
      </c>
      <c r="O62">
        <f>(I62*21)/100</f>
      </c>
      <c r="P62" t="s">
        <v>13</v>
      </c>
    </row>
    <row r="63" spans="1:5" ht="12.75" customHeight="1">
      <c r="A63" s="29" t="s">
        <v>40</v>
      </c>
      <c r="E63" s="30" t="s">
        <v>37</v>
      </c>
    </row>
    <row r="64" spans="1:5" ht="25.5" customHeight="1">
      <c r="A64" s="31" t="s">
        <v>42</v>
      </c>
      <c r="E64" s="32" t="s">
        <v>140</v>
      </c>
    </row>
    <row r="65" spans="1:5" ht="25.5" customHeight="1">
      <c r="A65" t="s">
        <v>44</v>
      </c>
      <c r="E65" s="30" t="s">
        <v>132</v>
      </c>
    </row>
    <row r="66" spans="1:16" ht="12.75" customHeight="1">
      <c r="A66" s="19" t="s">
        <v>35</v>
      </c>
      <c r="B66" s="23" t="s">
        <v>141</v>
      </c>
      <c r="C66" s="23" t="s">
        <v>142</v>
      </c>
      <c r="D66" s="19" t="s">
        <v>37</v>
      </c>
      <c r="E66" s="24" t="s">
        <v>143</v>
      </c>
      <c r="F66" s="25" t="s">
        <v>120</v>
      </c>
      <c r="G66" s="26">
        <v>27</v>
      </c>
      <c r="H66" s="27">
        <v>0</v>
      </c>
      <c r="I66" s="28">
        <f>ROUND(ROUND(H66,2)*ROUND(G66,3),2)</f>
      </c>
      <c r="O66">
        <f>(I66*21)/100</f>
      </c>
      <c r="P66" t="s">
        <v>13</v>
      </c>
    </row>
    <row r="67" spans="1:5" ht="12.75" customHeight="1">
      <c r="A67" s="29" t="s">
        <v>40</v>
      </c>
      <c r="E67" s="30" t="s">
        <v>37</v>
      </c>
    </row>
    <row r="68" spans="1:5" ht="25.5" customHeight="1">
      <c r="A68" s="31" t="s">
        <v>42</v>
      </c>
      <c r="E68" s="32" t="s">
        <v>144</v>
      </c>
    </row>
    <row r="69" spans="1:5" ht="25.5" customHeight="1">
      <c r="A69" t="s">
        <v>44</v>
      </c>
      <c r="E69" s="30" t="s">
        <v>132</v>
      </c>
    </row>
    <row r="70" spans="1:16" ht="12.75" customHeight="1">
      <c r="A70" s="19" t="s">
        <v>35</v>
      </c>
      <c r="B70" s="23" t="s">
        <v>145</v>
      </c>
      <c r="C70" s="23" t="s">
        <v>146</v>
      </c>
      <c r="D70" s="19" t="s">
        <v>37</v>
      </c>
      <c r="E70" s="24" t="s">
        <v>147</v>
      </c>
      <c r="F70" s="25" t="s">
        <v>120</v>
      </c>
      <c r="G70" s="26">
        <v>13</v>
      </c>
      <c r="H70" s="27">
        <v>0</v>
      </c>
      <c r="I70" s="28">
        <f>ROUND(ROUND(H70,2)*ROUND(G70,3),2)</f>
      </c>
      <c r="O70">
        <f>(I70*21)/100</f>
      </c>
      <c r="P70" t="s">
        <v>13</v>
      </c>
    </row>
    <row r="71" spans="1:5" ht="12.75" customHeight="1">
      <c r="A71" s="29" t="s">
        <v>40</v>
      </c>
      <c r="E71" s="30" t="s">
        <v>37</v>
      </c>
    </row>
    <row r="72" spans="1:5" ht="25.5" customHeight="1">
      <c r="A72" s="31" t="s">
        <v>42</v>
      </c>
      <c r="E72" s="32" t="s">
        <v>148</v>
      </c>
    </row>
    <row r="73" spans="1:5" ht="25.5" customHeight="1">
      <c r="A73" t="s">
        <v>44</v>
      </c>
      <c r="E73" s="30" t="s">
        <v>132</v>
      </c>
    </row>
    <row r="74" spans="1:16" ht="12.75" customHeight="1">
      <c r="A74" s="19" t="s">
        <v>35</v>
      </c>
      <c r="B74" s="23" t="s">
        <v>149</v>
      </c>
      <c r="C74" s="23" t="s">
        <v>150</v>
      </c>
      <c r="D74" s="19" t="s">
        <v>37</v>
      </c>
      <c r="E74" s="24" t="s">
        <v>151</v>
      </c>
      <c r="F74" s="25" t="s">
        <v>107</v>
      </c>
      <c r="G74" s="26">
        <v>632.39</v>
      </c>
      <c r="H74" s="27">
        <v>0</v>
      </c>
      <c r="I74" s="28">
        <f>ROUND(ROUND(H74,2)*ROUND(G74,3),2)</f>
      </c>
      <c r="O74">
        <f>(I74*21)/100</f>
      </c>
      <c r="P74" t="s">
        <v>13</v>
      </c>
    </row>
    <row r="75" spans="1:5" ht="12.75" customHeight="1">
      <c r="A75" s="29" t="s">
        <v>40</v>
      </c>
      <c r="E75" s="30" t="s">
        <v>37</v>
      </c>
    </row>
    <row r="76" spans="1:5" ht="165.75" customHeight="1">
      <c r="A76" s="31" t="s">
        <v>42</v>
      </c>
      <c r="E76" s="32" t="s">
        <v>152</v>
      </c>
    </row>
    <row r="77" spans="1:5" ht="255" customHeight="1">
      <c r="A77" t="s">
        <v>44</v>
      </c>
      <c r="E77" s="30" t="s">
        <v>153</v>
      </c>
    </row>
    <row r="78" spans="1:16" ht="12.75" customHeight="1">
      <c r="A78" s="19" t="s">
        <v>35</v>
      </c>
      <c r="B78" s="23" t="s">
        <v>154</v>
      </c>
      <c r="C78" s="23" t="s">
        <v>155</v>
      </c>
      <c r="D78" s="19" t="s">
        <v>37</v>
      </c>
      <c r="E78" s="24" t="s">
        <v>156</v>
      </c>
      <c r="F78" s="25" t="s">
        <v>107</v>
      </c>
      <c r="G78" s="26">
        <v>5577.48</v>
      </c>
      <c r="H78" s="27">
        <v>0</v>
      </c>
      <c r="I78" s="28">
        <f>ROUND(ROUND(H78,2)*ROUND(G78,3),2)</f>
      </c>
      <c r="O78">
        <f>(I78*21)/100</f>
      </c>
      <c r="P78" t="s">
        <v>13</v>
      </c>
    </row>
    <row r="79" spans="1:5" ht="12.75" customHeight="1">
      <c r="A79" s="29" t="s">
        <v>40</v>
      </c>
      <c r="E79" s="30" t="s">
        <v>37</v>
      </c>
    </row>
    <row r="80" spans="1:5" ht="51" customHeight="1">
      <c r="A80" s="31" t="s">
        <v>42</v>
      </c>
      <c r="E80" s="32" t="s">
        <v>157</v>
      </c>
    </row>
    <row r="81" spans="1:5" ht="165.75" customHeight="1">
      <c r="A81" t="s">
        <v>44</v>
      </c>
      <c r="E81" s="30" t="s">
        <v>158</v>
      </c>
    </row>
    <row r="82" spans="1:16" ht="12.75" customHeight="1">
      <c r="A82" s="19" t="s">
        <v>35</v>
      </c>
      <c r="B82" s="23" t="s">
        <v>159</v>
      </c>
      <c r="C82" s="23" t="s">
        <v>160</v>
      </c>
      <c r="D82" s="19" t="s">
        <v>37</v>
      </c>
      <c r="E82" s="24" t="s">
        <v>161</v>
      </c>
      <c r="F82" s="25" t="s">
        <v>107</v>
      </c>
      <c r="G82" s="26">
        <v>189</v>
      </c>
      <c r="H82" s="27">
        <v>0</v>
      </c>
      <c r="I82" s="28">
        <f>ROUND(ROUND(H82,2)*ROUND(G82,3),2)</f>
      </c>
      <c r="O82">
        <f>(I82*21)/100</f>
      </c>
      <c r="P82" t="s">
        <v>13</v>
      </c>
    </row>
    <row r="83" spans="1:5" ht="12.75" customHeight="1">
      <c r="A83" s="29" t="s">
        <v>40</v>
      </c>
      <c r="E83" s="30" t="s">
        <v>37</v>
      </c>
    </row>
    <row r="84" spans="1:5" ht="25.5" customHeight="1">
      <c r="A84" s="31" t="s">
        <v>42</v>
      </c>
      <c r="E84" s="32" t="s">
        <v>162</v>
      </c>
    </row>
    <row r="85" spans="1:5" ht="229.5" customHeight="1">
      <c r="A85" t="s">
        <v>44</v>
      </c>
      <c r="E85" s="30" t="s">
        <v>163</v>
      </c>
    </row>
    <row r="86" spans="1:16" ht="12.75" customHeight="1">
      <c r="A86" s="19" t="s">
        <v>35</v>
      </c>
      <c r="B86" s="23" t="s">
        <v>164</v>
      </c>
      <c r="C86" s="23" t="s">
        <v>165</v>
      </c>
      <c r="D86" s="19" t="s">
        <v>37</v>
      </c>
      <c r="E86" s="24" t="s">
        <v>166</v>
      </c>
      <c r="F86" s="25" t="s">
        <v>107</v>
      </c>
      <c r="G86" s="26">
        <v>280.6</v>
      </c>
      <c r="H86" s="27">
        <v>0</v>
      </c>
      <c r="I86" s="28">
        <f>ROUND(ROUND(H86,2)*ROUND(G86,3),2)</f>
      </c>
      <c r="O86">
        <f>(I86*21)/100</f>
      </c>
      <c r="P86" t="s">
        <v>13</v>
      </c>
    </row>
    <row r="87" spans="1:5" ht="12.75" customHeight="1">
      <c r="A87" s="29" t="s">
        <v>40</v>
      </c>
      <c r="E87" s="30" t="s">
        <v>37</v>
      </c>
    </row>
    <row r="88" spans="1:5" ht="25.5" customHeight="1">
      <c r="A88" s="31" t="s">
        <v>42</v>
      </c>
      <c r="E88" s="32" t="s">
        <v>167</v>
      </c>
    </row>
    <row r="89" spans="1:5" ht="204" customHeight="1">
      <c r="A89" t="s">
        <v>44</v>
      </c>
      <c r="E89" s="30" t="s">
        <v>168</v>
      </c>
    </row>
    <row r="90" spans="1:16" ht="12.75" customHeight="1">
      <c r="A90" s="19" t="s">
        <v>35</v>
      </c>
      <c r="B90" s="23" t="s">
        <v>169</v>
      </c>
      <c r="C90" s="23" t="s">
        <v>170</v>
      </c>
      <c r="D90" s="19" t="s">
        <v>37</v>
      </c>
      <c r="E90" s="24" t="s">
        <v>171</v>
      </c>
      <c r="F90" s="25" t="s">
        <v>107</v>
      </c>
      <c r="G90" s="26">
        <v>101.1</v>
      </c>
      <c r="H90" s="27">
        <v>0</v>
      </c>
      <c r="I90" s="28">
        <f>ROUND(ROUND(H90,2)*ROUND(G90,3),2)</f>
      </c>
      <c r="O90">
        <f>(I90*21)/100</f>
      </c>
      <c r="P90" t="s">
        <v>13</v>
      </c>
    </row>
    <row r="91" spans="1:5" ht="12.75" customHeight="1">
      <c r="A91" s="29" t="s">
        <v>40</v>
      </c>
      <c r="E91" s="30" t="s">
        <v>37</v>
      </c>
    </row>
    <row r="92" spans="1:5" ht="369.75" customHeight="1">
      <c r="A92" s="31" t="s">
        <v>42</v>
      </c>
      <c r="E92" s="32" t="s">
        <v>172</v>
      </c>
    </row>
    <row r="93" spans="1:5" ht="242.25" customHeight="1">
      <c r="A93" t="s">
        <v>44</v>
      </c>
      <c r="E93" s="30" t="s">
        <v>173</v>
      </c>
    </row>
    <row r="94" spans="1:16" ht="12.75" customHeight="1">
      <c r="A94" s="19" t="s">
        <v>35</v>
      </c>
      <c r="B94" s="23" t="s">
        <v>174</v>
      </c>
      <c r="C94" s="23" t="s">
        <v>175</v>
      </c>
      <c r="D94" s="19" t="s">
        <v>37</v>
      </c>
      <c r="E94" s="24" t="s">
        <v>176</v>
      </c>
      <c r="F94" s="25" t="s">
        <v>98</v>
      </c>
      <c r="G94" s="26">
        <v>7786.5</v>
      </c>
      <c r="H94" s="27">
        <v>0</v>
      </c>
      <c r="I94" s="28">
        <f>ROUND(ROUND(H94,2)*ROUND(G94,3),2)</f>
      </c>
      <c r="O94">
        <f>(I94*21)/100</f>
      </c>
      <c r="P94" t="s">
        <v>13</v>
      </c>
    </row>
    <row r="95" spans="1:5" ht="12.75" customHeight="1">
      <c r="A95" s="29" t="s">
        <v>40</v>
      </c>
      <c r="E95" s="30" t="s">
        <v>37</v>
      </c>
    </row>
    <row r="96" spans="1:5" ht="76.5" customHeight="1">
      <c r="A96" s="31" t="s">
        <v>42</v>
      </c>
      <c r="E96" s="32" t="s">
        <v>177</v>
      </c>
    </row>
    <row r="97" spans="1:5" ht="12.75" customHeight="1">
      <c r="A97" t="s">
        <v>44</v>
      </c>
      <c r="E97" s="30" t="s">
        <v>178</v>
      </c>
    </row>
    <row r="98" spans="1:16" ht="12.75" customHeight="1">
      <c r="A98" s="19" t="s">
        <v>35</v>
      </c>
      <c r="B98" s="23" t="s">
        <v>179</v>
      </c>
      <c r="C98" s="23" t="s">
        <v>180</v>
      </c>
      <c r="D98" s="19" t="s">
        <v>181</v>
      </c>
      <c r="E98" s="24" t="s">
        <v>182</v>
      </c>
      <c r="F98" s="25" t="s">
        <v>98</v>
      </c>
      <c r="G98" s="26">
        <v>5509.8</v>
      </c>
      <c r="H98" s="27">
        <v>0</v>
      </c>
      <c r="I98" s="28">
        <f>ROUND(ROUND(H98,2)*ROUND(G98,3),2)</f>
      </c>
      <c r="O98">
        <f>(I98*21)/100</f>
      </c>
      <c r="P98" t="s">
        <v>13</v>
      </c>
    </row>
    <row r="99" spans="1:5" ht="12.75" customHeight="1">
      <c r="A99" s="29" t="s">
        <v>40</v>
      </c>
      <c r="E99" s="30" t="s">
        <v>37</v>
      </c>
    </row>
    <row r="100" spans="1:5" ht="89.25" customHeight="1">
      <c r="A100" s="31" t="s">
        <v>42</v>
      </c>
      <c r="E100" s="32" t="s">
        <v>183</v>
      </c>
    </row>
    <row r="101" spans="1:5" ht="38.25" customHeight="1">
      <c r="A101" t="s">
        <v>44</v>
      </c>
      <c r="E101" s="30" t="s">
        <v>184</v>
      </c>
    </row>
    <row r="102" spans="1:16" ht="12.75" customHeight="1">
      <c r="A102" s="19" t="s">
        <v>35</v>
      </c>
      <c r="B102" s="23" t="s">
        <v>185</v>
      </c>
      <c r="C102" s="23" t="s">
        <v>186</v>
      </c>
      <c r="D102" s="19" t="s">
        <v>37</v>
      </c>
      <c r="E102" s="24" t="s">
        <v>187</v>
      </c>
      <c r="F102" s="25" t="s">
        <v>98</v>
      </c>
      <c r="G102" s="26">
        <v>414</v>
      </c>
      <c r="H102" s="27">
        <v>0</v>
      </c>
      <c r="I102" s="28">
        <f>ROUND(ROUND(H102,2)*ROUND(G102,3),2)</f>
      </c>
      <c r="O102">
        <f>(I102*21)/100</f>
      </c>
      <c r="P102" t="s">
        <v>13</v>
      </c>
    </row>
    <row r="103" spans="1:5" ht="12.75" customHeight="1">
      <c r="A103" s="29" t="s">
        <v>40</v>
      </c>
      <c r="E103" s="30" t="s">
        <v>37</v>
      </c>
    </row>
    <row r="104" spans="1:5" ht="25.5" customHeight="1">
      <c r="A104" s="31" t="s">
        <v>42</v>
      </c>
      <c r="E104" s="32" t="s">
        <v>188</v>
      </c>
    </row>
    <row r="105" spans="1:5" ht="12.75" customHeight="1">
      <c r="A105" t="s">
        <v>44</v>
      </c>
      <c r="E105" s="30" t="s">
        <v>189</v>
      </c>
    </row>
    <row r="106" spans="1:9" ht="12.75" customHeight="1">
      <c r="A106" s="5" t="s">
        <v>33</v>
      </c>
      <c r="B106" s="5"/>
      <c r="C106" s="36" t="s">
        <v>13</v>
      </c>
      <c r="D106" s="5"/>
      <c r="E106" s="21" t="s">
        <v>190</v>
      </c>
      <c r="F106" s="5"/>
      <c r="G106" s="5"/>
      <c r="H106" s="5"/>
      <c r="I106" s="37">
        <f>0+I107+I111+I115</f>
      </c>
    </row>
    <row r="107" spans="1:16" ht="12.75" customHeight="1">
      <c r="A107" s="19" t="s">
        <v>35</v>
      </c>
      <c r="B107" s="23" t="s">
        <v>191</v>
      </c>
      <c r="C107" s="23" t="s">
        <v>192</v>
      </c>
      <c r="D107" s="19" t="s">
        <v>37</v>
      </c>
      <c r="E107" s="24" t="s">
        <v>193</v>
      </c>
      <c r="F107" s="25" t="s">
        <v>98</v>
      </c>
      <c r="G107" s="26">
        <v>1400</v>
      </c>
      <c r="H107" s="27">
        <v>0</v>
      </c>
      <c r="I107" s="28">
        <f>ROUND(ROUND(H107,2)*ROUND(G107,3),2)</f>
      </c>
      <c r="O107">
        <f>(I107*21)/100</f>
      </c>
      <c r="P107" t="s">
        <v>13</v>
      </c>
    </row>
    <row r="108" spans="1:5" ht="12.75" customHeight="1">
      <c r="A108" s="29" t="s">
        <v>40</v>
      </c>
      <c r="E108" s="30" t="s">
        <v>37</v>
      </c>
    </row>
    <row r="109" spans="1:5" ht="25.5" customHeight="1">
      <c r="A109" s="31" t="s">
        <v>42</v>
      </c>
      <c r="E109" s="32" t="s">
        <v>194</v>
      </c>
    </row>
    <row r="110" spans="1:5" ht="12.75" customHeight="1">
      <c r="A110" t="s">
        <v>44</v>
      </c>
      <c r="E110" s="30" t="s">
        <v>195</v>
      </c>
    </row>
    <row r="111" spans="1:16" ht="12.75" customHeight="1">
      <c r="A111" s="19" t="s">
        <v>35</v>
      </c>
      <c r="B111" s="23" t="s">
        <v>196</v>
      </c>
      <c r="C111" s="23" t="s">
        <v>197</v>
      </c>
      <c r="D111" s="19" t="s">
        <v>37</v>
      </c>
      <c r="E111" s="24" t="s">
        <v>198</v>
      </c>
      <c r="F111" s="25" t="s">
        <v>98</v>
      </c>
      <c r="G111" s="26">
        <v>15147.1</v>
      </c>
      <c r="H111" s="27">
        <v>0</v>
      </c>
      <c r="I111" s="28">
        <f>ROUND(ROUND(H111,2)*ROUND(G111,3),2)</f>
      </c>
      <c r="O111">
        <f>(I111*21)/100</f>
      </c>
      <c r="P111" t="s">
        <v>13</v>
      </c>
    </row>
    <row r="112" spans="1:5" ht="12.75" customHeight="1">
      <c r="A112" s="29" t="s">
        <v>40</v>
      </c>
      <c r="E112" s="30" t="s">
        <v>37</v>
      </c>
    </row>
    <row r="113" spans="1:5" ht="114.75" customHeight="1">
      <c r="A113" s="31" t="s">
        <v>42</v>
      </c>
      <c r="E113" s="32" t="s">
        <v>199</v>
      </c>
    </row>
    <row r="114" spans="1:5" ht="38.25" customHeight="1">
      <c r="A114" t="s">
        <v>44</v>
      </c>
      <c r="E114" s="30" t="s">
        <v>200</v>
      </c>
    </row>
    <row r="115" spans="1:16" ht="12.75" customHeight="1">
      <c r="A115" s="19" t="s">
        <v>35</v>
      </c>
      <c r="B115" s="23" t="s">
        <v>201</v>
      </c>
      <c r="C115" s="23" t="s">
        <v>202</v>
      </c>
      <c r="D115" s="19" t="s">
        <v>37</v>
      </c>
      <c r="E115" s="24" t="s">
        <v>203</v>
      </c>
      <c r="F115" s="25" t="s">
        <v>107</v>
      </c>
      <c r="G115" s="26">
        <v>36.89</v>
      </c>
      <c r="H115" s="27">
        <v>0</v>
      </c>
      <c r="I115" s="28">
        <f>ROUND(ROUND(H115,2)*ROUND(G115,3),2)</f>
      </c>
      <c r="O115">
        <f>(I115*21)/100</f>
      </c>
      <c r="P115" t="s">
        <v>13</v>
      </c>
    </row>
    <row r="116" spans="1:5" ht="12.75" customHeight="1">
      <c r="A116" s="29" t="s">
        <v>40</v>
      </c>
      <c r="E116" s="30" t="s">
        <v>37</v>
      </c>
    </row>
    <row r="117" spans="1:5" ht="369.75" customHeight="1">
      <c r="A117" s="31" t="s">
        <v>42</v>
      </c>
      <c r="E117" s="32" t="s">
        <v>204</v>
      </c>
    </row>
    <row r="118" spans="1:5" ht="216.75" customHeight="1">
      <c r="A118" t="s">
        <v>44</v>
      </c>
      <c r="E118" s="30" t="s">
        <v>205</v>
      </c>
    </row>
    <row r="119" spans="1:9" ht="12.75" customHeight="1">
      <c r="A119" s="5" t="s">
        <v>33</v>
      </c>
      <c r="B119" s="5"/>
      <c r="C119" s="36" t="s">
        <v>23</v>
      </c>
      <c r="D119" s="5"/>
      <c r="E119" s="21" t="s">
        <v>206</v>
      </c>
      <c r="F119" s="5"/>
      <c r="G119" s="5"/>
      <c r="H119" s="5"/>
      <c r="I119" s="37">
        <f>0+I120+I124+I128+I132</f>
      </c>
    </row>
    <row r="120" spans="1:16" ht="12.75" customHeight="1">
      <c r="A120" s="19" t="s">
        <v>35</v>
      </c>
      <c r="B120" s="23" t="s">
        <v>207</v>
      </c>
      <c r="C120" s="23" t="s">
        <v>208</v>
      </c>
      <c r="D120" s="19" t="s">
        <v>37</v>
      </c>
      <c r="E120" s="24" t="s">
        <v>209</v>
      </c>
      <c r="F120" s="25" t="s">
        <v>107</v>
      </c>
      <c r="G120" s="26">
        <v>49.644</v>
      </c>
      <c r="H120" s="27">
        <v>0</v>
      </c>
      <c r="I120" s="28">
        <f>ROUND(ROUND(H120,2)*ROUND(G120,3),2)</f>
      </c>
      <c r="O120">
        <f>(I120*21)/100</f>
      </c>
      <c r="P120" t="s">
        <v>13</v>
      </c>
    </row>
    <row r="121" spans="1:5" ht="12.75" customHeight="1">
      <c r="A121" s="29" t="s">
        <v>40</v>
      </c>
      <c r="E121" s="30" t="s">
        <v>37</v>
      </c>
    </row>
    <row r="122" spans="1:5" ht="76.5" customHeight="1">
      <c r="A122" s="31" t="s">
        <v>42</v>
      </c>
      <c r="E122" s="32" t="s">
        <v>210</v>
      </c>
    </row>
    <row r="123" spans="1:5" ht="216.75" customHeight="1">
      <c r="A123" t="s">
        <v>44</v>
      </c>
      <c r="E123" s="30" t="s">
        <v>211</v>
      </c>
    </row>
    <row r="124" spans="1:16" ht="12.75" customHeight="1">
      <c r="A124" s="19" t="s">
        <v>35</v>
      </c>
      <c r="B124" s="23" t="s">
        <v>212</v>
      </c>
      <c r="C124" s="23" t="s">
        <v>213</v>
      </c>
      <c r="D124" s="19" t="s">
        <v>37</v>
      </c>
      <c r="E124" s="24" t="s">
        <v>214</v>
      </c>
      <c r="F124" s="25" t="s">
        <v>107</v>
      </c>
      <c r="G124" s="26">
        <v>242.84</v>
      </c>
      <c r="H124" s="27">
        <v>0</v>
      </c>
      <c r="I124" s="28">
        <f>ROUND(ROUND(H124,2)*ROUND(G124,3),2)</f>
      </c>
      <c r="O124">
        <f>(I124*21)/100</f>
      </c>
      <c r="P124" t="s">
        <v>13</v>
      </c>
    </row>
    <row r="125" spans="1:5" ht="12.75" customHeight="1">
      <c r="A125" s="29" t="s">
        <v>40</v>
      </c>
      <c r="E125" s="30" t="s">
        <v>37</v>
      </c>
    </row>
    <row r="126" spans="1:5" ht="89.25" customHeight="1">
      <c r="A126" s="31" t="s">
        <v>42</v>
      </c>
      <c r="E126" s="32" t="s">
        <v>215</v>
      </c>
    </row>
    <row r="127" spans="1:5" ht="25.5" customHeight="1">
      <c r="A127" t="s">
        <v>44</v>
      </c>
      <c r="E127" s="30" t="s">
        <v>216</v>
      </c>
    </row>
    <row r="128" spans="1:16" ht="12.75" customHeight="1">
      <c r="A128" s="19" t="s">
        <v>35</v>
      </c>
      <c r="B128" s="23" t="s">
        <v>217</v>
      </c>
      <c r="C128" s="23" t="s">
        <v>218</v>
      </c>
      <c r="D128" s="19" t="s">
        <v>37</v>
      </c>
      <c r="E128" s="24" t="s">
        <v>219</v>
      </c>
      <c r="F128" s="25" t="s">
        <v>107</v>
      </c>
      <c r="G128" s="26">
        <v>15.39</v>
      </c>
      <c r="H128" s="27">
        <v>0</v>
      </c>
      <c r="I128" s="28">
        <f>ROUND(ROUND(H128,2)*ROUND(G128,3),2)</f>
      </c>
      <c r="O128">
        <f>(I128*21)/100</f>
      </c>
      <c r="P128" t="s">
        <v>13</v>
      </c>
    </row>
    <row r="129" spans="1:5" ht="12.75" customHeight="1">
      <c r="A129" s="29" t="s">
        <v>40</v>
      </c>
      <c r="E129" s="30" t="s">
        <v>37</v>
      </c>
    </row>
    <row r="130" spans="1:5" ht="76.5" customHeight="1">
      <c r="A130" s="31" t="s">
        <v>42</v>
      </c>
      <c r="E130" s="32" t="s">
        <v>220</v>
      </c>
    </row>
    <row r="131" spans="1:5" ht="178.5" customHeight="1">
      <c r="A131" t="s">
        <v>44</v>
      </c>
      <c r="E131" s="30" t="s">
        <v>221</v>
      </c>
    </row>
    <row r="132" spans="1:16" ht="12.75" customHeight="1">
      <c r="A132" s="19" t="s">
        <v>35</v>
      </c>
      <c r="B132" s="23" t="s">
        <v>222</v>
      </c>
      <c r="C132" s="23" t="s">
        <v>223</v>
      </c>
      <c r="D132" s="19" t="s">
        <v>37</v>
      </c>
      <c r="E132" s="24" t="s">
        <v>224</v>
      </c>
      <c r="F132" s="25" t="s">
        <v>107</v>
      </c>
      <c r="G132" s="26">
        <v>70.92</v>
      </c>
      <c r="H132" s="27">
        <v>0</v>
      </c>
      <c r="I132" s="28">
        <f>ROUND(ROUND(H132,2)*ROUND(G132,3),2)</f>
      </c>
      <c r="O132">
        <f>(I132*21)/100</f>
      </c>
      <c r="P132" t="s">
        <v>13</v>
      </c>
    </row>
    <row r="133" spans="1:5" ht="12.75" customHeight="1">
      <c r="A133" s="29" t="s">
        <v>40</v>
      </c>
      <c r="E133" s="30" t="s">
        <v>37</v>
      </c>
    </row>
    <row r="134" spans="1:5" ht="76.5" customHeight="1">
      <c r="A134" s="31" t="s">
        <v>42</v>
      </c>
      <c r="E134" s="32" t="s">
        <v>225</v>
      </c>
    </row>
    <row r="135" spans="1:5" ht="102" customHeight="1">
      <c r="A135" t="s">
        <v>44</v>
      </c>
      <c r="E135" s="30" t="s">
        <v>226</v>
      </c>
    </row>
    <row r="136" spans="1:9" ht="12.75" customHeight="1">
      <c r="A136" s="5" t="s">
        <v>33</v>
      </c>
      <c r="B136" s="5"/>
      <c r="C136" s="36" t="s">
        <v>25</v>
      </c>
      <c r="D136" s="5"/>
      <c r="E136" s="21" t="s">
        <v>227</v>
      </c>
      <c r="F136" s="5"/>
      <c r="G136" s="5"/>
      <c r="H136" s="5"/>
      <c r="I136" s="37">
        <f>0+I137+I141+I145+I149+I153+I157+I161+I165+I169+I173+I177+I181+I185</f>
      </c>
    </row>
    <row r="137" spans="1:16" ht="12.75" customHeight="1">
      <c r="A137" s="19" t="s">
        <v>35</v>
      </c>
      <c r="B137" s="23" t="s">
        <v>228</v>
      </c>
      <c r="C137" s="23" t="s">
        <v>229</v>
      </c>
      <c r="D137" s="19" t="s">
        <v>37</v>
      </c>
      <c r="E137" s="24" t="s">
        <v>230</v>
      </c>
      <c r="F137" s="25" t="s">
        <v>98</v>
      </c>
      <c r="G137" s="26">
        <v>6511.3</v>
      </c>
      <c r="H137" s="27">
        <v>0</v>
      </c>
      <c r="I137" s="28">
        <f>ROUND(ROUND(H137,2)*ROUND(G137,3),2)</f>
      </c>
      <c r="O137">
        <f>(I137*21)/100</f>
      </c>
      <c r="P137" t="s">
        <v>13</v>
      </c>
    </row>
    <row r="138" spans="1:5" ht="12.75" customHeight="1">
      <c r="A138" s="29" t="s">
        <v>40</v>
      </c>
      <c r="E138" s="30" t="s">
        <v>37</v>
      </c>
    </row>
    <row r="139" spans="1:5" ht="76.5" customHeight="1">
      <c r="A139" s="31" t="s">
        <v>42</v>
      </c>
      <c r="E139" s="32" t="s">
        <v>231</v>
      </c>
    </row>
    <row r="140" spans="1:5" ht="51" customHeight="1">
      <c r="A140" t="s">
        <v>44</v>
      </c>
      <c r="E140" s="30" t="s">
        <v>232</v>
      </c>
    </row>
    <row r="141" spans="1:16" ht="12.75" customHeight="1">
      <c r="A141" s="19" t="s">
        <v>35</v>
      </c>
      <c r="B141" s="23" t="s">
        <v>233</v>
      </c>
      <c r="C141" s="23" t="s">
        <v>234</v>
      </c>
      <c r="D141" s="19" t="s">
        <v>37</v>
      </c>
      <c r="E141" s="24" t="s">
        <v>235</v>
      </c>
      <c r="F141" s="25" t="s">
        <v>98</v>
      </c>
      <c r="G141" s="26">
        <v>15853.6</v>
      </c>
      <c r="H141" s="27">
        <v>0</v>
      </c>
      <c r="I141" s="28">
        <f>ROUND(ROUND(H141,2)*ROUND(G141,3),2)</f>
      </c>
      <c r="O141">
        <f>(I141*21)/100</f>
      </c>
      <c r="P141" t="s">
        <v>13</v>
      </c>
    </row>
    <row r="142" spans="1:5" ht="12.75" customHeight="1">
      <c r="A142" s="29" t="s">
        <v>40</v>
      </c>
      <c r="E142" s="30" t="s">
        <v>37</v>
      </c>
    </row>
    <row r="143" spans="1:5" ht="114.75" customHeight="1">
      <c r="A143" s="31" t="s">
        <v>42</v>
      </c>
      <c r="E143" s="32" t="s">
        <v>236</v>
      </c>
    </row>
    <row r="144" spans="1:5" ht="51" customHeight="1">
      <c r="A144" t="s">
        <v>44</v>
      </c>
      <c r="E144" s="30" t="s">
        <v>232</v>
      </c>
    </row>
    <row r="145" spans="1:16" ht="12.75" customHeight="1">
      <c r="A145" s="19" t="s">
        <v>35</v>
      </c>
      <c r="B145" s="23" t="s">
        <v>237</v>
      </c>
      <c r="C145" s="23" t="s">
        <v>238</v>
      </c>
      <c r="D145" s="19" t="s">
        <v>37</v>
      </c>
      <c r="E145" s="24" t="s">
        <v>239</v>
      </c>
      <c r="F145" s="25" t="s">
        <v>98</v>
      </c>
      <c r="G145" s="26">
        <v>419</v>
      </c>
      <c r="H145" s="27">
        <v>0</v>
      </c>
      <c r="I145" s="28">
        <f>ROUND(ROUND(H145,2)*ROUND(G145,3),2)</f>
      </c>
      <c r="O145">
        <f>(I145*21)/100</f>
      </c>
      <c r="P145" t="s">
        <v>13</v>
      </c>
    </row>
    <row r="146" spans="1:5" ht="12.75" customHeight="1">
      <c r="A146" s="29" t="s">
        <v>40</v>
      </c>
      <c r="E146" s="30" t="s">
        <v>37</v>
      </c>
    </row>
    <row r="147" spans="1:5" ht="38.25" customHeight="1">
      <c r="A147" s="31" t="s">
        <v>42</v>
      </c>
      <c r="E147" s="32" t="s">
        <v>240</v>
      </c>
    </row>
    <row r="148" spans="1:5" ht="51" customHeight="1">
      <c r="A148" t="s">
        <v>44</v>
      </c>
      <c r="E148" s="30" t="s">
        <v>232</v>
      </c>
    </row>
    <row r="149" spans="1:16" ht="12.75" customHeight="1">
      <c r="A149" s="19" t="s">
        <v>35</v>
      </c>
      <c r="B149" s="23" t="s">
        <v>241</v>
      </c>
      <c r="C149" s="23" t="s">
        <v>242</v>
      </c>
      <c r="D149" s="19" t="s">
        <v>37</v>
      </c>
      <c r="E149" s="24" t="s">
        <v>243</v>
      </c>
      <c r="F149" s="25" t="s">
        <v>107</v>
      </c>
      <c r="G149" s="26">
        <v>182</v>
      </c>
      <c r="H149" s="27">
        <v>0</v>
      </c>
      <c r="I149" s="28">
        <f>ROUND(ROUND(H149,2)*ROUND(G149,3),2)</f>
      </c>
      <c r="O149">
        <f>(I149*21)/100</f>
      </c>
      <c r="P149" t="s">
        <v>13</v>
      </c>
    </row>
    <row r="150" spans="1:5" ht="12.75" customHeight="1">
      <c r="A150" s="29" t="s">
        <v>40</v>
      </c>
      <c r="E150" s="30" t="s">
        <v>41</v>
      </c>
    </row>
    <row r="151" spans="1:5" ht="51" customHeight="1">
      <c r="A151" s="31" t="s">
        <v>42</v>
      </c>
      <c r="E151" s="32" t="s">
        <v>244</v>
      </c>
    </row>
    <row r="152" spans="1:5" ht="51" customHeight="1">
      <c r="A152" t="s">
        <v>44</v>
      </c>
      <c r="E152" s="30" t="s">
        <v>232</v>
      </c>
    </row>
    <row r="153" spans="1:16" ht="12.75" customHeight="1">
      <c r="A153" s="19" t="s">
        <v>35</v>
      </c>
      <c r="B153" s="23" t="s">
        <v>245</v>
      </c>
      <c r="C153" s="23" t="s">
        <v>246</v>
      </c>
      <c r="D153" s="19" t="s">
        <v>37</v>
      </c>
      <c r="E153" s="24" t="s">
        <v>247</v>
      </c>
      <c r="F153" s="25" t="s">
        <v>98</v>
      </c>
      <c r="G153" s="26">
        <v>17996</v>
      </c>
      <c r="H153" s="27">
        <v>0</v>
      </c>
      <c r="I153" s="28">
        <f>ROUND(ROUND(H153,2)*ROUND(G153,3),2)</f>
      </c>
      <c r="O153">
        <f>(I153*21)/100</f>
      </c>
      <c r="P153" t="s">
        <v>13</v>
      </c>
    </row>
    <row r="154" spans="1:5" ht="12.75" customHeight="1">
      <c r="A154" s="29" t="s">
        <v>40</v>
      </c>
      <c r="E154" s="30" t="s">
        <v>37</v>
      </c>
    </row>
    <row r="155" spans="1:5" ht="63.75" customHeight="1">
      <c r="A155" s="31" t="s">
        <v>42</v>
      </c>
      <c r="E155" s="32" t="s">
        <v>248</v>
      </c>
    </row>
    <row r="156" spans="1:5" ht="63.75" customHeight="1">
      <c r="A156" t="s">
        <v>44</v>
      </c>
      <c r="E156" s="30" t="s">
        <v>249</v>
      </c>
    </row>
    <row r="157" spans="1:16" ht="12.75" customHeight="1">
      <c r="A157" s="19" t="s">
        <v>35</v>
      </c>
      <c r="B157" s="23" t="s">
        <v>250</v>
      </c>
      <c r="C157" s="23" t="s">
        <v>251</v>
      </c>
      <c r="D157" s="19" t="s">
        <v>37</v>
      </c>
      <c r="E157" s="24" t="s">
        <v>252</v>
      </c>
      <c r="F157" s="25" t="s">
        <v>98</v>
      </c>
      <c r="G157" s="26">
        <v>2788.5</v>
      </c>
      <c r="H157" s="27">
        <v>0</v>
      </c>
      <c r="I157" s="28">
        <f>ROUND(ROUND(H157,2)*ROUND(G157,3),2)</f>
      </c>
      <c r="O157">
        <f>(I157*21)/100</f>
      </c>
      <c r="P157" t="s">
        <v>13</v>
      </c>
    </row>
    <row r="158" spans="1:5" ht="12.75" customHeight="1">
      <c r="A158" s="29" t="s">
        <v>40</v>
      </c>
      <c r="E158" s="30" t="s">
        <v>37</v>
      </c>
    </row>
    <row r="159" spans="1:5" ht="38.25" customHeight="1">
      <c r="A159" s="31" t="s">
        <v>42</v>
      </c>
      <c r="E159" s="32" t="s">
        <v>253</v>
      </c>
    </row>
    <row r="160" spans="1:5" ht="76.5" customHeight="1">
      <c r="A160" t="s">
        <v>44</v>
      </c>
      <c r="E160" s="30" t="s">
        <v>254</v>
      </c>
    </row>
    <row r="161" spans="1:16" ht="12.75" customHeight="1">
      <c r="A161" s="19" t="s">
        <v>35</v>
      </c>
      <c r="B161" s="23" t="s">
        <v>255</v>
      </c>
      <c r="C161" s="23" t="s">
        <v>256</v>
      </c>
      <c r="D161" s="19" t="s">
        <v>37</v>
      </c>
      <c r="E161" s="24" t="s">
        <v>257</v>
      </c>
      <c r="F161" s="25" t="s">
        <v>98</v>
      </c>
      <c r="G161" s="26">
        <v>17996</v>
      </c>
      <c r="H161" s="27">
        <v>0</v>
      </c>
      <c r="I161" s="28">
        <f>ROUND(ROUND(H161,2)*ROUND(G161,3),2)</f>
      </c>
      <c r="O161">
        <f>(I161*21)/100</f>
      </c>
      <c r="P161" t="s">
        <v>13</v>
      </c>
    </row>
    <row r="162" spans="1:5" ht="12.75" customHeight="1">
      <c r="A162" s="29" t="s">
        <v>40</v>
      </c>
      <c r="E162" s="30" t="s">
        <v>37</v>
      </c>
    </row>
    <row r="163" spans="1:5" ht="51" customHeight="1">
      <c r="A163" s="31" t="s">
        <v>42</v>
      </c>
      <c r="E163" s="32" t="s">
        <v>258</v>
      </c>
    </row>
    <row r="164" spans="1:5" ht="51" customHeight="1">
      <c r="A164" t="s">
        <v>44</v>
      </c>
      <c r="E164" s="30" t="s">
        <v>259</v>
      </c>
    </row>
    <row r="165" spans="1:16" ht="12.75" customHeight="1">
      <c r="A165" s="19" t="s">
        <v>35</v>
      </c>
      <c r="B165" s="23" t="s">
        <v>260</v>
      </c>
      <c r="C165" s="23" t="s">
        <v>261</v>
      </c>
      <c r="D165" s="19" t="s">
        <v>37</v>
      </c>
      <c r="E165" s="24" t="s">
        <v>262</v>
      </c>
      <c r="F165" s="25" t="s">
        <v>98</v>
      </c>
      <c r="G165" s="26">
        <v>16315</v>
      </c>
      <c r="H165" s="27">
        <v>0</v>
      </c>
      <c r="I165" s="28">
        <f>ROUND(ROUND(H165,2)*ROUND(G165,3),2)</f>
      </c>
      <c r="O165">
        <f>(I165*0)/100</f>
      </c>
      <c r="P165" t="s">
        <v>17</v>
      </c>
    </row>
    <row r="166" spans="1:5" ht="12.75" customHeight="1">
      <c r="A166" s="29" t="s">
        <v>40</v>
      </c>
      <c r="E166" s="30" t="s">
        <v>37</v>
      </c>
    </row>
    <row r="167" spans="1:5" ht="89.25" customHeight="1">
      <c r="A167" s="31" t="s">
        <v>42</v>
      </c>
      <c r="E167" s="32" t="s">
        <v>263</v>
      </c>
    </row>
    <row r="168" spans="1:5" ht="51" customHeight="1">
      <c r="A168" t="s">
        <v>44</v>
      </c>
      <c r="E168" s="30" t="s">
        <v>259</v>
      </c>
    </row>
    <row r="169" spans="1:16" ht="12.75" customHeight="1">
      <c r="A169" s="19" t="s">
        <v>35</v>
      </c>
      <c r="B169" s="23" t="s">
        <v>264</v>
      </c>
      <c r="C169" s="23" t="s">
        <v>265</v>
      </c>
      <c r="D169" s="19" t="s">
        <v>37</v>
      </c>
      <c r="E169" s="24" t="s">
        <v>266</v>
      </c>
      <c r="F169" s="25" t="s">
        <v>98</v>
      </c>
      <c r="G169" s="26">
        <v>16227</v>
      </c>
      <c r="H169" s="27">
        <v>0</v>
      </c>
      <c r="I169" s="28">
        <f>ROUND(ROUND(H169,2)*ROUND(G169,3),2)</f>
      </c>
      <c r="O169">
        <f>(I169*21)/100</f>
      </c>
      <c r="P169" t="s">
        <v>13</v>
      </c>
    </row>
    <row r="170" spans="1:5" ht="12.75" customHeight="1">
      <c r="A170" s="29" t="s">
        <v>40</v>
      </c>
      <c r="E170" s="30" t="s">
        <v>37</v>
      </c>
    </row>
    <row r="171" spans="1:5" ht="89.25" customHeight="1">
      <c r="A171" s="31" t="s">
        <v>42</v>
      </c>
      <c r="E171" s="32" t="s">
        <v>267</v>
      </c>
    </row>
    <row r="172" spans="1:5" ht="89.25" customHeight="1">
      <c r="A172" t="s">
        <v>44</v>
      </c>
      <c r="E172" s="30" t="s">
        <v>268</v>
      </c>
    </row>
    <row r="173" spans="1:16" ht="12.75" customHeight="1">
      <c r="A173" s="19" t="s">
        <v>35</v>
      </c>
      <c r="B173" s="23" t="s">
        <v>269</v>
      </c>
      <c r="C173" s="23" t="s">
        <v>270</v>
      </c>
      <c r="D173" s="19" t="s">
        <v>37</v>
      </c>
      <c r="E173" s="24" t="s">
        <v>271</v>
      </c>
      <c r="F173" s="25" t="s">
        <v>98</v>
      </c>
      <c r="G173" s="26">
        <v>16796</v>
      </c>
      <c r="H173" s="27">
        <v>0</v>
      </c>
      <c r="I173" s="28">
        <f>ROUND(ROUND(H173,2)*ROUND(G173,3),2)</f>
      </c>
      <c r="O173">
        <f>(I173*21)/100</f>
      </c>
      <c r="P173" t="s">
        <v>13</v>
      </c>
    </row>
    <row r="174" spans="1:5" ht="12.75" customHeight="1">
      <c r="A174" s="29" t="s">
        <v>40</v>
      </c>
      <c r="E174" s="30" t="s">
        <v>37</v>
      </c>
    </row>
    <row r="175" spans="1:5" ht="89.25" customHeight="1">
      <c r="A175" s="31" t="s">
        <v>42</v>
      </c>
      <c r="E175" s="32" t="s">
        <v>272</v>
      </c>
    </row>
    <row r="176" spans="1:5" ht="89.25" customHeight="1">
      <c r="A176" t="s">
        <v>44</v>
      </c>
      <c r="E176" s="30" t="s">
        <v>268</v>
      </c>
    </row>
    <row r="177" spans="1:16" ht="12.75" customHeight="1">
      <c r="A177" s="19" t="s">
        <v>35</v>
      </c>
      <c r="B177" s="23" t="s">
        <v>273</v>
      </c>
      <c r="C177" s="23" t="s">
        <v>274</v>
      </c>
      <c r="D177" s="19" t="s">
        <v>37</v>
      </c>
      <c r="E177" s="24" t="s">
        <v>275</v>
      </c>
      <c r="F177" s="25" t="s">
        <v>98</v>
      </c>
      <c r="G177" s="26">
        <v>1820</v>
      </c>
      <c r="H177" s="27">
        <v>0</v>
      </c>
      <c r="I177" s="28">
        <f>ROUND(ROUND(H177,2)*ROUND(G177,3),2)</f>
      </c>
      <c r="O177">
        <f>(I177*21)/100</f>
      </c>
      <c r="P177" t="s">
        <v>13</v>
      </c>
    </row>
    <row r="178" spans="1:5" ht="12.75" customHeight="1">
      <c r="A178" s="29" t="s">
        <v>40</v>
      </c>
      <c r="E178" s="30" t="s">
        <v>41</v>
      </c>
    </row>
    <row r="179" spans="1:5" ht="25.5" customHeight="1">
      <c r="A179" s="31" t="s">
        <v>42</v>
      </c>
      <c r="E179" s="32" t="s">
        <v>276</v>
      </c>
    </row>
    <row r="180" spans="1:5" ht="63.75" customHeight="1">
      <c r="A180" t="s">
        <v>44</v>
      </c>
      <c r="E180" s="30" t="s">
        <v>277</v>
      </c>
    </row>
    <row r="181" spans="1:16" ht="12.75" customHeight="1">
      <c r="A181" s="19" t="s">
        <v>35</v>
      </c>
      <c r="B181" s="23" t="s">
        <v>278</v>
      </c>
      <c r="C181" s="23" t="s">
        <v>279</v>
      </c>
      <c r="D181" s="19" t="s">
        <v>37</v>
      </c>
      <c r="E181" s="24" t="s">
        <v>280</v>
      </c>
      <c r="F181" s="25" t="s">
        <v>107</v>
      </c>
      <c r="G181" s="26">
        <v>36.4</v>
      </c>
      <c r="H181" s="27">
        <v>0</v>
      </c>
      <c r="I181" s="28">
        <f>ROUND(ROUND(H181,2)*ROUND(G181,3),2)</f>
      </c>
      <c r="O181">
        <f>(I181*21)/100</f>
      </c>
      <c r="P181" t="s">
        <v>13</v>
      </c>
    </row>
    <row r="182" spans="1:5" ht="12.75" customHeight="1">
      <c r="A182" s="29" t="s">
        <v>40</v>
      </c>
      <c r="E182" s="30" t="s">
        <v>41</v>
      </c>
    </row>
    <row r="183" spans="1:5" ht="38.25" customHeight="1">
      <c r="A183" s="31" t="s">
        <v>42</v>
      </c>
      <c r="E183" s="32" t="s">
        <v>281</v>
      </c>
    </row>
    <row r="184" spans="1:5" ht="114.75" customHeight="1">
      <c r="A184" t="s">
        <v>44</v>
      </c>
      <c r="E184" s="30" t="s">
        <v>282</v>
      </c>
    </row>
    <row r="185" spans="1:16" ht="12.75" customHeight="1">
      <c r="A185" s="19" t="s">
        <v>35</v>
      </c>
      <c r="B185" s="23" t="s">
        <v>283</v>
      </c>
      <c r="C185" s="23" t="s">
        <v>284</v>
      </c>
      <c r="D185" s="19" t="s">
        <v>37</v>
      </c>
      <c r="E185" s="24" t="s">
        <v>285</v>
      </c>
      <c r="F185" s="25" t="s">
        <v>107</v>
      </c>
      <c r="G185" s="26">
        <v>54.6</v>
      </c>
      <c r="H185" s="27">
        <v>0</v>
      </c>
      <c r="I185" s="28">
        <f>ROUND(ROUND(H185,2)*ROUND(G185,3),2)</f>
      </c>
      <c r="O185">
        <f>(I185*21)/100</f>
      </c>
      <c r="P185" t="s">
        <v>13</v>
      </c>
    </row>
    <row r="186" spans="1:5" ht="12.75" customHeight="1">
      <c r="A186" s="29" t="s">
        <v>40</v>
      </c>
      <c r="E186" s="30" t="s">
        <v>41</v>
      </c>
    </row>
    <row r="187" spans="1:5" ht="38.25" customHeight="1">
      <c r="A187" s="31" t="s">
        <v>42</v>
      </c>
      <c r="E187" s="32" t="s">
        <v>286</v>
      </c>
    </row>
    <row r="188" spans="1:5" ht="114.75" customHeight="1">
      <c r="A188" t="s">
        <v>44</v>
      </c>
      <c r="E188" s="30" t="s">
        <v>282</v>
      </c>
    </row>
    <row r="189" spans="1:9" ht="12.75" customHeight="1">
      <c r="A189" s="5" t="s">
        <v>33</v>
      </c>
      <c r="B189" s="5"/>
      <c r="C189" s="36" t="s">
        <v>64</v>
      </c>
      <c r="D189" s="5"/>
      <c r="E189" s="21" t="s">
        <v>287</v>
      </c>
      <c r="F189" s="5"/>
      <c r="G189" s="5"/>
      <c r="H189" s="5"/>
      <c r="I189" s="37">
        <f>0+I190+I194</f>
      </c>
    </row>
    <row r="190" spans="1:16" ht="12.75" customHeight="1">
      <c r="A190" s="19" t="s">
        <v>35</v>
      </c>
      <c r="B190" s="23" t="s">
        <v>288</v>
      </c>
      <c r="C190" s="23" t="s">
        <v>289</v>
      </c>
      <c r="D190" s="19" t="s">
        <v>37</v>
      </c>
      <c r="E190" s="24" t="s">
        <v>290</v>
      </c>
      <c r="F190" s="25" t="s">
        <v>98</v>
      </c>
      <c r="G190" s="26">
        <v>0.864</v>
      </c>
      <c r="H190" s="27">
        <v>0</v>
      </c>
      <c r="I190" s="28">
        <f>ROUND(ROUND(H190,2)*ROUND(G190,3),2)</f>
      </c>
      <c r="O190">
        <f>(I190*21)/100</f>
      </c>
      <c r="P190" t="s">
        <v>13</v>
      </c>
    </row>
    <row r="191" spans="1:5" ht="12.75" customHeight="1">
      <c r="A191" s="29" t="s">
        <v>40</v>
      </c>
      <c r="E191" s="30" t="s">
        <v>37</v>
      </c>
    </row>
    <row r="192" spans="1:5" ht="38.25" customHeight="1">
      <c r="A192" s="31" t="s">
        <v>42</v>
      </c>
      <c r="E192" s="32" t="s">
        <v>291</v>
      </c>
    </row>
    <row r="193" spans="1:5" ht="12.75" customHeight="1">
      <c r="A193" t="s">
        <v>44</v>
      </c>
      <c r="E193" s="30" t="s">
        <v>292</v>
      </c>
    </row>
    <row r="194" spans="1:16" ht="12.75" customHeight="1">
      <c r="A194" s="19" t="s">
        <v>35</v>
      </c>
      <c r="B194" s="23" t="s">
        <v>293</v>
      </c>
      <c r="C194" s="23" t="s">
        <v>294</v>
      </c>
      <c r="D194" s="19" t="s">
        <v>37</v>
      </c>
      <c r="E194" s="24" t="s">
        <v>295</v>
      </c>
      <c r="F194" s="25" t="s">
        <v>98</v>
      </c>
      <c r="G194" s="26">
        <v>2.8</v>
      </c>
      <c r="H194" s="27">
        <v>0</v>
      </c>
      <c r="I194" s="28">
        <f>ROUND(ROUND(H194,2)*ROUND(G194,3),2)</f>
      </c>
      <c r="O194">
        <f>(I194*21)/100</f>
      </c>
      <c r="P194" t="s">
        <v>13</v>
      </c>
    </row>
    <row r="195" spans="1:5" ht="12.75" customHeight="1">
      <c r="A195" s="29" t="s">
        <v>40</v>
      </c>
      <c r="E195" s="30" t="s">
        <v>37</v>
      </c>
    </row>
    <row r="196" spans="1:5" ht="38.25" customHeight="1">
      <c r="A196" s="31" t="s">
        <v>42</v>
      </c>
      <c r="E196" s="32" t="s">
        <v>296</v>
      </c>
    </row>
    <row r="197" spans="1:5" ht="12.75" customHeight="1">
      <c r="A197" t="s">
        <v>44</v>
      </c>
      <c r="E197" s="30" t="s">
        <v>297</v>
      </c>
    </row>
    <row r="198" spans="1:9" ht="12.75" customHeight="1">
      <c r="A198" s="5" t="s">
        <v>33</v>
      </c>
      <c r="B198" s="5"/>
      <c r="C198" s="36" t="s">
        <v>69</v>
      </c>
      <c r="D198" s="5"/>
      <c r="E198" s="21" t="s">
        <v>298</v>
      </c>
      <c r="F198" s="5"/>
      <c r="G198" s="5"/>
      <c r="H198" s="5"/>
      <c r="I198" s="37">
        <f>0+I199</f>
      </c>
    </row>
    <row r="199" spans="1:16" ht="12.75" customHeight="1">
      <c r="A199" s="19" t="s">
        <v>35</v>
      </c>
      <c r="B199" s="23" t="s">
        <v>299</v>
      </c>
      <c r="C199" s="23" t="s">
        <v>300</v>
      </c>
      <c r="D199" s="19" t="s">
        <v>37</v>
      </c>
      <c r="E199" s="24" t="s">
        <v>301</v>
      </c>
      <c r="F199" s="25" t="s">
        <v>107</v>
      </c>
      <c r="G199" s="26">
        <v>29.16</v>
      </c>
      <c r="H199" s="27">
        <v>0</v>
      </c>
      <c r="I199" s="28">
        <f>ROUND(ROUND(H199,2)*ROUND(G199,3),2)</f>
      </c>
      <c r="O199">
        <f>(I199*21)/100</f>
      </c>
      <c r="P199" t="s">
        <v>13</v>
      </c>
    </row>
    <row r="200" spans="1:5" ht="12.75" customHeight="1">
      <c r="A200" s="29" t="s">
        <v>40</v>
      </c>
      <c r="E200" s="30" t="s">
        <v>37</v>
      </c>
    </row>
    <row r="201" spans="1:5" ht="344.25" customHeight="1">
      <c r="A201" s="31" t="s">
        <v>42</v>
      </c>
      <c r="E201" s="32" t="s">
        <v>302</v>
      </c>
    </row>
    <row r="202" spans="1:5" ht="216.75" customHeight="1">
      <c r="A202" t="s">
        <v>44</v>
      </c>
      <c r="E202" s="30" t="s">
        <v>211</v>
      </c>
    </row>
    <row r="203" spans="1:9" ht="12.75" customHeight="1">
      <c r="A203" s="5" t="s">
        <v>33</v>
      </c>
      <c r="B203" s="5"/>
      <c r="C203" s="36" t="s">
        <v>30</v>
      </c>
      <c r="D203" s="5"/>
      <c r="E203" s="21" t="s">
        <v>303</v>
      </c>
      <c r="F203" s="5"/>
      <c r="G203" s="5"/>
      <c r="H203" s="5"/>
      <c r="I203" s="37">
        <f>0+I204+I208+I212+I216+I220+I224+I228+I232+I236+I240+I244+I248+I252+I256+I260+I264+I268+I272+I276+I280+I284+I288+I292+I296+I300+I304+I308+I312+I316+I320+I324+I328</f>
      </c>
    </row>
    <row r="204" spans="1:16" ht="12.75" customHeight="1">
      <c r="A204" s="19" t="s">
        <v>35</v>
      </c>
      <c r="B204" s="23" t="s">
        <v>304</v>
      </c>
      <c r="C204" s="23" t="s">
        <v>305</v>
      </c>
      <c r="D204" s="19" t="s">
        <v>37</v>
      </c>
      <c r="E204" s="24" t="s">
        <v>306</v>
      </c>
      <c r="F204" s="25" t="s">
        <v>120</v>
      </c>
      <c r="G204" s="26">
        <v>61.66</v>
      </c>
      <c r="H204" s="27">
        <v>0</v>
      </c>
      <c r="I204" s="28">
        <f>ROUND(ROUND(H204,2)*ROUND(G204,3),2)</f>
      </c>
      <c r="O204">
        <f>(I204*21)/100</f>
      </c>
      <c r="P204" t="s">
        <v>13</v>
      </c>
    </row>
    <row r="205" spans="1:5" ht="12.75" customHeight="1">
      <c r="A205" s="29" t="s">
        <v>40</v>
      </c>
      <c r="E205" s="30" t="s">
        <v>37</v>
      </c>
    </row>
    <row r="206" spans="1:5" ht="38.25" customHeight="1">
      <c r="A206" s="31" t="s">
        <v>42</v>
      </c>
      <c r="E206" s="32" t="s">
        <v>307</v>
      </c>
    </row>
    <row r="207" spans="1:5" ht="89.25" customHeight="1">
      <c r="A207" t="s">
        <v>44</v>
      </c>
      <c r="E207" s="30" t="s">
        <v>308</v>
      </c>
    </row>
    <row r="208" spans="1:16" ht="12.75" customHeight="1">
      <c r="A208" s="19" t="s">
        <v>35</v>
      </c>
      <c r="B208" s="23" t="s">
        <v>309</v>
      </c>
      <c r="C208" s="23" t="s">
        <v>310</v>
      </c>
      <c r="D208" s="19" t="s">
        <v>37</v>
      </c>
      <c r="E208" s="24" t="s">
        <v>311</v>
      </c>
      <c r="F208" s="25" t="s">
        <v>75</v>
      </c>
      <c r="G208" s="26">
        <v>128</v>
      </c>
      <c r="H208" s="27">
        <v>0</v>
      </c>
      <c r="I208" s="28">
        <f>ROUND(ROUND(H208,2)*ROUND(G208,3),2)</f>
      </c>
      <c r="O208">
        <f>(I208*21)/100</f>
      </c>
      <c r="P208" t="s">
        <v>13</v>
      </c>
    </row>
    <row r="209" spans="1:5" ht="12.75" customHeight="1">
      <c r="A209" s="29" t="s">
        <v>40</v>
      </c>
      <c r="E209" s="30" t="s">
        <v>37</v>
      </c>
    </row>
    <row r="210" spans="1:5" ht="89.25" customHeight="1">
      <c r="A210" s="31" t="s">
        <v>42</v>
      </c>
      <c r="E210" s="32" t="s">
        <v>312</v>
      </c>
    </row>
    <row r="211" spans="1:5" ht="51" customHeight="1">
      <c r="A211" t="s">
        <v>44</v>
      </c>
      <c r="E211" s="30" t="s">
        <v>313</v>
      </c>
    </row>
    <row r="212" spans="1:16" ht="12.75" customHeight="1">
      <c r="A212" s="19" t="s">
        <v>35</v>
      </c>
      <c r="B212" s="23" t="s">
        <v>314</v>
      </c>
      <c r="C212" s="23" t="s">
        <v>315</v>
      </c>
      <c r="D212" s="19" t="s">
        <v>37</v>
      </c>
      <c r="E212" s="24" t="s">
        <v>316</v>
      </c>
      <c r="F212" s="25" t="s">
        <v>75</v>
      </c>
      <c r="G212" s="26">
        <v>14</v>
      </c>
      <c r="H212" s="27">
        <v>0</v>
      </c>
      <c r="I212" s="28">
        <f>ROUND(ROUND(H212,2)*ROUND(G212,3),2)</f>
      </c>
      <c r="O212">
        <f>(I212*21)/100</f>
      </c>
      <c r="P212" t="s">
        <v>13</v>
      </c>
    </row>
    <row r="213" spans="1:5" ht="12.75" customHeight="1">
      <c r="A213" s="29" t="s">
        <v>40</v>
      </c>
      <c r="E213" s="30" t="s">
        <v>37</v>
      </c>
    </row>
    <row r="214" spans="1:5" ht="63.75" customHeight="1">
      <c r="A214" s="31" t="s">
        <v>42</v>
      </c>
      <c r="E214" s="32" t="s">
        <v>317</v>
      </c>
    </row>
    <row r="215" spans="1:5" ht="12.75" customHeight="1">
      <c r="A215" t="s">
        <v>44</v>
      </c>
      <c r="E215" s="30" t="s">
        <v>318</v>
      </c>
    </row>
    <row r="216" spans="1:16" ht="12.75" customHeight="1">
      <c r="A216" s="19" t="s">
        <v>35</v>
      </c>
      <c r="B216" s="23" t="s">
        <v>319</v>
      </c>
      <c r="C216" s="23" t="s">
        <v>320</v>
      </c>
      <c r="D216" s="19" t="s">
        <v>37</v>
      </c>
      <c r="E216" s="24" t="s">
        <v>321</v>
      </c>
      <c r="F216" s="25" t="s">
        <v>75</v>
      </c>
      <c r="G216" s="26">
        <v>14</v>
      </c>
      <c r="H216" s="27">
        <v>0</v>
      </c>
      <c r="I216" s="28">
        <f>ROUND(ROUND(H216,2)*ROUND(G216,3),2)</f>
      </c>
      <c r="O216">
        <f>(I216*21)/100</f>
      </c>
      <c r="P216" t="s">
        <v>13</v>
      </c>
    </row>
    <row r="217" spans="1:5" ht="12.75" customHeight="1">
      <c r="A217" s="29" t="s">
        <v>40</v>
      </c>
      <c r="E217" s="30" t="s">
        <v>37</v>
      </c>
    </row>
    <row r="218" spans="1:5" ht="38.25" customHeight="1">
      <c r="A218" s="31" t="s">
        <v>42</v>
      </c>
      <c r="E218" s="32" t="s">
        <v>322</v>
      </c>
    </row>
    <row r="219" spans="1:5" ht="25.5" customHeight="1">
      <c r="A219" t="s">
        <v>44</v>
      </c>
      <c r="E219" s="30" t="s">
        <v>323</v>
      </c>
    </row>
    <row r="220" spans="1:16" ht="12.75" customHeight="1">
      <c r="A220" s="19" t="s">
        <v>35</v>
      </c>
      <c r="B220" s="23" t="s">
        <v>324</v>
      </c>
      <c r="C220" s="23" t="s">
        <v>325</v>
      </c>
      <c r="D220" s="19" t="s">
        <v>37</v>
      </c>
      <c r="E220" s="24" t="s">
        <v>326</v>
      </c>
      <c r="F220" s="25" t="s">
        <v>75</v>
      </c>
      <c r="G220" s="26">
        <v>24</v>
      </c>
      <c r="H220" s="27">
        <v>0</v>
      </c>
      <c r="I220" s="28">
        <f>ROUND(ROUND(H220,2)*ROUND(G220,3),2)</f>
      </c>
      <c r="O220">
        <f>(I220*21)/100</f>
      </c>
      <c r="P220" t="s">
        <v>13</v>
      </c>
    </row>
    <row r="221" spans="1:5" ht="12.75" customHeight="1">
      <c r="A221" s="29" t="s">
        <v>40</v>
      </c>
      <c r="E221" s="30" t="s">
        <v>41</v>
      </c>
    </row>
    <row r="222" spans="1:5" ht="102" customHeight="1">
      <c r="A222" s="31" t="s">
        <v>42</v>
      </c>
      <c r="E222" s="32" t="s">
        <v>327</v>
      </c>
    </row>
    <row r="223" spans="1:5" ht="63.75" customHeight="1">
      <c r="A223" t="s">
        <v>44</v>
      </c>
      <c r="E223" s="30" t="s">
        <v>328</v>
      </c>
    </row>
    <row r="224" spans="1:16" ht="12.75" customHeight="1">
      <c r="A224" s="19" t="s">
        <v>35</v>
      </c>
      <c r="B224" s="23" t="s">
        <v>329</v>
      </c>
      <c r="C224" s="23" t="s">
        <v>330</v>
      </c>
      <c r="D224" s="19" t="s">
        <v>37</v>
      </c>
      <c r="E224" s="24" t="s">
        <v>331</v>
      </c>
      <c r="F224" s="25" t="s">
        <v>75</v>
      </c>
      <c r="G224" s="26">
        <v>24</v>
      </c>
      <c r="H224" s="27">
        <v>0</v>
      </c>
      <c r="I224" s="28">
        <f>ROUND(ROUND(H224,2)*ROUND(G224,3),2)</f>
      </c>
      <c r="O224">
        <f>(I224*21)/100</f>
      </c>
      <c r="P224" t="s">
        <v>13</v>
      </c>
    </row>
    <row r="225" spans="1:5" ht="12.75" customHeight="1">
      <c r="A225" s="29" t="s">
        <v>40</v>
      </c>
      <c r="E225" s="30" t="s">
        <v>41</v>
      </c>
    </row>
    <row r="226" spans="1:5" ht="102" customHeight="1">
      <c r="A226" s="31" t="s">
        <v>42</v>
      </c>
      <c r="E226" s="32" t="s">
        <v>332</v>
      </c>
    </row>
    <row r="227" spans="1:5" ht="12.75" customHeight="1">
      <c r="A227" t="s">
        <v>44</v>
      </c>
      <c r="E227" s="30" t="s">
        <v>318</v>
      </c>
    </row>
    <row r="228" spans="1:16" ht="12.75" customHeight="1">
      <c r="A228" s="19" t="s">
        <v>35</v>
      </c>
      <c r="B228" s="23" t="s">
        <v>333</v>
      </c>
      <c r="C228" s="23" t="s">
        <v>334</v>
      </c>
      <c r="D228" s="19" t="s">
        <v>37</v>
      </c>
      <c r="E228" s="24" t="s">
        <v>335</v>
      </c>
      <c r="F228" s="25" t="s">
        <v>336</v>
      </c>
      <c r="G228" s="26">
        <v>1464</v>
      </c>
      <c r="H228" s="27">
        <v>0</v>
      </c>
      <c r="I228" s="28">
        <f>ROUND(ROUND(H228,2)*ROUND(G228,3),2)</f>
      </c>
      <c r="O228">
        <f>(I228*21)/100</f>
      </c>
      <c r="P228" t="s">
        <v>13</v>
      </c>
    </row>
    <row r="229" spans="1:5" ht="12.75" customHeight="1">
      <c r="A229" s="29" t="s">
        <v>40</v>
      </c>
      <c r="E229" s="30" t="s">
        <v>41</v>
      </c>
    </row>
    <row r="230" spans="1:5" ht="102" customHeight="1">
      <c r="A230" s="31" t="s">
        <v>42</v>
      </c>
      <c r="E230" s="32" t="s">
        <v>337</v>
      </c>
    </row>
    <row r="231" spans="1:5" ht="12.75" customHeight="1">
      <c r="A231" t="s">
        <v>44</v>
      </c>
      <c r="E231" s="30" t="s">
        <v>338</v>
      </c>
    </row>
    <row r="232" spans="1:16" ht="12.75" customHeight="1">
      <c r="A232" s="19" t="s">
        <v>35</v>
      </c>
      <c r="B232" s="23" t="s">
        <v>339</v>
      </c>
      <c r="C232" s="23" t="s">
        <v>340</v>
      </c>
      <c r="D232" s="19" t="s">
        <v>37</v>
      </c>
      <c r="E232" s="24" t="s">
        <v>341</v>
      </c>
      <c r="F232" s="25" t="s">
        <v>75</v>
      </c>
      <c r="G232" s="26">
        <v>14</v>
      </c>
      <c r="H232" s="27">
        <v>0</v>
      </c>
      <c r="I232" s="28">
        <f>ROUND(ROUND(H232,2)*ROUND(G232,3),2)</f>
      </c>
      <c r="O232">
        <f>(I232*21)/100</f>
      </c>
      <c r="P232" t="s">
        <v>13</v>
      </c>
    </row>
    <row r="233" spans="1:5" ht="12.75" customHeight="1">
      <c r="A233" s="29" t="s">
        <v>40</v>
      </c>
      <c r="E233" s="30" t="s">
        <v>41</v>
      </c>
    </row>
    <row r="234" spans="1:5" ht="89.25" customHeight="1">
      <c r="A234" s="31" t="s">
        <v>42</v>
      </c>
      <c r="E234" s="32" t="s">
        <v>342</v>
      </c>
    </row>
    <row r="235" spans="1:5" ht="63.75" customHeight="1">
      <c r="A235" t="s">
        <v>44</v>
      </c>
      <c r="E235" s="30" t="s">
        <v>328</v>
      </c>
    </row>
    <row r="236" spans="1:16" ht="12.75" customHeight="1">
      <c r="A236" s="19" t="s">
        <v>35</v>
      </c>
      <c r="B236" s="23" t="s">
        <v>343</v>
      </c>
      <c r="C236" s="23" t="s">
        <v>344</v>
      </c>
      <c r="D236" s="19" t="s">
        <v>37</v>
      </c>
      <c r="E236" s="24" t="s">
        <v>345</v>
      </c>
      <c r="F236" s="25" t="s">
        <v>75</v>
      </c>
      <c r="G236" s="26">
        <v>14</v>
      </c>
      <c r="H236" s="27">
        <v>0</v>
      </c>
      <c r="I236" s="28">
        <f>ROUND(ROUND(H236,2)*ROUND(G236,3),2)</f>
      </c>
      <c r="O236">
        <f>(I236*21)/100</f>
      </c>
      <c r="P236" t="s">
        <v>13</v>
      </c>
    </row>
    <row r="237" spans="1:5" ht="12.75" customHeight="1">
      <c r="A237" s="29" t="s">
        <v>40</v>
      </c>
      <c r="E237" s="30" t="s">
        <v>41</v>
      </c>
    </row>
    <row r="238" spans="1:5" ht="89.25" customHeight="1">
      <c r="A238" s="31" t="s">
        <v>42</v>
      </c>
      <c r="E238" s="32" t="s">
        <v>346</v>
      </c>
    </row>
    <row r="239" spans="1:5" ht="12.75" customHeight="1">
      <c r="A239" t="s">
        <v>44</v>
      </c>
      <c r="E239" s="30" t="s">
        <v>318</v>
      </c>
    </row>
    <row r="240" spans="1:16" ht="12.75" customHeight="1">
      <c r="A240" s="19" t="s">
        <v>35</v>
      </c>
      <c r="B240" s="23" t="s">
        <v>347</v>
      </c>
      <c r="C240" s="23" t="s">
        <v>348</v>
      </c>
      <c r="D240" s="19" t="s">
        <v>37</v>
      </c>
      <c r="E240" s="24" t="s">
        <v>349</v>
      </c>
      <c r="F240" s="25" t="s">
        <v>336</v>
      </c>
      <c r="G240" s="26">
        <v>854</v>
      </c>
      <c r="H240" s="27">
        <v>0</v>
      </c>
      <c r="I240" s="28">
        <f>ROUND(ROUND(H240,2)*ROUND(G240,3),2)</f>
      </c>
      <c r="O240">
        <f>(I240*21)/100</f>
      </c>
      <c r="P240" t="s">
        <v>13</v>
      </c>
    </row>
    <row r="241" spans="1:5" ht="12.75" customHeight="1">
      <c r="A241" s="29" t="s">
        <v>40</v>
      </c>
      <c r="E241" s="30" t="s">
        <v>41</v>
      </c>
    </row>
    <row r="242" spans="1:5" ht="89.25" customHeight="1">
      <c r="A242" s="31" t="s">
        <v>42</v>
      </c>
      <c r="E242" s="32" t="s">
        <v>350</v>
      </c>
    </row>
    <row r="243" spans="1:5" ht="12.75" customHeight="1">
      <c r="A243" t="s">
        <v>44</v>
      </c>
      <c r="E243" s="30" t="s">
        <v>338</v>
      </c>
    </row>
    <row r="244" spans="1:16" ht="12.75" customHeight="1">
      <c r="A244" s="19" t="s">
        <v>35</v>
      </c>
      <c r="B244" s="23" t="s">
        <v>351</v>
      </c>
      <c r="C244" s="23" t="s">
        <v>352</v>
      </c>
      <c r="D244" s="19" t="s">
        <v>37</v>
      </c>
      <c r="E244" s="24" t="s">
        <v>353</v>
      </c>
      <c r="F244" s="25" t="s">
        <v>75</v>
      </c>
      <c r="G244" s="26">
        <v>8</v>
      </c>
      <c r="H244" s="27">
        <v>0</v>
      </c>
      <c r="I244" s="28">
        <f>ROUND(ROUND(H244,2)*ROUND(G244,3),2)</f>
      </c>
      <c r="O244">
        <f>(I244*21)/100</f>
      </c>
      <c r="P244" t="s">
        <v>13</v>
      </c>
    </row>
    <row r="245" spans="1:5" ht="12.75" customHeight="1">
      <c r="A245" s="29" t="s">
        <v>40</v>
      </c>
      <c r="E245" s="30" t="s">
        <v>37</v>
      </c>
    </row>
    <row r="246" spans="1:5" ht="51" customHeight="1">
      <c r="A246" s="31" t="s">
        <v>42</v>
      </c>
      <c r="E246" s="32" t="s">
        <v>354</v>
      </c>
    </row>
    <row r="247" spans="1:5" ht="12.75" customHeight="1">
      <c r="A247" t="s">
        <v>44</v>
      </c>
      <c r="E247" s="30" t="s">
        <v>318</v>
      </c>
    </row>
    <row r="248" spans="1:16" ht="12.75" customHeight="1">
      <c r="A248" s="19" t="s">
        <v>35</v>
      </c>
      <c r="B248" s="23" t="s">
        <v>355</v>
      </c>
      <c r="C248" s="23" t="s">
        <v>356</v>
      </c>
      <c r="D248" s="19" t="s">
        <v>37</v>
      </c>
      <c r="E248" s="24" t="s">
        <v>357</v>
      </c>
      <c r="F248" s="25" t="s">
        <v>75</v>
      </c>
      <c r="G248" s="26">
        <v>8</v>
      </c>
      <c r="H248" s="27">
        <v>0</v>
      </c>
      <c r="I248" s="28">
        <f>ROUND(ROUND(H248,2)*ROUND(G248,3),2)</f>
      </c>
      <c r="O248">
        <f>(I248*21)/100</f>
      </c>
      <c r="P248" t="s">
        <v>13</v>
      </c>
    </row>
    <row r="249" spans="1:5" ht="12.75" customHeight="1">
      <c r="A249" s="29" t="s">
        <v>40</v>
      </c>
      <c r="E249" s="30" t="s">
        <v>37</v>
      </c>
    </row>
    <row r="250" spans="1:5" ht="25.5" customHeight="1">
      <c r="A250" s="31" t="s">
        <v>42</v>
      </c>
      <c r="E250" s="32" t="s">
        <v>358</v>
      </c>
    </row>
    <row r="251" spans="1:5" ht="25.5" customHeight="1">
      <c r="A251" t="s">
        <v>44</v>
      </c>
      <c r="E251" s="30" t="s">
        <v>359</v>
      </c>
    </row>
    <row r="252" spans="1:16" ht="12.75" customHeight="1">
      <c r="A252" s="19" t="s">
        <v>35</v>
      </c>
      <c r="B252" s="23" t="s">
        <v>360</v>
      </c>
      <c r="C252" s="23" t="s">
        <v>361</v>
      </c>
      <c r="D252" s="19" t="s">
        <v>37</v>
      </c>
      <c r="E252" s="24" t="s">
        <v>362</v>
      </c>
      <c r="F252" s="25" t="s">
        <v>98</v>
      </c>
      <c r="G252" s="26">
        <v>708.5</v>
      </c>
      <c r="H252" s="27">
        <v>0</v>
      </c>
      <c r="I252" s="28">
        <f>ROUND(ROUND(H252,2)*ROUND(G252,3),2)</f>
      </c>
      <c r="O252">
        <f>(I252*21)/100</f>
      </c>
      <c r="P252" t="s">
        <v>13</v>
      </c>
    </row>
    <row r="253" spans="1:5" ht="12.75" customHeight="1">
      <c r="A253" s="29" t="s">
        <v>40</v>
      </c>
      <c r="E253" s="30" t="s">
        <v>37</v>
      </c>
    </row>
    <row r="254" spans="1:5" ht="63.75" customHeight="1">
      <c r="A254" s="31" t="s">
        <v>42</v>
      </c>
      <c r="E254" s="32" t="s">
        <v>363</v>
      </c>
    </row>
    <row r="255" spans="1:5" ht="38.25" customHeight="1">
      <c r="A255" t="s">
        <v>44</v>
      </c>
      <c r="E255" s="30" t="s">
        <v>364</v>
      </c>
    </row>
    <row r="256" spans="1:16" ht="12.75" customHeight="1">
      <c r="A256" s="19" t="s">
        <v>35</v>
      </c>
      <c r="B256" s="23" t="s">
        <v>365</v>
      </c>
      <c r="C256" s="23" t="s">
        <v>366</v>
      </c>
      <c r="D256" s="19" t="s">
        <v>37</v>
      </c>
      <c r="E256" s="24" t="s">
        <v>367</v>
      </c>
      <c r="F256" s="25" t="s">
        <v>75</v>
      </c>
      <c r="G256" s="26">
        <v>2</v>
      </c>
      <c r="H256" s="27">
        <v>0</v>
      </c>
      <c r="I256" s="28">
        <f>ROUND(ROUND(H256,2)*ROUND(G256,3),2)</f>
      </c>
      <c r="O256">
        <f>(I256*21)/100</f>
      </c>
      <c r="P256" t="s">
        <v>13</v>
      </c>
    </row>
    <row r="257" spans="1:5" ht="12.75" customHeight="1">
      <c r="A257" s="29" t="s">
        <v>40</v>
      </c>
      <c r="E257" s="30" t="s">
        <v>41</v>
      </c>
    </row>
    <row r="258" spans="1:5" ht="63.75" customHeight="1">
      <c r="A258" s="31" t="s">
        <v>42</v>
      </c>
      <c r="E258" s="32" t="s">
        <v>368</v>
      </c>
    </row>
    <row r="259" spans="1:5" ht="38.25" customHeight="1">
      <c r="A259" t="s">
        <v>44</v>
      </c>
      <c r="E259" s="30" t="s">
        <v>369</v>
      </c>
    </row>
    <row r="260" spans="1:16" ht="12.75" customHeight="1">
      <c r="A260" s="19" t="s">
        <v>35</v>
      </c>
      <c r="B260" s="23" t="s">
        <v>370</v>
      </c>
      <c r="C260" s="23" t="s">
        <v>371</v>
      </c>
      <c r="D260" s="19" t="s">
        <v>37</v>
      </c>
      <c r="E260" s="24" t="s">
        <v>372</v>
      </c>
      <c r="F260" s="25" t="s">
        <v>75</v>
      </c>
      <c r="G260" s="26">
        <v>2</v>
      </c>
      <c r="H260" s="27">
        <v>0</v>
      </c>
      <c r="I260" s="28">
        <f>ROUND(ROUND(H260,2)*ROUND(G260,3),2)</f>
      </c>
      <c r="O260">
        <f>(I260*21)/100</f>
      </c>
      <c r="P260" t="s">
        <v>13</v>
      </c>
    </row>
    <row r="261" spans="1:5" ht="12.75" customHeight="1">
      <c r="A261" s="29" t="s">
        <v>40</v>
      </c>
      <c r="E261" s="30" t="s">
        <v>41</v>
      </c>
    </row>
    <row r="262" spans="1:5" ht="63.75" customHeight="1">
      <c r="A262" s="31" t="s">
        <v>42</v>
      </c>
      <c r="E262" s="32" t="s">
        <v>373</v>
      </c>
    </row>
    <row r="263" spans="1:5" ht="12.75" customHeight="1">
      <c r="A263" t="s">
        <v>44</v>
      </c>
      <c r="E263" s="30" t="s">
        <v>374</v>
      </c>
    </row>
    <row r="264" spans="1:16" ht="12.75" customHeight="1">
      <c r="A264" s="19" t="s">
        <v>35</v>
      </c>
      <c r="B264" s="23" t="s">
        <v>375</v>
      </c>
      <c r="C264" s="23" t="s">
        <v>376</v>
      </c>
      <c r="D264" s="19" t="s">
        <v>37</v>
      </c>
      <c r="E264" s="24" t="s">
        <v>377</v>
      </c>
      <c r="F264" s="25" t="s">
        <v>336</v>
      </c>
      <c r="G264" s="26">
        <v>122</v>
      </c>
      <c r="H264" s="27">
        <v>0</v>
      </c>
      <c r="I264" s="28">
        <f>ROUND(ROUND(H264,2)*ROUND(G264,3),2)</f>
      </c>
      <c r="O264">
        <f>(I264*21)/100</f>
      </c>
      <c r="P264" t="s">
        <v>13</v>
      </c>
    </row>
    <row r="265" spans="1:5" ht="12.75" customHeight="1">
      <c r="A265" s="29" t="s">
        <v>40</v>
      </c>
      <c r="E265" s="30" t="s">
        <v>41</v>
      </c>
    </row>
    <row r="266" spans="1:5" ht="63.75" customHeight="1">
      <c r="A266" s="31" t="s">
        <v>42</v>
      </c>
      <c r="E266" s="32" t="s">
        <v>378</v>
      </c>
    </row>
    <row r="267" spans="1:5" ht="12.75" customHeight="1">
      <c r="A267" t="s">
        <v>44</v>
      </c>
      <c r="E267" s="30" t="s">
        <v>379</v>
      </c>
    </row>
    <row r="268" spans="1:16" ht="12.75" customHeight="1">
      <c r="A268" s="19" t="s">
        <v>35</v>
      </c>
      <c r="B268" s="23" t="s">
        <v>380</v>
      </c>
      <c r="C268" s="23" t="s">
        <v>381</v>
      </c>
      <c r="D268" s="19" t="s">
        <v>37</v>
      </c>
      <c r="E268" s="24" t="s">
        <v>382</v>
      </c>
      <c r="F268" s="25" t="s">
        <v>75</v>
      </c>
      <c r="G268" s="26">
        <v>22</v>
      </c>
      <c r="H268" s="27">
        <v>0</v>
      </c>
      <c r="I268" s="28">
        <f>ROUND(ROUND(H268,2)*ROUND(G268,3),2)</f>
      </c>
      <c r="O268">
        <f>(I268*21)/100</f>
      </c>
      <c r="P268" t="s">
        <v>13</v>
      </c>
    </row>
    <row r="269" spans="1:5" ht="12.75" customHeight="1">
      <c r="A269" s="29" t="s">
        <v>40</v>
      </c>
      <c r="E269" s="30" t="s">
        <v>41</v>
      </c>
    </row>
    <row r="270" spans="1:5" ht="63.75" customHeight="1">
      <c r="A270" s="31" t="s">
        <v>42</v>
      </c>
      <c r="E270" s="32" t="s">
        <v>383</v>
      </c>
    </row>
    <row r="271" spans="1:5" ht="38.25" customHeight="1">
      <c r="A271" t="s">
        <v>44</v>
      </c>
      <c r="E271" s="30" t="s">
        <v>369</v>
      </c>
    </row>
    <row r="272" spans="1:16" ht="12.75" customHeight="1">
      <c r="A272" s="19" t="s">
        <v>35</v>
      </c>
      <c r="B272" s="23" t="s">
        <v>384</v>
      </c>
      <c r="C272" s="23" t="s">
        <v>385</v>
      </c>
      <c r="D272" s="19" t="s">
        <v>37</v>
      </c>
      <c r="E272" s="24" t="s">
        <v>386</v>
      </c>
      <c r="F272" s="25" t="s">
        <v>75</v>
      </c>
      <c r="G272" s="26">
        <v>22</v>
      </c>
      <c r="H272" s="27">
        <v>0</v>
      </c>
      <c r="I272" s="28">
        <f>ROUND(ROUND(H272,2)*ROUND(G272,3),2)</f>
      </c>
      <c r="O272">
        <f>(I272*21)/100</f>
      </c>
      <c r="P272" t="s">
        <v>13</v>
      </c>
    </row>
    <row r="273" spans="1:5" ht="12.75" customHeight="1">
      <c r="A273" s="29" t="s">
        <v>40</v>
      </c>
      <c r="E273" s="30" t="s">
        <v>41</v>
      </c>
    </row>
    <row r="274" spans="1:5" ht="63.75" customHeight="1">
      <c r="A274" s="31" t="s">
        <v>42</v>
      </c>
      <c r="E274" s="32" t="s">
        <v>387</v>
      </c>
    </row>
    <row r="275" spans="1:5" ht="12.75" customHeight="1">
      <c r="A275" t="s">
        <v>44</v>
      </c>
      <c r="E275" s="30" t="s">
        <v>374</v>
      </c>
    </row>
    <row r="276" spans="1:16" ht="12.75" customHeight="1">
      <c r="A276" s="19" t="s">
        <v>35</v>
      </c>
      <c r="B276" s="23" t="s">
        <v>388</v>
      </c>
      <c r="C276" s="23" t="s">
        <v>389</v>
      </c>
      <c r="D276" s="19" t="s">
        <v>37</v>
      </c>
      <c r="E276" s="24" t="s">
        <v>390</v>
      </c>
      <c r="F276" s="25" t="s">
        <v>336</v>
      </c>
      <c r="G276" s="26">
        <v>1342</v>
      </c>
      <c r="H276" s="27">
        <v>0</v>
      </c>
      <c r="I276" s="28">
        <f>ROUND(ROUND(H276,2)*ROUND(G276,3),2)</f>
      </c>
      <c r="O276">
        <f>(I276*21)/100</f>
      </c>
      <c r="P276" t="s">
        <v>13</v>
      </c>
    </row>
    <row r="277" spans="1:5" ht="12.75" customHeight="1">
      <c r="A277" s="29" t="s">
        <v>40</v>
      </c>
      <c r="E277" s="30" t="s">
        <v>41</v>
      </c>
    </row>
    <row r="278" spans="1:5" ht="63.75" customHeight="1">
      <c r="A278" s="31" t="s">
        <v>42</v>
      </c>
      <c r="E278" s="32" t="s">
        <v>391</v>
      </c>
    </row>
    <row r="279" spans="1:5" ht="12.75" customHeight="1">
      <c r="A279" t="s">
        <v>44</v>
      </c>
      <c r="E279" s="30" t="s">
        <v>379</v>
      </c>
    </row>
    <row r="280" spans="1:16" ht="12.75" customHeight="1">
      <c r="A280" s="19" t="s">
        <v>35</v>
      </c>
      <c r="B280" s="23" t="s">
        <v>392</v>
      </c>
      <c r="C280" s="23" t="s">
        <v>393</v>
      </c>
      <c r="D280" s="19" t="s">
        <v>37</v>
      </c>
      <c r="E280" s="24" t="s">
        <v>394</v>
      </c>
      <c r="F280" s="25" t="s">
        <v>75</v>
      </c>
      <c r="G280" s="26">
        <v>18</v>
      </c>
      <c r="H280" s="27">
        <v>0</v>
      </c>
      <c r="I280" s="28">
        <f>ROUND(ROUND(H280,2)*ROUND(G280,3),2)</f>
      </c>
      <c r="O280">
        <f>(I280*21)/100</f>
      </c>
      <c r="P280" t="s">
        <v>13</v>
      </c>
    </row>
    <row r="281" spans="1:5" ht="12.75" customHeight="1">
      <c r="A281" s="29" t="s">
        <v>40</v>
      </c>
      <c r="E281" s="30" t="s">
        <v>41</v>
      </c>
    </row>
    <row r="282" spans="1:5" ht="51" customHeight="1">
      <c r="A282" s="31" t="s">
        <v>42</v>
      </c>
      <c r="E282" s="32" t="s">
        <v>395</v>
      </c>
    </row>
    <row r="283" spans="1:5" ht="38.25" customHeight="1">
      <c r="A283" t="s">
        <v>44</v>
      </c>
      <c r="E283" s="30" t="s">
        <v>369</v>
      </c>
    </row>
    <row r="284" spans="1:16" ht="12.75" customHeight="1">
      <c r="A284" s="19" t="s">
        <v>35</v>
      </c>
      <c r="B284" s="23" t="s">
        <v>396</v>
      </c>
      <c r="C284" s="23" t="s">
        <v>397</v>
      </c>
      <c r="D284" s="19" t="s">
        <v>37</v>
      </c>
      <c r="E284" s="24" t="s">
        <v>398</v>
      </c>
      <c r="F284" s="25" t="s">
        <v>75</v>
      </c>
      <c r="G284" s="26">
        <v>18</v>
      </c>
      <c r="H284" s="27">
        <v>0</v>
      </c>
      <c r="I284" s="28">
        <f>ROUND(ROUND(H284,2)*ROUND(G284,3),2)</f>
      </c>
      <c r="O284">
        <f>(I284*21)/100</f>
      </c>
      <c r="P284" t="s">
        <v>13</v>
      </c>
    </row>
    <row r="285" spans="1:5" ht="12.75" customHeight="1">
      <c r="A285" s="29" t="s">
        <v>40</v>
      </c>
      <c r="E285" s="30" t="s">
        <v>41</v>
      </c>
    </row>
    <row r="286" spans="1:5" ht="51" customHeight="1">
      <c r="A286" s="31" t="s">
        <v>42</v>
      </c>
      <c r="E286" s="32" t="s">
        <v>399</v>
      </c>
    </row>
    <row r="287" spans="1:5" ht="12.75" customHeight="1">
      <c r="A287" t="s">
        <v>44</v>
      </c>
      <c r="E287" s="30" t="s">
        <v>374</v>
      </c>
    </row>
    <row r="288" spans="1:16" ht="12.75" customHeight="1">
      <c r="A288" s="19" t="s">
        <v>35</v>
      </c>
      <c r="B288" s="23" t="s">
        <v>400</v>
      </c>
      <c r="C288" s="23" t="s">
        <v>401</v>
      </c>
      <c r="D288" s="19" t="s">
        <v>37</v>
      </c>
      <c r="E288" s="24" t="s">
        <v>402</v>
      </c>
      <c r="F288" s="25" t="s">
        <v>336</v>
      </c>
      <c r="G288" s="26">
        <v>1098</v>
      </c>
      <c r="H288" s="27">
        <v>0</v>
      </c>
      <c r="I288" s="28">
        <f>ROUND(ROUND(H288,2)*ROUND(G288,3),2)</f>
      </c>
      <c r="O288">
        <f>(I288*21)/100</f>
      </c>
      <c r="P288" t="s">
        <v>13</v>
      </c>
    </row>
    <row r="289" spans="1:5" ht="12.75" customHeight="1">
      <c r="A289" s="29" t="s">
        <v>40</v>
      </c>
      <c r="E289" s="30" t="s">
        <v>41</v>
      </c>
    </row>
    <row r="290" spans="1:5" ht="76.5" customHeight="1">
      <c r="A290" s="31" t="s">
        <v>42</v>
      </c>
      <c r="E290" s="32" t="s">
        <v>403</v>
      </c>
    </row>
    <row r="291" spans="1:5" ht="12.75" customHeight="1">
      <c r="A291" t="s">
        <v>44</v>
      </c>
      <c r="E291" s="30" t="s">
        <v>379</v>
      </c>
    </row>
    <row r="292" spans="1:16" ht="12.75" customHeight="1">
      <c r="A292" s="19" t="s">
        <v>35</v>
      </c>
      <c r="B292" s="23" t="s">
        <v>404</v>
      </c>
      <c r="C292" s="23" t="s">
        <v>405</v>
      </c>
      <c r="D292" s="19" t="s">
        <v>37</v>
      </c>
      <c r="E292" s="24" t="s">
        <v>406</v>
      </c>
      <c r="F292" s="25" t="s">
        <v>120</v>
      </c>
      <c r="G292" s="26">
        <v>286</v>
      </c>
      <c r="H292" s="27">
        <v>0</v>
      </c>
      <c r="I292" s="28">
        <f>ROUND(ROUND(H292,2)*ROUND(G292,3),2)</f>
      </c>
      <c r="O292">
        <f>(I292*21)/100</f>
      </c>
      <c r="P292" t="s">
        <v>13</v>
      </c>
    </row>
    <row r="293" spans="1:5" ht="12.75" customHeight="1">
      <c r="A293" s="29" t="s">
        <v>40</v>
      </c>
      <c r="E293" s="30" t="s">
        <v>37</v>
      </c>
    </row>
    <row r="294" spans="1:5" ht="293.25" customHeight="1">
      <c r="A294" s="31" t="s">
        <v>42</v>
      </c>
      <c r="E294" s="32" t="s">
        <v>407</v>
      </c>
    </row>
    <row r="295" spans="1:5" ht="38.25" customHeight="1">
      <c r="A295" t="s">
        <v>44</v>
      </c>
      <c r="E295" s="30" t="s">
        <v>408</v>
      </c>
    </row>
    <row r="296" spans="1:16" ht="12.75" customHeight="1">
      <c r="A296" s="19" t="s">
        <v>35</v>
      </c>
      <c r="B296" s="23" t="s">
        <v>409</v>
      </c>
      <c r="C296" s="23" t="s">
        <v>410</v>
      </c>
      <c r="D296" s="19" t="s">
        <v>37</v>
      </c>
      <c r="E296" s="24" t="s">
        <v>411</v>
      </c>
      <c r="F296" s="25" t="s">
        <v>120</v>
      </c>
      <c r="G296" s="26">
        <v>198</v>
      </c>
      <c r="H296" s="27">
        <v>0</v>
      </c>
      <c r="I296" s="28">
        <f>ROUND(ROUND(H296,2)*ROUND(G296,3),2)</f>
      </c>
      <c r="O296">
        <f>(I296*21)/100</f>
      </c>
      <c r="P296" t="s">
        <v>13</v>
      </c>
    </row>
    <row r="297" spans="1:5" ht="12.75" customHeight="1">
      <c r="A297" s="29" t="s">
        <v>40</v>
      </c>
      <c r="E297" s="30" t="s">
        <v>37</v>
      </c>
    </row>
    <row r="298" spans="1:5" ht="306" customHeight="1">
      <c r="A298" s="31" t="s">
        <v>42</v>
      </c>
      <c r="E298" s="32" t="s">
        <v>412</v>
      </c>
    </row>
    <row r="299" spans="1:5" ht="51" customHeight="1">
      <c r="A299" t="s">
        <v>44</v>
      </c>
      <c r="E299" s="30" t="s">
        <v>413</v>
      </c>
    </row>
    <row r="300" spans="1:16" ht="12.75" customHeight="1">
      <c r="A300" s="19" t="s">
        <v>35</v>
      </c>
      <c r="B300" s="23" t="s">
        <v>414</v>
      </c>
      <c r="C300" s="23" t="s">
        <v>415</v>
      </c>
      <c r="D300" s="19" t="s">
        <v>37</v>
      </c>
      <c r="E300" s="24" t="s">
        <v>416</v>
      </c>
      <c r="F300" s="25" t="s">
        <v>120</v>
      </c>
      <c r="G300" s="26">
        <v>27</v>
      </c>
      <c r="H300" s="27">
        <v>0</v>
      </c>
      <c r="I300" s="28">
        <f>ROUND(ROUND(H300,2)*ROUND(G300,3),2)</f>
      </c>
      <c r="O300">
        <f>(I300*21)/100</f>
      </c>
      <c r="P300" t="s">
        <v>13</v>
      </c>
    </row>
    <row r="301" spans="1:5" ht="12.75" customHeight="1">
      <c r="A301" s="29" t="s">
        <v>40</v>
      </c>
      <c r="E301" s="30" t="s">
        <v>37</v>
      </c>
    </row>
    <row r="302" spans="1:5" ht="89.25" customHeight="1">
      <c r="A302" s="31" t="s">
        <v>42</v>
      </c>
      <c r="E302" s="32" t="s">
        <v>417</v>
      </c>
    </row>
    <row r="303" spans="1:5" ht="51" customHeight="1">
      <c r="A303" t="s">
        <v>44</v>
      </c>
      <c r="E303" s="30" t="s">
        <v>413</v>
      </c>
    </row>
    <row r="304" spans="1:16" ht="12.75" customHeight="1">
      <c r="A304" s="19" t="s">
        <v>35</v>
      </c>
      <c r="B304" s="23" t="s">
        <v>418</v>
      </c>
      <c r="C304" s="23" t="s">
        <v>419</v>
      </c>
      <c r="D304" s="19" t="s">
        <v>37</v>
      </c>
      <c r="E304" s="24" t="s">
        <v>420</v>
      </c>
      <c r="F304" s="25" t="s">
        <v>120</v>
      </c>
      <c r="G304" s="26">
        <v>13</v>
      </c>
      <c r="H304" s="27">
        <v>0</v>
      </c>
      <c r="I304" s="28">
        <f>ROUND(ROUND(H304,2)*ROUND(G304,3),2)</f>
      </c>
      <c r="O304">
        <f>(I304*21)/100</f>
      </c>
      <c r="P304" t="s">
        <v>13</v>
      </c>
    </row>
    <row r="305" spans="1:5" ht="12.75" customHeight="1">
      <c r="A305" s="29" t="s">
        <v>40</v>
      </c>
      <c r="E305" s="30" t="s">
        <v>37</v>
      </c>
    </row>
    <row r="306" spans="1:5" ht="38.25" customHeight="1">
      <c r="A306" s="31" t="s">
        <v>42</v>
      </c>
      <c r="E306" s="32" t="s">
        <v>421</v>
      </c>
    </row>
    <row r="307" spans="1:5" ht="51" customHeight="1">
      <c r="A307" t="s">
        <v>44</v>
      </c>
      <c r="E307" s="30" t="s">
        <v>413</v>
      </c>
    </row>
    <row r="308" spans="1:16" ht="12.75" customHeight="1">
      <c r="A308" s="19" t="s">
        <v>35</v>
      </c>
      <c r="B308" s="23" t="s">
        <v>422</v>
      </c>
      <c r="C308" s="23" t="s">
        <v>423</v>
      </c>
      <c r="D308" s="19" t="s">
        <v>37</v>
      </c>
      <c r="E308" s="24" t="s">
        <v>424</v>
      </c>
      <c r="F308" s="25" t="s">
        <v>107</v>
      </c>
      <c r="G308" s="26">
        <v>1.228</v>
      </c>
      <c r="H308" s="27">
        <v>0</v>
      </c>
      <c r="I308" s="28">
        <f>ROUND(ROUND(H308,2)*ROUND(G308,3),2)</f>
      </c>
      <c r="O308">
        <f>(I308*21)/100</f>
      </c>
      <c r="P308" t="s">
        <v>13</v>
      </c>
    </row>
    <row r="309" spans="1:5" ht="12.75" customHeight="1">
      <c r="A309" s="29" t="s">
        <v>40</v>
      </c>
      <c r="E309" s="30" t="s">
        <v>37</v>
      </c>
    </row>
    <row r="310" spans="1:5" ht="76.5" customHeight="1">
      <c r="A310" s="31" t="s">
        <v>42</v>
      </c>
      <c r="E310" s="32" t="s">
        <v>425</v>
      </c>
    </row>
    <row r="311" spans="1:5" ht="25.5" customHeight="1">
      <c r="A311" t="s">
        <v>44</v>
      </c>
      <c r="E311" s="30" t="s">
        <v>426</v>
      </c>
    </row>
    <row r="312" spans="1:16" ht="12.75" customHeight="1">
      <c r="A312" s="19" t="s">
        <v>35</v>
      </c>
      <c r="B312" s="23" t="s">
        <v>427</v>
      </c>
      <c r="C312" s="23" t="s">
        <v>428</v>
      </c>
      <c r="D312" s="19" t="s">
        <v>37</v>
      </c>
      <c r="E312" s="24" t="s">
        <v>429</v>
      </c>
      <c r="F312" s="25" t="s">
        <v>98</v>
      </c>
      <c r="G312" s="26">
        <v>2.8</v>
      </c>
      <c r="H312" s="27">
        <v>0</v>
      </c>
      <c r="I312" s="28">
        <f>ROUND(ROUND(H312,2)*ROUND(G312,3),2)</f>
      </c>
      <c r="O312">
        <f>(I312*21)/100</f>
      </c>
      <c r="P312" t="s">
        <v>13</v>
      </c>
    </row>
    <row r="313" spans="1:5" ht="12.75" customHeight="1">
      <c r="A313" s="29" t="s">
        <v>40</v>
      </c>
      <c r="E313" s="30" t="s">
        <v>37</v>
      </c>
    </row>
    <row r="314" spans="1:5" ht="38.25" customHeight="1">
      <c r="A314" s="31" t="s">
        <v>42</v>
      </c>
      <c r="E314" s="32" t="s">
        <v>296</v>
      </c>
    </row>
    <row r="315" spans="1:5" ht="12.75" customHeight="1">
      <c r="A315" t="s">
        <v>44</v>
      </c>
      <c r="E315" s="30" t="s">
        <v>430</v>
      </c>
    </row>
    <row r="316" spans="1:16" ht="12.75" customHeight="1">
      <c r="A316" s="19" t="s">
        <v>35</v>
      </c>
      <c r="B316" s="23" t="s">
        <v>431</v>
      </c>
      <c r="C316" s="23" t="s">
        <v>432</v>
      </c>
      <c r="D316" s="19" t="s">
        <v>37</v>
      </c>
      <c r="E316" s="24" t="s">
        <v>433</v>
      </c>
      <c r="F316" s="25" t="s">
        <v>107</v>
      </c>
      <c r="G316" s="26">
        <v>25.65</v>
      </c>
      <c r="H316" s="27">
        <v>0</v>
      </c>
      <c r="I316" s="28">
        <f>ROUND(ROUND(H316,2)*ROUND(G316,3),2)</f>
      </c>
      <c r="O316">
        <f>(I316*21)/100</f>
      </c>
      <c r="P316" t="s">
        <v>13</v>
      </c>
    </row>
    <row r="317" spans="1:5" ht="12.75" customHeight="1">
      <c r="A317" s="29" t="s">
        <v>40</v>
      </c>
      <c r="E317" s="30" t="s">
        <v>37</v>
      </c>
    </row>
    <row r="318" spans="1:5" ht="25.5" customHeight="1">
      <c r="A318" s="31" t="s">
        <v>42</v>
      </c>
      <c r="E318" s="32" t="s">
        <v>434</v>
      </c>
    </row>
    <row r="319" spans="1:5" ht="63.75" customHeight="1">
      <c r="A319" t="s">
        <v>44</v>
      </c>
      <c r="E319" s="30" t="s">
        <v>435</v>
      </c>
    </row>
    <row r="320" spans="1:16" ht="12.75" customHeight="1">
      <c r="A320" s="19" t="s">
        <v>35</v>
      </c>
      <c r="B320" s="23" t="s">
        <v>436</v>
      </c>
      <c r="C320" s="23" t="s">
        <v>437</v>
      </c>
      <c r="D320" s="19" t="s">
        <v>37</v>
      </c>
      <c r="E320" s="24" t="s">
        <v>438</v>
      </c>
      <c r="F320" s="25" t="s">
        <v>120</v>
      </c>
      <c r="G320" s="26">
        <v>198</v>
      </c>
      <c r="H320" s="27">
        <v>0</v>
      </c>
      <c r="I320" s="28">
        <f>ROUND(ROUND(H320,2)*ROUND(G320,3),2)</f>
      </c>
      <c r="O320">
        <f>(I320*21)/100</f>
      </c>
      <c r="P320" t="s">
        <v>13</v>
      </c>
    </row>
    <row r="321" spans="1:5" ht="12.75" customHeight="1">
      <c r="A321" s="29" t="s">
        <v>40</v>
      </c>
      <c r="E321" s="30" t="s">
        <v>37</v>
      </c>
    </row>
    <row r="322" spans="1:5" ht="25.5" customHeight="1">
      <c r="A322" s="31" t="s">
        <v>42</v>
      </c>
      <c r="E322" s="32" t="s">
        <v>439</v>
      </c>
    </row>
    <row r="323" spans="1:5" ht="25.5" customHeight="1">
      <c r="A323" t="s">
        <v>44</v>
      </c>
      <c r="E323" s="30" t="s">
        <v>440</v>
      </c>
    </row>
    <row r="324" spans="1:16" ht="12.75" customHeight="1">
      <c r="A324" s="19" t="s">
        <v>35</v>
      </c>
      <c r="B324" s="23" t="s">
        <v>441</v>
      </c>
      <c r="C324" s="23" t="s">
        <v>442</v>
      </c>
      <c r="D324" s="19" t="s">
        <v>37</v>
      </c>
      <c r="E324" s="24" t="s">
        <v>443</v>
      </c>
      <c r="F324" s="25" t="s">
        <v>120</v>
      </c>
      <c r="G324" s="26">
        <v>27</v>
      </c>
      <c r="H324" s="27">
        <v>0</v>
      </c>
      <c r="I324" s="28">
        <f>ROUND(ROUND(H324,2)*ROUND(G324,3),2)</f>
      </c>
      <c r="O324">
        <f>(I324*21)/100</f>
      </c>
      <c r="P324" t="s">
        <v>13</v>
      </c>
    </row>
    <row r="325" spans="1:5" ht="12.75" customHeight="1">
      <c r="A325" s="29" t="s">
        <v>40</v>
      </c>
      <c r="E325" s="30" t="s">
        <v>37</v>
      </c>
    </row>
    <row r="326" spans="1:5" ht="25.5" customHeight="1">
      <c r="A326" s="31" t="s">
        <v>42</v>
      </c>
      <c r="E326" s="32" t="s">
        <v>444</v>
      </c>
    </row>
    <row r="327" spans="1:5" ht="25.5" customHeight="1">
      <c r="A327" t="s">
        <v>44</v>
      </c>
      <c r="E327" s="30" t="s">
        <v>440</v>
      </c>
    </row>
    <row r="328" spans="1:16" ht="12.75" customHeight="1">
      <c r="A328" s="19" t="s">
        <v>35</v>
      </c>
      <c r="B328" s="23" t="s">
        <v>445</v>
      </c>
      <c r="C328" s="23" t="s">
        <v>446</v>
      </c>
      <c r="D328" s="19" t="s">
        <v>37</v>
      </c>
      <c r="E328" s="24" t="s">
        <v>447</v>
      </c>
      <c r="F328" s="25" t="s">
        <v>120</v>
      </c>
      <c r="G328" s="26">
        <v>13</v>
      </c>
      <c r="H328" s="27">
        <v>0</v>
      </c>
      <c r="I328" s="28">
        <f>ROUND(ROUND(H328,2)*ROUND(G328,3),2)</f>
      </c>
      <c r="O328">
        <f>(I328*21)/100</f>
      </c>
      <c r="P328" t="s">
        <v>13</v>
      </c>
    </row>
    <row r="329" spans="1:5" ht="12.75" customHeight="1">
      <c r="A329" s="29" t="s">
        <v>40</v>
      </c>
      <c r="E329" s="30" t="s">
        <v>37</v>
      </c>
    </row>
    <row r="330" spans="1:5" ht="25.5" customHeight="1">
      <c r="A330" s="31" t="s">
        <v>42</v>
      </c>
      <c r="E330" s="32" t="s">
        <v>448</v>
      </c>
    </row>
    <row r="331" spans="1:5" ht="25.5" customHeight="1">
      <c r="A331" t="s">
        <v>44</v>
      </c>
      <c r="E331" s="30" t="s">
        <v>440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