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0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<sst xmlns="http://schemas.openxmlformats.org/spreadsheetml/2006/main" count="290" uniqueCount="184">
  <si>
    <t>Název</t>
  </si>
  <si>
    <t>Hodnota</t>
  </si>
  <si>
    <t>Nadpis rekapitulace</t>
  </si>
  <si>
    <t>Seznam prací a dodávek elektrotechnických zařízení</t>
  </si>
  <si>
    <t>Akce</t>
  </si>
  <si>
    <t xml:space="preserve">MORAŠICE - III/3389 - průtah obcí 
</t>
  </si>
  <si>
    <t>Projekt</t>
  </si>
  <si>
    <t>SO 401 - NASVĚTLENÍ VJEZDOVÉ BRÁNY</t>
  </si>
  <si>
    <t>Investor</t>
  </si>
  <si>
    <t>Správa a údržba silnic Pardubického kraje, Obec Morašice</t>
  </si>
  <si>
    <t>Z. č.</t>
  </si>
  <si>
    <t>20-10</t>
  </si>
  <si>
    <t>A. č.</t>
  </si>
  <si>
    <t>VO04</t>
  </si>
  <si>
    <t>Smlouva</t>
  </si>
  <si>
    <t/>
  </si>
  <si>
    <t>Vypracoval</t>
  </si>
  <si>
    <t>Ing. Josef Havlíček</t>
  </si>
  <si>
    <t>Kontroloval</t>
  </si>
  <si>
    <t>Datum</t>
  </si>
  <si>
    <t>25.01.2021</t>
  </si>
  <si>
    <t>Zpracovatel</t>
  </si>
  <si>
    <t>Ing. Josef Havlíček, Nerudova 1833, 530 02 Pardubice</t>
  </si>
  <si>
    <t>CÚ</t>
  </si>
  <si>
    <t>2021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</si>
  <si>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</si>
  <si>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</si>
  <si>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</si>
  <si>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</si>
  <si>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</si>
  <si>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</si>
  <si>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</si>
  <si>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</si>
  <si>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</si>
  <si>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</si>
  <si>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</si>
  <si>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</si>
  <si>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</si>
  <si>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</si>
  <si>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</si>
  <si>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</si>
  <si>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</si>
  <si>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</si>
  <si>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</si>
  <si>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</si>
  <si>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</si>
  <si>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</si>
  <si>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</si>
  <si>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</si>
  <si>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</si>
  <si>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</si>
  <si>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</si>
  <si>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</si>
  <si>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</si>
  <si>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</si>
  <si>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</si>
  <si>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</si>
  <si>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</si>
  <si>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</si>
  <si>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</si>
  <si>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</si>
  <si>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</si>
  <si>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</si>
  <si>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</si>
  <si>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SKŘÍNĚ POJISTKOVÉ NA SLOUP "DCK Holoubkov"</t>
  </si>
  <si>
    <t>SP127/NSP1P na sloup, 1 sada E27, IP44</t>
  </si>
  <si>
    <t>ks</t>
  </si>
  <si>
    <t>LED SVÍTIDLA ULIČNÍ "PHILIPS" LumiStreet gen.2                               - typ "A"</t>
  </si>
  <si>
    <t>BGP291 1xLED50-4S/840 DM10, 40,5W, 5000/4450lm, 3000K, uliční optika SDM10, 230V, IP66, IK08</t>
  </si>
  <si>
    <t>STOŽÁR ULIČNÍ BEZPATICOVÝ 3-STUPŇOVÝ</t>
  </si>
  <si>
    <t>K8-133/89/60 - 8m+1m (d=133/89/60mm) FeZn, žárově zinkovaný</t>
  </si>
  <si>
    <t>OCHRANNÁ MANŽETA PLASTOVÁ (na stožáry)</t>
  </si>
  <si>
    <t>OMP133, d=133mm</t>
  </si>
  <si>
    <t>PŘÍSPĚVKY NA RECYKLACI</t>
  </si>
  <si>
    <t>Příspěvek na recyklaci svítidel</t>
  </si>
  <si>
    <t>Příspěvek na recyklaci světelných zdrojů</t>
  </si>
  <si>
    <t>STOŽÁROVÁ VÝZBROJ</t>
  </si>
  <si>
    <t>SR 721-27Cu 1 poj. - st. výzbroj 4xM8/35mm2, s pojistkou 1xE27</t>
  </si>
  <si>
    <t>Pojistka E27-6A</t>
  </si>
  <si>
    <t>KABEL SILOVÝ,IZOLACE PVC S VODIČEM PE</t>
  </si>
  <si>
    <t>CYKY-J 3x1.5 mm2 , pevně</t>
  </si>
  <si>
    <t>m</t>
  </si>
  <si>
    <t>CYKY-J 4x10 mm2 , pevně</t>
  </si>
  <si>
    <t>KABEL SILOVÝ, IZOLACE PVC</t>
  </si>
  <si>
    <t>AYKY-J 4x16 , pevně</t>
  </si>
  <si>
    <t>UKONČENÍ VODIČŮ NA SVORKOVNICI</t>
  </si>
  <si>
    <t xml:space="preserve"> do 16 mm2</t>
  </si>
  <si>
    <t>OCELOVÝ PÁSEK POZINKOVANÝ</t>
  </si>
  <si>
    <t>FeZn30x4 (1.0 kg/m), pevně</t>
  </si>
  <si>
    <t>OCELOVÝ DRÁT POZINKOVANÝ</t>
  </si>
  <si>
    <t>FeZn-D10 (0,62kg/m), pevně</t>
  </si>
  <si>
    <t>SVORKA HROMOSVODNÍ, UZEMŇOVACÍ</t>
  </si>
  <si>
    <t>SR2b pro pásek 30x4mm</t>
  </si>
  <si>
    <t>SR3b spoj pásek-drát</t>
  </si>
  <si>
    <t>SP připojovací</t>
  </si>
  <si>
    <t>INSTALAČNÍ TRUBKY OCELOVÉ - ZN</t>
  </si>
  <si>
    <t>6036 ZN_F TRUBKA OCELOVÁ ZÁVITOVÁ - žárově zinkovaná</t>
  </si>
  <si>
    <t>INSTALAČNÍ TRUBKY OHEBNÉ PLASTOVÉ DVOUPLÁŠŤOVÉ KORUGOVANÉ</t>
  </si>
  <si>
    <t>TRUBKA OHEBNÁ DVOUPLÁŠŤOVÁ (110/94mm)</t>
  </si>
  <si>
    <t>SADA PRO KOTVENÍ PÁSKOU "BANDIMEX"</t>
  </si>
  <si>
    <t>BANDIMEX 10 (9.5x0.4mm)</t>
  </si>
  <si>
    <t>HODINOVE ZUCTOVACI SAZBY</t>
  </si>
  <si>
    <t xml:space="preserve"> Vyhledani pripojovaciho mista</t>
  </si>
  <si>
    <t>hod</t>
  </si>
  <si>
    <t xml:space="preserve"> Napojeni na stavajici zarizeni</t>
  </si>
  <si>
    <t xml:space="preserve"> Zabezpeceni pracoviste</t>
  </si>
  <si>
    <t>Strojhodiny jeřábu</t>
  </si>
  <si>
    <t>Strojhodiny montážní plošiny</t>
  </si>
  <si>
    <t>Kontrolní měření osvětlení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</si>
  <si>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</si>
  <si>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</si>
  <si>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</si>
  <si>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</si>
  <si>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</si>
  <si>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</si>
  <si>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</si>
  <si>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</si>
  <si>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Zemní práce</t>
  </si>
  <si>
    <t>VYTÝČENÍ TRATI</t>
  </si>
  <si>
    <t xml:space="preserve"> Kabelové vedení v zastaveném prostoru</t>
  </si>
  <si>
    <t>km</t>
  </si>
  <si>
    <t>SEJMUTÍ DRNU</t>
  </si>
  <si>
    <t xml:space="preserve"> Nářez drnu,naložení,odvoz</t>
  </si>
  <si>
    <t>m2</t>
  </si>
  <si>
    <t>JÁMA PRO STOŽÁRY VER.OSVĚTLENÍ</t>
  </si>
  <si>
    <t>O OBJEMU DO 2 m3</t>
  </si>
  <si>
    <t xml:space="preserve"> Zemina třídy 3,ručně</t>
  </si>
  <si>
    <t>m3</t>
  </si>
  <si>
    <t>POUZDROVÝ ZÁKLAD PRO STOŽÁR VENKOVNÍHO OSVĚTLENÍ</t>
  </si>
  <si>
    <t>Z BETONU tř. B20 - KOMPLETNÍ ZHOTOVENÍ</t>
  </si>
  <si>
    <t>D 300x1000mm, 700x700x1100mm</t>
  </si>
  <si>
    <t>HLOUBENÍ KABELOVÉ RÝHY</t>
  </si>
  <si>
    <t xml:space="preserve"> Zemina třídy 3, šíře 350mm,hloubka 850mm</t>
  </si>
  <si>
    <t>ZŘÍZENÍ KABELOVÉHO LOŽE</t>
  </si>
  <si>
    <t xml:space="preserve"> Z kopaného písku, bez zakrytí, šíře do 65cm,tloušťka 10cm</t>
  </si>
  <si>
    <t>KABELOVÁ KRYCÍ DESKA Z PVC</t>
  </si>
  <si>
    <t>PVC 300mm, červená</t>
  </si>
  <si>
    <t>KŘIŽOVATKA SE SILOVÝM KABELEM</t>
  </si>
  <si>
    <t xml:space="preserve"> Položení bet.žlabu vč.zakrytí</t>
  </si>
  <si>
    <t>ŘÍZENÝ ZEMNÍ PROTLAK POD KOMUNIKACÍ</t>
  </si>
  <si>
    <t>Protlak D=135mm (včetně startovací jámy), hloubka 1m, zemina tř.4</t>
  </si>
  <si>
    <t>STRATOVÁCÍ JÁMA PRO ŘÍZENÝ PROTLAK</t>
  </si>
  <si>
    <t xml:space="preserve"> Zemina třídy 3-4,ručně</t>
  </si>
  <si>
    <t>ZÁHOZ JÁMY, UPĚCHOVÁNÍ, ÚPRAVA POVRCHU</t>
  </si>
  <si>
    <t>POVRCHU</t>
  </si>
  <si>
    <t xml:space="preserve"> V zemine třídy 3-4</t>
  </si>
  <si>
    <t>ZÁHOZ KABELOVÉ RÝHY</t>
  </si>
  <si>
    <t xml:space="preserve"> Zemina třídy 3, šíře 350mm,hloubka 650mm</t>
  </si>
  <si>
    <t>ÚPRAVA POVRCHU</t>
  </si>
  <si>
    <t xml:space="preserve"> Provizorní úprava terénu v zemina třídy 3</t>
  </si>
  <si>
    <t xml:space="preserve"> Položeni drnu</t>
  </si>
  <si>
    <t>ODVOZ ZEMINY</t>
  </si>
  <si>
    <t xml:space="preserve"> Do vzdálenosti 10 km</t>
  </si>
  <si>
    <t>Zemní práce - celkem</t>
  </si>
  <si>
    <t>Poznámka:</t>
  </si>
  <si>
    <t>Do výpisu zahrnout jiné materiály, montáž, atd., neuvedené výše, ale které</t>
  </si>
  <si>
    <t>je nutné započítat do celkového rozsahu prací podle výkresů a praxe dodavatele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</si>
  <si>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</si>
  <si>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</si>
  <si>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</si>
  <si>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</si>
  <si>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</si>
  <si>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</si>
  <si>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</si>
  <si>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</si>
  <si>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</si>
  <si>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</si>
  <si>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</si>
  <si>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</si>
  <si>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1,00% z mezisoučtu 2</t>
  </si>
  <si>
    <t>Rizika a pojištění 1,00%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</si>
  <si>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</si>
  <si>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</si>
  <si>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</si>
  <si>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</si>
  <si>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</si>
  <si>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</si>
  <si>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</si>
  <si>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 (bez DPH)</t>
  </si>
  <si>
    <t>Základ a hodnota DPH 21%</t>
  </si>
  <si>
    <t>Základ a hodnota DPH 15%</t>
  </si>
  <si>
    <t>Náklady celkem s DPH</t>
  </si>
  <si>
    <t>Roční nárůst cen 0,00%</t>
  </si>
  <si>
    <t>Součty odstavců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</si>
</sst>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_x0019__x0019_蚢箶̈☸w_x0008_"/>
      <family val="2"/>
    </font>
    <font>
      <b/>
      <sz val="10"/>
      <color rgb="FF000000"/>
      <name val="_x0019__x0019_蚢箶̈☸w_x0008_"/>
      <family val="2"/>
    </font>
    <font>
      <b/>
      <sz val="9"/>
      <color rgb="FF000000"/>
      <name val="_x0019__x0019_蚢箶̈☸w_x0008_"/>
      <family val="2"/>
    </font>
    <font>
      <b/>
      <sz val="8"/>
      <color rgb="FF000000"/>
      <name val="_x0019__x0019_蚢箶̈☸w_x0008_"/>
      <family val="2"/>
    </font>
    <font>
      <i/>
      <sz val="9"/>
      <color rgb="FF000000"/>
      <name val="_x0019__x0019_蚢箶̈☸w_x0008_"/>
      <family val="2"/>
    </font>
  </fonts>
  <fills count="9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AFEEEE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3" fillId="8" borderId="1" xfId="0" applyNumberFormat="1" applyFont="1" applyFill="1" applyBorder="1" applyAlignment="1">
      <alignment horizontal="left"/>
    </xf>
    <xf numFmtId="4" fontId="3" fillId="8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D7F4-0DC9-4940-B3CE-92D216F601AF}">
  <dimension ref="A1:D34"/>
  <sheetViews>
    <sheetView tabSelected="1" workbookViewId="0" topLeftCell="A1"/>
  </sheetViews>
  <sheetFormatPr defaultColWidth="9.140625" defaultRowHeight="15"/>
  <cols>
    <col min="1" max="1" width="35.421875" style="1" bestFit="1" customWidth="1"/>
    <col min="2" max="2" width="8.00390625" style="11" bestFit="1" customWidth="1"/>
    <col min="3" max="3" width="7.85156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157</v>
      </c>
      <c r="C1" s="12" t="s">
        <v>158</v>
      </c>
      <c r="D1" s="3"/>
    </row>
    <row r="2" spans="1:4" ht="15">
      <c r="A2" s="6" t="s">
        <v>159</v>
      </c>
      <c r="B2" s="19"/>
      <c r="C2" s="19"/>
      <c r="D2" s="3"/>
    </row>
    <row r="3" spans="1:4" ht="15">
      <c r="A3" s="7" t="s">
        <v>160</v>
      </c>
      <c r="B3" s="16">
        <f>0</f>
        <v>0</v>
      </c>
      <c r="C3" s="16"/>
      <c r="D3" s="3"/>
    </row>
    <row r="4" spans="1:4" ht="15">
      <c r="A4" s="7" t="s">
        <v>161</v>
      </c>
      <c r="B4" s="16">
        <f>B3*Parametry!B16/100</f>
        <v>0</v>
      </c>
      <c r="C4" s="16">
        <f>B3*Parametry!B17/100</f>
        <v>0</v>
      </c>
      <c r="D4" s="3"/>
    </row>
    <row r="5" spans="1:4" ht="15">
      <c r="A5" s="7" t="s">
        <v>162</v>
      </c>
      <c r="B5" s="16"/>
      <c r="C5" s="16">
        <f>(Rozpočet!E53)+0</f>
        <v>0</v>
      </c>
      <c r="D5" s="3"/>
    </row>
    <row r="6" spans="1:4" ht="15">
      <c r="A6" s="7" t="s">
        <v>163</v>
      </c>
      <c r="B6" s="16"/>
      <c r="C6" s="16">
        <f>0+(Rozpočet!G53)+0</f>
        <v>0</v>
      </c>
      <c r="D6" s="3"/>
    </row>
    <row r="7" spans="1:4" ht="15">
      <c r="A7" s="8" t="s">
        <v>164</v>
      </c>
      <c r="B7" s="20">
        <f>B3+B4</f>
        <v>0</v>
      </c>
      <c r="C7" s="20">
        <f>C3+C4+C5+C6</f>
        <v>0</v>
      </c>
      <c r="D7" s="3"/>
    </row>
    <row r="8" spans="1:4" ht="15">
      <c r="A8" s="7" t="s">
        <v>165</v>
      </c>
      <c r="B8" s="16"/>
      <c r="C8" s="16">
        <f>(C5+C6)*Parametry!B18/100</f>
        <v>0</v>
      </c>
      <c r="D8" s="3"/>
    </row>
    <row r="9" spans="1:4" ht="15">
      <c r="A9" s="7" t="s">
        <v>166</v>
      </c>
      <c r="B9" s="16"/>
      <c r="C9" s="16">
        <f>0+0</f>
        <v>0</v>
      </c>
      <c r="D9" s="3"/>
    </row>
    <row r="10" spans="1:4" ht="15">
      <c r="A10" s="7" t="s">
        <v>117</v>
      </c>
      <c r="B10" s="16"/>
      <c r="C10" s="16">
        <f>(Rozpočet!E87)+(Rozpočet!G87)</f>
        <v>0</v>
      </c>
      <c r="D10" s="3"/>
    </row>
    <row r="11" spans="1:4" ht="15">
      <c r="A11" s="7" t="s">
        <v>167</v>
      </c>
      <c r="B11" s="16"/>
      <c r="C11" s="16">
        <f>(C9+C10)*Parametry!B19/100</f>
        <v>0</v>
      </c>
      <c r="D11" s="3"/>
    </row>
    <row r="12" spans="1:4" ht="15">
      <c r="A12" s="8" t="s">
        <v>168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169</v>
      </c>
      <c r="B13" s="16"/>
      <c r="C13" s="16">
        <f>(B12+C12)*Parametry!B20/100</f>
        <v>0</v>
      </c>
      <c r="D13" s="3"/>
    </row>
    <row r="14" spans="1:4" ht="15">
      <c r="A14" s="7" t="s">
        <v>170</v>
      </c>
      <c r="B14" s="16"/>
      <c r="C14" s="16">
        <f>(B12+C12)*Parametry!B21/100</f>
        <v>0</v>
      </c>
      <c r="D14" s="3"/>
    </row>
    <row r="15" spans="1:4" ht="15">
      <c r="A15" s="7" t="s">
        <v>171</v>
      </c>
      <c r="B15" s="16"/>
      <c r="C15" s="16">
        <f>(B7+C7)*Parametry!B22/100</f>
        <v>0</v>
      </c>
      <c r="D15" s="3"/>
    </row>
    <row r="16" spans="1:4" ht="15">
      <c r="A16" s="6" t="s">
        <v>172</v>
      </c>
      <c r="B16" s="19"/>
      <c r="C16" s="19">
        <f>B12+C12+C13+C14+C15</f>
        <v>0</v>
      </c>
      <c r="D16" s="3"/>
    </row>
    <row r="17" spans="1:4" ht="15">
      <c r="A17" s="7" t="s">
        <v>15</v>
      </c>
      <c r="B17" s="16"/>
      <c r="C17" s="16"/>
      <c r="D17" s="3"/>
    </row>
    <row r="18" spans="1:4" ht="15">
      <c r="A18" s="6" t="s">
        <v>173</v>
      </c>
      <c r="B18" s="19"/>
      <c r="C18" s="19"/>
      <c r="D18" s="3"/>
    </row>
    <row r="19" spans="1:4" ht="15">
      <c r="A19" s="7" t="s">
        <v>174</v>
      </c>
      <c r="B19" s="16"/>
      <c r="C19" s="16">
        <f>C12*Parametry!B23/100</f>
        <v>0</v>
      </c>
      <c r="D19" s="3"/>
    </row>
    <row r="20" spans="1:4" ht="15">
      <c r="A20" s="7" t="s">
        <v>175</v>
      </c>
      <c r="B20" s="16"/>
      <c r="C20" s="16">
        <f>C12*Parametry!B24/100</f>
        <v>0</v>
      </c>
      <c r="D20" s="3"/>
    </row>
    <row r="21" spans="1:4" ht="15">
      <c r="A21" s="6" t="s">
        <v>176</v>
      </c>
      <c r="B21" s="19"/>
      <c r="C21" s="19">
        <f>C19+C20</f>
        <v>0</v>
      </c>
      <c r="D21" s="3"/>
    </row>
    <row r="22" spans="1:4" ht="15">
      <c r="A22" s="7" t="s">
        <v>177</v>
      </c>
      <c r="B22" s="16"/>
      <c r="C22" s="16">
        <f>Parametry!B25*Parametry!B28*(C16*Parametry!B27)^Parametry!B26</f>
        <v>0</v>
      </c>
      <c r="D22" s="3"/>
    </row>
    <row r="23" spans="1:4" ht="15">
      <c r="A23" s="7" t="s">
        <v>15</v>
      </c>
      <c r="B23" s="16"/>
      <c r="C23" s="16"/>
      <c r="D23" s="3"/>
    </row>
    <row r="24" spans="1:4" ht="15">
      <c r="A24" s="4" t="s">
        <v>178</v>
      </c>
      <c r="B24" s="13"/>
      <c r="C24" s="13">
        <f>C16+C21+C22</f>
        <v>0</v>
      </c>
      <c r="D24" s="3"/>
    </row>
    <row r="25" spans="1:4" ht="15">
      <c r="A25" s="7" t="s">
        <v>179</v>
      </c>
      <c r="B25" s="16">
        <f>(SUM(Rozpočet!E3:E50,Rozpočet!E52)+SUM(Rozpočet!E55:E86))+(SUM(Rozpočet!G3:G50)+SUM(Rozpočet!G55:G86))+B4+C4+C8+C11+C13+C14+C15+C21+C22</f>
        <v>0</v>
      </c>
      <c r="C25" s="16">
        <f>B25*Parametry!B31/100</f>
        <v>0</v>
      </c>
      <c r="D25" s="3"/>
    </row>
    <row r="26" spans="1:4" ht="15">
      <c r="A26" s="7" t="s">
        <v>180</v>
      </c>
      <c r="B26" s="16">
        <f>(SUM(Rozpočet!E3,Rozpočet!E5,Rozpočet!E7,Rozpočet!E9,Rozpočet!E11,Rozpočet!E14,Rozpočet!E17,Rozpočet!E20,Rozpočet!E22,Rozpočet!E24,Rozpočet!E26,Rozpočet!E28,Rozpočet!E32,Rozpočet!E34,Rozpočet!E36,Rozpočet!E38,Rozpočet!E45,Rozpočet!E47:E48)+SUM(Rozpočet!E55,Rozpočet!E57,Rozpočet!E59:E60,Rozpočet!E62:E63,Rozpočet!E65,Rozpočet!E67,Rozpočet!E69,Rozpočet!E71,Rozpočet!E73,Rozpočet!E75,Rozpočet!E77:E78,Rozpočet!E80,Rozpočet!E82,Rozpočet!E85))+(SUM(Rozpočet!G3,Rozpočet!G5,Rozpočet!G7,Rozpočet!G9,Rozpočet!G11,Rozpočet!G14,Rozpočet!G17,Rozpočet!G20,Rozpočet!G22,Rozpočet!G24,Rozpočet!G26,Rozpočet!G28,Rozpočet!G32,Rozpočet!G34,Rozpočet!G36,Rozpočet!G38,Rozpočet!G45,Rozpočet!G47:G48)+SUM(Rozpočet!G55,Rozpočet!G57,Rozpočet!G59:G60,Rozpočet!G62:G63,Rozpočet!G65,Rozpočet!G67,Rozpočet!G69,Rozpočet!G71,Rozpočet!G73,Rozpočet!G75,Rozpočet!G77:G78,Rozpočet!G80,Rozpočet!G82,Rozpočet!G85))</f>
        <v>0</v>
      </c>
      <c r="C26" s="16">
        <f>B26*Parametry!B32/100</f>
        <v>0</v>
      </c>
      <c r="D26" s="3"/>
    </row>
    <row r="27" spans="1:4" ht="15">
      <c r="A27" s="4" t="s">
        <v>181</v>
      </c>
      <c r="B27" s="13"/>
      <c r="C27" s="13">
        <f>C24+C25+C26</f>
        <v>0</v>
      </c>
      <c r="D27" s="3"/>
    </row>
    <row r="28" spans="1:4" ht="15">
      <c r="A28" s="7" t="s">
        <v>15</v>
      </c>
      <c r="B28" s="16"/>
      <c r="C28" s="16"/>
      <c r="D28" s="3"/>
    </row>
    <row r="29" spans="1:4" ht="15">
      <c r="A29" s="7" t="s">
        <v>182</v>
      </c>
      <c r="B29" s="16"/>
      <c r="C29" s="16">
        <f>C24*Parametry!B29/100</f>
        <v>0</v>
      </c>
      <c r="D29" s="3"/>
    </row>
    <row r="30" spans="1:4" ht="15">
      <c r="A30" s="7" t="s">
        <v>182</v>
      </c>
      <c r="B30" s="16"/>
      <c r="C30" s="16">
        <f>C24*Parametry!B30/100</f>
        <v>0</v>
      </c>
      <c r="D30" s="3"/>
    </row>
    <row r="31" spans="1:4" ht="15">
      <c r="A31" s="6" t="s">
        <v>183</v>
      </c>
      <c r="B31" s="21" t="s">
        <v>57</v>
      </c>
      <c r="C31" s="21" t="s">
        <v>59</v>
      </c>
      <c r="D31" s="3"/>
    </row>
    <row r="32" spans="1:4" ht="15">
      <c r="A32" s="7" t="s">
        <v>63</v>
      </c>
      <c r="B32" s="16">
        <f>(Rozpočet!E53)</f>
        <v>0</v>
      </c>
      <c r="C32" s="16">
        <f>(Rozpočet!G53)</f>
        <v>0</v>
      </c>
      <c r="D32" s="3"/>
    </row>
    <row r="33" spans="1:4" ht="15">
      <c r="A33" s="7" t="s">
        <v>117</v>
      </c>
      <c r="B33" s="16">
        <f>(Rozpočet!E87)</f>
        <v>0</v>
      </c>
      <c r="C33" s="16">
        <f>(Rozpočet!G87)</f>
        <v>0</v>
      </c>
      <c r="D33" s="3"/>
    </row>
    <row r="34" spans="1:4" ht="15">
      <c r="A34" s="7" t="s">
        <v>15</v>
      </c>
      <c r="B34" s="16"/>
      <c r="C34" s="16"/>
      <c r="D34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CCFF1-0DF5-4760-B311-B0EABC6151DA}">
  <dimension ref="A1:L90"/>
  <sheetViews>
    <sheetView workbookViewId="0" topLeftCell="A1"/>
  </sheetViews>
  <sheetFormatPr defaultColWidth="9.140625" defaultRowHeight="15"/>
  <cols>
    <col min="1" max="1" width="69.28125" style="1" bestFit="1" customWidth="1"/>
    <col min="2" max="2" width="3.421875" style="1" bestFit="1" customWidth="1"/>
    <col min="3" max="3" width="5.57421875" style="11" bestFit="1" customWidth="1"/>
    <col min="4" max="4" width="6.140625" style="11" bestFit="1" customWidth="1"/>
    <col min="5" max="5" width="11.140625" style="11" bestFit="1" customWidth="1"/>
    <col min="6" max="6" width="5.7109375" style="11" bestFit="1" customWidth="1"/>
    <col min="7" max="7" width="10.7109375" style="11" bestFit="1" customWidth="1"/>
    <col min="8" max="8" width="4.421875" style="11" bestFit="1" customWidth="1"/>
    <col min="9" max="9" width="9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55</v>
      </c>
      <c r="C1" s="12" t="s">
        <v>56</v>
      </c>
      <c r="D1" s="12" t="s">
        <v>57</v>
      </c>
      <c r="E1" s="12" t="s">
        <v>58</v>
      </c>
      <c r="F1" s="12" t="s">
        <v>59</v>
      </c>
      <c r="G1" s="12" t="s">
        <v>60</v>
      </c>
      <c r="H1" s="12" t="s">
        <v>61</v>
      </c>
      <c r="I1" s="12" t="s">
        <v>62</v>
      </c>
      <c r="J1" s="3"/>
      <c r="K1" s="3"/>
      <c r="L1" s="10">
        <f>Parametry!B33/100*E4+Parametry!B33/100*E6+Parametry!B33/100*E8+Parametry!B33/100*E10+Parametry!B33/100*E12+Parametry!B33/100*E13+Parametry!B33/100*E15+Parametry!B33/100*E16+Parametry!B33/100*E18+Parametry!B33/100*E19+Parametry!B33/100*E21+Parametry!B33/100*E23+Parametry!B33/100*E25+Parametry!B33/100*E27+Parametry!B33/100*E29+Parametry!B33/100*E30+Parametry!B33/100*E31+Parametry!B33/100*E33+Parametry!B33/100*E35+Parametry!B33/100*E37+Parametry!B33/100*E39+Parametry!B33/100*E40+Parametry!B33/100*E41</f>
        <v>0</v>
      </c>
    </row>
    <row r="2" spans="1:11" ht="15">
      <c r="A2" s="4" t="s">
        <v>63</v>
      </c>
      <c r="B2" s="4" t="s">
        <v>15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14" t="s">
        <v>64</v>
      </c>
      <c r="B3" s="14" t="s">
        <v>15</v>
      </c>
      <c r="C3" s="15"/>
      <c r="D3" s="15"/>
      <c r="E3" s="15"/>
      <c r="F3" s="15"/>
      <c r="G3" s="15"/>
      <c r="H3" s="15"/>
      <c r="I3" s="15"/>
      <c r="J3" s="3"/>
      <c r="K3" s="3"/>
    </row>
    <row r="4" spans="1:11" ht="15">
      <c r="A4" s="7" t="s">
        <v>65</v>
      </c>
      <c r="B4" s="7" t="s">
        <v>66</v>
      </c>
      <c r="C4" s="16">
        <v>1</v>
      </c>
      <c r="D4" s="16"/>
      <c r="E4" s="16">
        <f>C4*D4</f>
        <v>0</v>
      </c>
      <c r="F4" s="16"/>
      <c r="G4" s="16">
        <f>C4*F4</f>
        <v>0</v>
      </c>
      <c r="H4" s="16">
        <f>D4+F4</f>
        <v>0</v>
      </c>
      <c r="I4" s="16">
        <f>E4+G4</f>
        <v>0</v>
      </c>
      <c r="J4" s="3"/>
      <c r="K4" s="3"/>
    </row>
    <row r="5" spans="1:11" ht="15">
      <c r="A5" s="14" t="s">
        <v>67</v>
      </c>
      <c r="B5" s="14" t="s">
        <v>15</v>
      </c>
      <c r="C5" s="15"/>
      <c r="D5" s="15"/>
      <c r="E5" s="15"/>
      <c r="F5" s="15"/>
      <c r="G5" s="15"/>
      <c r="H5" s="15"/>
      <c r="I5" s="15"/>
      <c r="J5" s="3"/>
      <c r="K5" s="3"/>
    </row>
    <row r="6" spans="1:11" ht="15">
      <c r="A6" s="7" t="s">
        <v>68</v>
      </c>
      <c r="B6" s="7" t="s">
        <v>66</v>
      </c>
      <c r="C6" s="16">
        <v>6</v>
      </c>
      <c r="D6" s="16"/>
      <c r="E6" s="16">
        <f>C6*D6</f>
        <v>0</v>
      </c>
      <c r="F6" s="16"/>
      <c r="G6" s="16">
        <f>C6*F6</f>
        <v>0</v>
      </c>
      <c r="H6" s="16">
        <f>D6+F6</f>
        <v>0</v>
      </c>
      <c r="I6" s="16">
        <f>E6+G6</f>
        <v>0</v>
      </c>
      <c r="J6" s="3"/>
      <c r="K6" s="3"/>
    </row>
    <row r="7" spans="1:11" ht="15">
      <c r="A7" s="14" t="s">
        <v>69</v>
      </c>
      <c r="B7" s="14" t="s">
        <v>15</v>
      </c>
      <c r="C7" s="15"/>
      <c r="D7" s="15"/>
      <c r="E7" s="15"/>
      <c r="F7" s="15"/>
      <c r="G7" s="15"/>
      <c r="H7" s="15"/>
      <c r="I7" s="15"/>
      <c r="J7" s="3"/>
      <c r="K7" s="3"/>
    </row>
    <row r="8" spans="1:11" ht="15">
      <c r="A8" s="7" t="s">
        <v>70</v>
      </c>
      <c r="B8" s="7" t="s">
        <v>66</v>
      </c>
      <c r="C8" s="16">
        <v>6</v>
      </c>
      <c r="D8" s="16"/>
      <c r="E8" s="16">
        <f>C8*D8</f>
        <v>0</v>
      </c>
      <c r="F8" s="16"/>
      <c r="G8" s="16">
        <f>C8*F8</f>
        <v>0</v>
      </c>
      <c r="H8" s="16">
        <f>D8+F8</f>
        <v>0</v>
      </c>
      <c r="I8" s="16">
        <f>E8+G8</f>
        <v>0</v>
      </c>
      <c r="J8" s="3"/>
      <c r="K8" s="3"/>
    </row>
    <row r="9" spans="1:11" ht="15">
      <c r="A9" s="14" t="s">
        <v>71</v>
      </c>
      <c r="B9" s="14" t="s">
        <v>15</v>
      </c>
      <c r="C9" s="15"/>
      <c r="D9" s="15"/>
      <c r="E9" s="15"/>
      <c r="F9" s="15"/>
      <c r="G9" s="15"/>
      <c r="H9" s="15"/>
      <c r="I9" s="15"/>
      <c r="J9" s="3"/>
      <c r="K9" s="3"/>
    </row>
    <row r="10" spans="1:11" ht="15">
      <c r="A10" s="7" t="s">
        <v>72</v>
      </c>
      <c r="B10" s="7" t="s">
        <v>66</v>
      </c>
      <c r="C10" s="16">
        <v>6</v>
      </c>
      <c r="D10" s="16"/>
      <c r="E10" s="16">
        <f>C10*D10</f>
        <v>0</v>
      </c>
      <c r="F10" s="16"/>
      <c r="G10" s="16">
        <f>C10*F10</f>
        <v>0</v>
      </c>
      <c r="H10" s="16">
        <f>D10+F10</f>
        <v>0</v>
      </c>
      <c r="I10" s="16">
        <f>E10+G10</f>
        <v>0</v>
      </c>
      <c r="J10" s="3"/>
      <c r="K10" s="3"/>
    </row>
    <row r="11" spans="1:11" ht="15">
      <c r="A11" s="14" t="s">
        <v>73</v>
      </c>
      <c r="B11" s="14" t="s">
        <v>15</v>
      </c>
      <c r="C11" s="15"/>
      <c r="D11" s="15"/>
      <c r="E11" s="15"/>
      <c r="F11" s="15"/>
      <c r="G11" s="15"/>
      <c r="H11" s="15"/>
      <c r="I11" s="15"/>
      <c r="J11" s="3"/>
      <c r="K11" s="3"/>
    </row>
    <row r="12" spans="1:11" ht="15">
      <c r="A12" s="7" t="s">
        <v>74</v>
      </c>
      <c r="B12" s="7" t="s">
        <v>66</v>
      </c>
      <c r="C12" s="16">
        <v>6</v>
      </c>
      <c r="D12" s="16"/>
      <c r="E12" s="16">
        <f>C12*D12</f>
        <v>0</v>
      </c>
      <c r="F12" s="16"/>
      <c r="G12" s="16">
        <f>C12*F12</f>
        <v>0</v>
      </c>
      <c r="H12" s="16">
        <f>D12+F12</f>
        <v>0</v>
      </c>
      <c r="I12" s="16">
        <f>E12+G12</f>
        <v>0</v>
      </c>
      <c r="J12" s="3"/>
      <c r="K12" s="3"/>
    </row>
    <row r="13" spans="1:11" ht="15">
      <c r="A13" s="7" t="s">
        <v>75</v>
      </c>
      <c r="B13" s="7" t="s">
        <v>66</v>
      </c>
      <c r="C13" s="16">
        <v>6</v>
      </c>
      <c r="D13" s="16"/>
      <c r="E13" s="16">
        <f>C13*D13</f>
        <v>0</v>
      </c>
      <c r="F13" s="16"/>
      <c r="G13" s="16">
        <f>C13*F13</f>
        <v>0</v>
      </c>
      <c r="H13" s="16">
        <f>D13+F13</f>
        <v>0</v>
      </c>
      <c r="I13" s="16">
        <f>E13+G13</f>
        <v>0</v>
      </c>
      <c r="J13" s="3"/>
      <c r="K13" s="3"/>
    </row>
    <row r="14" spans="1:11" ht="15">
      <c r="A14" s="14" t="s">
        <v>76</v>
      </c>
      <c r="B14" s="14" t="s">
        <v>15</v>
      </c>
      <c r="C14" s="15"/>
      <c r="D14" s="15"/>
      <c r="E14" s="15"/>
      <c r="F14" s="15"/>
      <c r="G14" s="15"/>
      <c r="H14" s="15"/>
      <c r="I14" s="15"/>
      <c r="J14" s="3"/>
      <c r="K14" s="3"/>
    </row>
    <row r="15" spans="1:11" ht="15">
      <c r="A15" s="7" t="s">
        <v>77</v>
      </c>
      <c r="B15" s="7" t="s">
        <v>66</v>
      </c>
      <c r="C15" s="16">
        <v>6</v>
      </c>
      <c r="D15" s="16"/>
      <c r="E15" s="16">
        <f>C15*D15</f>
        <v>0</v>
      </c>
      <c r="F15" s="16"/>
      <c r="G15" s="16">
        <f>C15*F15</f>
        <v>0</v>
      </c>
      <c r="H15" s="16">
        <f>D15+F15</f>
        <v>0</v>
      </c>
      <c r="I15" s="16">
        <f>E15+G15</f>
        <v>0</v>
      </c>
      <c r="J15" s="3"/>
      <c r="K15" s="3"/>
    </row>
    <row r="16" spans="1:11" ht="15">
      <c r="A16" s="7" t="s">
        <v>78</v>
      </c>
      <c r="B16" s="7" t="s">
        <v>66</v>
      </c>
      <c r="C16" s="16">
        <v>6</v>
      </c>
      <c r="D16" s="16"/>
      <c r="E16" s="16">
        <f>C16*D16</f>
        <v>0</v>
      </c>
      <c r="F16" s="16"/>
      <c r="G16" s="16">
        <f>C16*F16</f>
        <v>0</v>
      </c>
      <c r="H16" s="16">
        <f>D16+F16</f>
        <v>0</v>
      </c>
      <c r="I16" s="16">
        <f>E16+G16</f>
        <v>0</v>
      </c>
      <c r="J16" s="3"/>
      <c r="K16" s="3"/>
    </row>
    <row r="17" spans="1:11" ht="15">
      <c r="A17" s="14" t="s">
        <v>79</v>
      </c>
      <c r="B17" s="14" t="s">
        <v>15</v>
      </c>
      <c r="C17" s="15"/>
      <c r="D17" s="15"/>
      <c r="E17" s="15"/>
      <c r="F17" s="15"/>
      <c r="G17" s="15"/>
      <c r="H17" s="15"/>
      <c r="I17" s="15"/>
      <c r="J17" s="3"/>
      <c r="K17" s="3"/>
    </row>
    <row r="18" spans="1:11" ht="15">
      <c r="A18" s="7" t="s">
        <v>80</v>
      </c>
      <c r="B18" s="7" t="s">
        <v>81</v>
      </c>
      <c r="C18" s="16">
        <v>60</v>
      </c>
      <c r="D18" s="16"/>
      <c r="E18" s="16">
        <f>C18*D18</f>
        <v>0</v>
      </c>
      <c r="F18" s="16"/>
      <c r="G18" s="16">
        <f>C18*F18</f>
        <v>0</v>
      </c>
      <c r="H18" s="16">
        <f>D18+F18</f>
        <v>0</v>
      </c>
      <c r="I18" s="16">
        <f>E18+G18</f>
        <v>0</v>
      </c>
      <c r="J18" s="3"/>
      <c r="K18" s="3"/>
    </row>
    <row r="19" spans="1:11" ht="15">
      <c r="A19" s="7" t="s">
        <v>82</v>
      </c>
      <c r="B19" s="7" t="s">
        <v>81</v>
      </c>
      <c r="C19" s="16">
        <v>250</v>
      </c>
      <c r="D19" s="16"/>
      <c r="E19" s="16">
        <f>C19*D19</f>
        <v>0</v>
      </c>
      <c r="F19" s="16"/>
      <c r="G19" s="16">
        <f>C19*F19</f>
        <v>0</v>
      </c>
      <c r="H19" s="16">
        <f>D19+F19</f>
        <v>0</v>
      </c>
      <c r="I19" s="16">
        <f>E19+G19</f>
        <v>0</v>
      </c>
      <c r="J19" s="3"/>
      <c r="K19" s="3"/>
    </row>
    <row r="20" spans="1:11" ht="15">
      <c r="A20" s="14" t="s">
        <v>83</v>
      </c>
      <c r="B20" s="14" t="s">
        <v>15</v>
      </c>
      <c r="C20" s="15"/>
      <c r="D20" s="15"/>
      <c r="E20" s="15"/>
      <c r="F20" s="15"/>
      <c r="G20" s="15"/>
      <c r="H20" s="15"/>
      <c r="I20" s="15"/>
      <c r="J20" s="3"/>
      <c r="K20" s="3"/>
    </row>
    <row r="21" spans="1:11" ht="15">
      <c r="A21" s="7" t="s">
        <v>84</v>
      </c>
      <c r="B21" s="7" t="s">
        <v>81</v>
      </c>
      <c r="C21" s="16">
        <v>5</v>
      </c>
      <c r="D21" s="16"/>
      <c r="E21" s="16">
        <f>C21*D21</f>
        <v>0</v>
      </c>
      <c r="F21" s="16"/>
      <c r="G21" s="16">
        <f>C21*F21</f>
        <v>0</v>
      </c>
      <c r="H21" s="16">
        <f>D21+F21</f>
        <v>0</v>
      </c>
      <c r="I21" s="16">
        <f>E21+G21</f>
        <v>0</v>
      </c>
      <c r="J21" s="3"/>
      <c r="K21" s="3"/>
    </row>
    <row r="22" spans="1:11" ht="15">
      <c r="A22" s="14" t="s">
        <v>85</v>
      </c>
      <c r="B22" s="14" t="s">
        <v>15</v>
      </c>
      <c r="C22" s="15"/>
      <c r="D22" s="15"/>
      <c r="E22" s="15"/>
      <c r="F22" s="15"/>
      <c r="G22" s="15"/>
      <c r="H22" s="15"/>
      <c r="I22" s="15"/>
      <c r="J22" s="3"/>
      <c r="K22" s="3"/>
    </row>
    <row r="23" spans="1:11" ht="15">
      <c r="A23" s="7" t="s">
        <v>86</v>
      </c>
      <c r="B23" s="7" t="s">
        <v>66</v>
      </c>
      <c r="C23" s="16">
        <v>70</v>
      </c>
      <c r="D23" s="16"/>
      <c r="E23" s="16">
        <f>C23*D23</f>
        <v>0</v>
      </c>
      <c r="F23" s="16"/>
      <c r="G23" s="16">
        <f>C23*F23</f>
        <v>0</v>
      </c>
      <c r="H23" s="16">
        <f>D23+F23</f>
        <v>0</v>
      </c>
      <c r="I23" s="16">
        <f>E23+G23</f>
        <v>0</v>
      </c>
      <c r="J23" s="3"/>
      <c r="K23" s="3"/>
    </row>
    <row r="24" spans="1:11" ht="15">
      <c r="A24" s="14" t="s">
        <v>87</v>
      </c>
      <c r="B24" s="14" t="s">
        <v>15</v>
      </c>
      <c r="C24" s="15"/>
      <c r="D24" s="15"/>
      <c r="E24" s="15"/>
      <c r="F24" s="15"/>
      <c r="G24" s="15"/>
      <c r="H24" s="15"/>
      <c r="I24" s="15"/>
      <c r="J24" s="3"/>
      <c r="K24" s="3"/>
    </row>
    <row r="25" spans="1:11" ht="15">
      <c r="A25" s="7" t="s">
        <v>88</v>
      </c>
      <c r="B25" s="7" t="s">
        <v>81</v>
      </c>
      <c r="C25" s="16">
        <v>220</v>
      </c>
      <c r="D25" s="16"/>
      <c r="E25" s="16">
        <f>C25*D25</f>
        <v>0</v>
      </c>
      <c r="F25" s="16"/>
      <c r="G25" s="16">
        <f>C25*F25</f>
        <v>0</v>
      </c>
      <c r="H25" s="16">
        <f>D25+F25</f>
        <v>0</v>
      </c>
      <c r="I25" s="16">
        <f>E25+G25</f>
        <v>0</v>
      </c>
      <c r="J25" s="3"/>
      <c r="K25" s="3"/>
    </row>
    <row r="26" spans="1:11" ht="15">
      <c r="A26" s="14" t="s">
        <v>89</v>
      </c>
      <c r="B26" s="14" t="s">
        <v>15</v>
      </c>
      <c r="C26" s="15"/>
      <c r="D26" s="15"/>
      <c r="E26" s="15"/>
      <c r="F26" s="15"/>
      <c r="G26" s="15"/>
      <c r="H26" s="15"/>
      <c r="I26" s="15"/>
      <c r="J26" s="3"/>
      <c r="K26" s="3"/>
    </row>
    <row r="27" spans="1:11" ht="15">
      <c r="A27" s="7" t="s">
        <v>90</v>
      </c>
      <c r="B27" s="7" t="s">
        <v>81</v>
      </c>
      <c r="C27" s="16">
        <v>15</v>
      </c>
      <c r="D27" s="16"/>
      <c r="E27" s="16">
        <f>C27*D27</f>
        <v>0</v>
      </c>
      <c r="F27" s="16"/>
      <c r="G27" s="16">
        <f>C27*F27</f>
        <v>0</v>
      </c>
      <c r="H27" s="16">
        <f>D27+F27</f>
        <v>0</v>
      </c>
      <c r="I27" s="16">
        <f>E27+G27</f>
        <v>0</v>
      </c>
      <c r="J27" s="3"/>
      <c r="K27" s="3"/>
    </row>
    <row r="28" spans="1:11" ht="15">
      <c r="A28" s="14" t="s">
        <v>91</v>
      </c>
      <c r="B28" s="14" t="s">
        <v>15</v>
      </c>
      <c r="C28" s="15"/>
      <c r="D28" s="15"/>
      <c r="E28" s="15"/>
      <c r="F28" s="15"/>
      <c r="G28" s="15"/>
      <c r="H28" s="15"/>
      <c r="I28" s="15"/>
      <c r="J28" s="3"/>
      <c r="K28" s="3"/>
    </row>
    <row r="29" spans="1:11" ht="15">
      <c r="A29" s="7" t="s">
        <v>92</v>
      </c>
      <c r="B29" s="7" t="s">
        <v>66</v>
      </c>
      <c r="C29" s="16">
        <v>4</v>
      </c>
      <c r="D29" s="16"/>
      <c r="E29" s="16">
        <f>C29*D29</f>
        <v>0</v>
      </c>
      <c r="F29" s="16"/>
      <c r="G29" s="16">
        <f>C29*F29</f>
        <v>0</v>
      </c>
      <c r="H29" s="16">
        <f aca="true" t="shared" si="0" ref="H29:I31">D29+F29</f>
        <v>0</v>
      </c>
      <c r="I29" s="16">
        <f t="shared" si="0"/>
        <v>0</v>
      </c>
      <c r="J29" s="3"/>
      <c r="K29" s="3"/>
    </row>
    <row r="30" spans="1:11" ht="15">
      <c r="A30" s="7" t="s">
        <v>93</v>
      </c>
      <c r="B30" s="7" t="s">
        <v>66</v>
      </c>
      <c r="C30" s="16">
        <v>12</v>
      </c>
      <c r="D30" s="16"/>
      <c r="E30" s="16">
        <f>C30*D30</f>
        <v>0</v>
      </c>
      <c r="F30" s="16"/>
      <c r="G30" s="16">
        <f>C30*F30</f>
        <v>0</v>
      </c>
      <c r="H30" s="16">
        <f t="shared" si="0"/>
        <v>0</v>
      </c>
      <c r="I30" s="16">
        <f t="shared" si="0"/>
        <v>0</v>
      </c>
      <c r="J30" s="3"/>
      <c r="K30" s="3"/>
    </row>
    <row r="31" spans="1:11" ht="15">
      <c r="A31" s="7" t="s">
        <v>94</v>
      </c>
      <c r="B31" s="7" t="s">
        <v>66</v>
      </c>
      <c r="C31" s="16">
        <v>6</v>
      </c>
      <c r="D31" s="16"/>
      <c r="E31" s="16">
        <f>C31*D31</f>
        <v>0</v>
      </c>
      <c r="F31" s="16"/>
      <c r="G31" s="16">
        <f>C31*F31</f>
        <v>0</v>
      </c>
      <c r="H31" s="16">
        <f t="shared" si="0"/>
        <v>0</v>
      </c>
      <c r="I31" s="16">
        <f t="shared" si="0"/>
        <v>0</v>
      </c>
      <c r="J31" s="3"/>
      <c r="K31" s="3"/>
    </row>
    <row r="32" spans="1:11" ht="15">
      <c r="A32" s="14" t="s">
        <v>95</v>
      </c>
      <c r="B32" s="14" t="s">
        <v>15</v>
      </c>
      <c r="C32" s="15"/>
      <c r="D32" s="15"/>
      <c r="E32" s="15"/>
      <c r="F32" s="15"/>
      <c r="G32" s="15"/>
      <c r="H32" s="15"/>
      <c r="I32" s="15"/>
      <c r="J32" s="3"/>
      <c r="K32" s="3"/>
    </row>
    <row r="33" spans="1:11" ht="15">
      <c r="A33" s="7" t="s">
        <v>96</v>
      </c>
      <c r="B33" s="7" t="s">
        <v>81</v>
      </c>
      <c r="C33" s="16">
        <v>3</v>
      </c>
      <c r="D33" s="16"/>
      <c r="E33" s="16">
        <f>C33*D33</f>
        <v>0</v>
      </c>
      <c r="F33" s="16"/>
      <c r="G33" s="16">
        <f>C33*F33</f>
        <v>0</v>
      </c>
      <c r="H33" s="16">
        <f>D33+F33</f>
        <v>0</v>
      </c>
      <c r="I33" s="16">
        <f>E33+G33</f>
        <v>0</v>
      </c>
      <c r="J33" s="3"/>
      <c r="K33" s="3"/>
    </row>
    <row r="34" spans="1:11" ht="15">
      <c r="A34" s="14" t="s">
        <v>97</v>
      </c>
      <c r="B34" s="14" t="s">
        <v>15</v>
      </c>
      <c r="C34" s="15"/>
      <c r="D34" s="15"/>
      <c r="E34" s="15"/>
      <c r="F34" s="15"/>
      <c r="G34" s="15"/>
      <c r="H34" s="15"/>
      <c r="I34" s="15"/>
      <c r="J34" s="3"/>
      <c r="K34" s="3"/>
    </row>
    <row r="35" spans="1:11" ht="15">
      <c r="A35" s="7" t="s">
        <v>98</v>
      </c>
      <c r="B35" s="7" t="s">
        <v>81</v>
      </c>
      <c r="C35" s="16">
        <v>20</v>
      </c>
      <c r="D35" s="16"/>
      <c r="E35" s="16">
        <f>C35*D35</f>
        <v>0</v>
      </c>
      <c r="F35" s="16"/>
      <c r="G35" s="16">
        <f>C35*F35</f>
        <v>0</v>
      </c>
      <c r="H35" s="16">
        <f>D35+F35</f>
        <v>0</v>
      </c>
      <c r="I35" s="16">
        <f>E35+G35</f>
        <v>0</v>
      </c>
      <c r="J35" s="3"/>
      <c r="K35" s="3"/>
    </row>
    <row r="36" spans="1:11" ht="15">
      <c r="A36" s="14" t="s">
        <v>99</v>
      </c>
      <c r="B36" s="14" t="s">
        <v>15</v>
      </c>
      <c r="C36" s="15"/>
      <c r="D36" s="15"/>
      <c r="E36" s="15"/>
      <c r="F36" s="15"/>
      <c r="G36" s="15"/>
      <c r="H36" s="15"/>
      <c r="I36" s="15"/>
      <c r="J36" s="3"/>
      <c r="K36" s="3"/>
    </row>
    <row r="37" spans="1:11" ht="15">
      <c r="A37" s="7" t="s">
        <v>100</v>
      </c>
      <c r="B37" s="7" t="s">
        <v>66</v>
      </c>
      <c r="C37" s="16">
        <v>1</v>
      </c>
      <c r="D37" s="16"/>
      <c r="E37" s="16">
        <f>C37*D37</f>
        <v>0</v>
      </c>
      <c r="F37" s="16"/>
      <c r="G37" s="16">
        <f>C37*F37</f>
        <v>0</v>
      </c>
      <c r="H37" s="16">
        <f>D37+F37</f>
        <v>0</v>
      </c>
      <c r="I37" s="16">
        <f>E37+G37</f>
        <v>0</v>
      </c>
      <c r="J37" s="3"/>
      <c r="K37" s="3"/>
    </row>
    <row r="38" spans="1:11" ht="15">
      <c r="A38" s="14" t="s">
        <v>101</v>
      </c>
      <c r="B38" s="14" t="s">
        <v>15</v>
      </c>
      <c r="C38" s="15"/>
      <c r="D38" s="15"/>
      <c r="E38" s="15"/>
      <c r="F38" s="15"/>
      <c r="G38" s="15"/>
      <c r="H38" s="15"/>
      <c r="I38" s="15"/>
      <c r="J38" s="3"/>
      <c r="K38" s="3"/>
    </row>
    <row r="39" spans="1:11" ht="15">
      <c r="A39" s="7" t="s">
        <v>102</v>
      </c>
      <c r="B39" s="7" t="s">
        <v>103</v>
      </c>
      <c r="C39" s="16">
        <v>2</v>
      </c>
      <c r="D39" s="16"/>
      <c r="E39" s="16">
        <f aca="true" t="shared" si="1" ref="E39:E44">C39*D39</f>
        <v>0</v>
      </c>
      <c r="F39" s="16"/>
      <c r="G39" s="16">
        <f aca="true" t="shared" si="2" ref="G39:G44">C39*F39</f>
        <v>0</v>
      </c>
      <c r="H39" s="16">
        <f aca="true" t="shared" si="3" ref="H39:I44">D39+F39</f>
        <v>0</v>
      </c>
      <c r="I39" s="16">
        <f t="shared" si="3"/>
        <v>0</v>
      </c>
      <c r="J39" s="3"/>
      <c r="K39" s="3"/>
    </row>
    <row r="40" spans="1:11" ht="15">
      <c r="A40" s="7" t="s">
        <v>104</v>
      </c>
      <c r="B40" s="7" t="s">
        <v>103</v>
      </c>
      <c r="C40" s="16">
        <v>12</v>
      </c>
      <c r="D40" s="16"/>
      <c r="E40" s="16">
        <f t="shared" si="1"/>
        <v>0</v>
      </c>
      <c r="F40" s="16"/>
      <c r="G40" s="16">
        <f t="shared" si="2"/>
        <v>0</v>
      </c>
      <c r="H40" s="16">
        <f t="shared" si="3"/>
        <v>0</v>
      </c>
      <c r="I40" s="16">
        <f t="shared" si="3"/>
        <v>0</v>
      </c>
      <c r="J40" s="3"/>
      <c r="K40" s="3"/>
    </row>
    <row r="41" spans="1:11" ht="15">
      <c r="A41" s="7" t="s">
        <v>105</v>
      </c>
      <c r="B41" s="7" t="s">
        <v>103</v>
      </c>
      <c r="C41" s="16">
        <v>40</v>
      </c>
      <c r="D41" s="16"/>
      <c r="E41" s="16">
        <f t="shared" si="1"/>
        <v>0</v>
      </c>
      <c r="F41" s="16"/>
      <c r="G41" s="16">
        <f t="shared" si="2"/>
        <v>0</v>
      </c>
      <c r="H41" s="16">
        <f t="shared" si="3"/>
        <v>0</v>
      </c>
      <c r="I41" s="16">
        <f t="shared" si="3"/>
        <v>0</v>
      </c>
      <c r="J41" s="3"/>
      <c r="K41" s="3"/>
    </row>
    <row r="42" spans="1:11" ht="15">
      <c r="A42" s="7" t="s">
        <v>106</v>
      </c>
      <c r="B42" s="7" t="s">
        <v>103</v>
      </c>
      <c r="C42" s="16">
        <v>20</v>
      </c>
      <c r="D42" s="16"/>
      <c r="E42" s="16">
        <f t="shared" si="1"/>
        <v>0</v>
      </c>
      <c r="F42" s="16"/>
      <c r="G42" s="16">
        <f t="shared" si="2"/>
        <v>0</v>
      </c>
      <c r="H42" s="16">
        <f t="shared" si="3"/>
        <v>0</v>
      </c>
      <c r="I42" s="16">
        <f t="shared" si="3"/>
        <v>0</v>
      </c>
      <c r="J42" s="3"/>
      <c r="K42" s="3"/>
    </row>
    <row r="43" spans="1:11" ht="15">
      <c r="A43" s="7" t="s">
        <v>107</v>
      </c>
      <c r="B43" s="7" t="s">
        <v>103</v>
      </c>
      <c r="C43" s="16">
        <v>20</v>
      </c>
      <c r="D43" s="16"/>
      <c r="E43" s="16">
        <f t="shared" si="1"/>
        <v>0</v>
      </c>
      <c r="F43" s="16"/>
      <c r="G43" s="16">
        <f t="shared" si="2"/>
        <v>0</v>
      </c>
      <c r="H43" s="16">
        <f t="shared" si="3"/>
        <v>0</v>
      </c>
      <c r="I43" s="16">
        <f t="shared" si="3"/>
        <v>0</v>
      </c>
      <c r="J43" s="3"/>
      <c r="K43" s="3"/>
    </row>
    <row r="44" spans="1:11" ht="15">
      <c r="A44" s="7" t="s">
        <v>108</v>
      </c>
      <c r="B44" s="7" t="s">
        <v>103</v>
      </c>
      <c r="C44" s="16">
        <v>6</v>
      </c>
      <c r="D44" s="16"/>
      <c r="E44" s="16">
        <f t="shared" si="1"/>
        <v>0</v>
      </c>
      <c r="F44" s="16"/>
      <c r="G44" s="16">
        <f t="shared" si="2"/>
        <v>0</v>
      </c>
      <c r="H44" s="16">
        <f t="shared" si="3"/>
        <v>0</v>
      </c>
      <c r="I44" s="16">
        <f t="shared" si="3"/>
        <v>0</v>
      </c>
      <c r="J44" s="3"/>
      <c r="K44" s="3"/>
    </row>
    <row r="45" spans="1:11" ht="15">
      <c r="A45" s="14" t="s">
        <v>109</v>
      </c>
      <c r="B45" s="14" t="s">
        <v>15</v>
      </c>
      <c r="C45" s="15"/>
      <c r="D45" s="15"/>
      <c r="E45" s="15"/>
      <c r="F45" s="15"/>
      <c r="G45" s="15"/>
      <c r="H45" s="15"/>
      <c r="I45" s="15"/>
      <c r="J45" s="3"/>
      <c r="K45" s="3"/>
    </row>
    <row r="46" spans="1:11" ht="15">
      <c r="A46" s="7" t="s">
        <v>110</v>
      </c>
      <c r="B46" s="7" t="s">
        <v>103</v>
      </c>
      <c r="C46" s="16">
        <v>20</v>
      </c>
      <c r="D46" s="16"/>
      <c r="E46" s="16">
        <f>C46*D46</f>
        <v>0</v>
      </c>
      <c r="F46" s="16"/>
      <c r="G46" s="16">
        <f>C46*F46</f>
        <v>0</v>
      </c>
      <c r="H46" s="16">
        <f>D46+F46</f>
        <v>0</v>
      </c>
      <c r="I46" s="16">
        <f>E46+G46</f>
        <v>0</v>
      </c>
      <c r="J46" s="3"/>
      <c r="K46" s="3"/>
    </row>
    <row r="47" spans="1:11" ht="15">
      <c r="A47" s="14" t="s">
        <v>111</v>
      </c>
      <c r="B47" s="14" t="s">
        <v>15</v>
      </c>
      <c r="C47" s="15"/>
      <c r="D47" s="15"/>
      <c r="E47" s="15"/>
      <c r="F47" s="15"/>
      <c r="G47" s="15"/>
      <c r="H47" s="15"/>
      <c r="I47" s="15"/>
      <c r="J47" s="3"/>
      <c r="K47" s="3"/>
    </row>
    <row r="48" spans="1:11" ht="15">
      <c r="A48" s="14" t="s">
        <v>112</v>
      </c>
      <c r="B48" s="14" t="s">
        <v>15</v>
      </c>
      <c r="C48" s="15"/>
      <c r="D48" s="15"/>
      <c r="E48" s="15"/>
      <c r="F48" s="15"/>
      <c r="G48" s="15"/>
      <c r="H48" s="15"/>
      <c r="I48" s="15"/>
      <c r="J48" s="3"/>
      <c r="K48" s="3"/>
    </row>
    <row r="49" spans="1:11" ht="15">
      <c r="A49" s="7" t="s">
        <v>113</v>
      </c>
      <c r="B49" s="7" t="s">
        <v>103</v>
      </c>
      <c r="C49" s="16">
        <v>16</v>
      </c>
      <c r="D49" s="16"/>
      <c r="E49" s="16">
        <f>C49*D49</f>
        <v>0</v>
      </c>
      <c r="F49" s="16"/>
      <c r="G49" s="16">
        <f>C49*F49</f>
        <v>0</v>
      </c>
      <c r="H49" s="16">
        <f aca="true" t="shared" si="4" ref="H49:I52">D49+F49</f>
        <v>0</v>
      </c>
      <c r="I49" s="16">
        <f t="shared" si="4"/>
        <v>0</v>
      </c>
      <c r="J49" s="3"/>
      <c r="K49" s="3"/>
    </row>
    <row r="50" spans="1:11" ht="15">
      <c r="A50" s="7" t="s">
        <v>114</v>
      </c>
      <c r="B50" s="7" t="s">
        <v>103</v>
      </c>
      <c r="C50" s="16">
        <v>8</v>
      </c>
      <c r="D50" s="16"/>
      <c r="E50" s="16">
        <f>C50*D50</f>
        <v>0</v>
      </c>
      <c r="F50" s="16"/>
      <c r="G50" s="16">
        <f>C50*F50</f>
        <v>0</v>
      </c>
      <c r="H50" s="16">
        <f t="shared" si="4"/>
        <v>0</v>
      </c>
      <c r="I50" s="16">
        <f t="shared" si="4"/>
        <v>0</v>
      </c>
      <c r="J50" s="3"/>
      <c r="K50" s="3"/>
    </row>
    <row r="51" spans="1:11" ht="15">
      <c r="A51" s="7" t="s">
        <v>15</v>
      </c>
      <c r="B51" s="7" t="s">
        <v>15</v>
      </c>
      <c r="C51" s="16"/>
      <c r="D51" s="16"/>
      <c r="E51" s="16"/>
      <c r="F51" s="16"/>
      <c r="G51" s="16"/>
      <c r="H51" s="16">
        <f t="shared" si="4"/>
        <v>0</v>
      </c>
      <c r="I51" s="16">
        <f t="shared" si="4"/>
        <v>0</v>
      </c>
      <c r="J51" s="3"/>
      <c r="K51" s="3"/>
    </row>
    <row r="52" spans="1:11" ht="15">
      <c r="A52" s="7" t="s">
        <v>115</v>
      </c>
      <c r="B52" s="7" t="s">
        <v>15</v>
      </c>
      <c r="C52" s="16"/>
      <c r="D52" s="16"/>
      <c r="E52" s="16">
        <f>L1+Parametry!B33/100*E42+Parametry!B33/100*E43+Parametry!B33/100*E44+Parametry!B33/100*E46+Parametry!B33/100*E49+Parametry!B33/100*E50</f>
        <v>0</v>
      </c>
      <c r="F52" s="16"/>
      <c r="G52" s="16"/>
      <c r="H52" s="16">
        <f t="shared" si="4"/>
        <v>0</v>
      </c>
      <c r="I52" s="16">
        <f t="shared" si="4"/>
        <v>0</v>
      </c>
      <c r="J52" s="3"/>
      <c r="K52" s="3"/>
    </row>
    <row r="53" spans="1:11" ht="15">
      <c r="A53" s="4" t="s">
        <v>116</v>
      </c>
      <c r="B53" s="4" t="s">
        <v>15</v>
      </c>
      <c r="C53" s="13"/>
      <c r="D53" s="13"/>
      <c r="E53" s="13">
        <f>SUM(E3:E52)</f>
        <v>0</v>
      </c>
      <c r="F53" s="13"/>
      <c r="G53" s="13">
        <f>SUM(G3:G52)</f>
        <v>0</v>
      </c>
      <c r="H53" s="13"/>
      <c r="I53" s="13">
        <f>SUM(I3:I52)</f>
        <v>0</v>
      </c>
      <c r="J53" s="3"/>
      <c r="K53" s="3"/>
    </row>
    <row r="54" spans="1:11" ht="15">
      <c r="A54" s="17" t="s">
        <v>117</v>
      </c>
      <c r="B54" s="17" t="s">
        <v>15</v>
      </c>
      <c r="C54" s="18"/>
      <c r="D54" s="18"/>
      <c r="E54" s="18"/>
      <c r="F54" s="18"/>
      <c r="G54" s="18"/>
      <c r="H54" s="18"/>
      <c r="I54" s="18"/>
      <c r="J54" s="3"/>
      <c r="K54" s="3"/>
    </row>
    <row r="55" spans="1:11" ht="15">
      <c r="A55" s="14" t="s">
        <v>118</v>
      </c>
      <c r="B55" s="14" t="s">
        <v>15</v>
      </c>
      <c r="C55" s="15"/>
      <c r="D55" s="15"/>
      <c r="E55" s="15"/>
      <c r="F55" s="15"/>
      <c r="G55" s="15"/>
      <c r="H55" s="15"/>
      <c r="I55" s="15"/>
      <c r="J55" s="3"/>
      <c r="K55" s="3"/>
    </row>
    <row r="56" spans="1:11" ht="15">
      <c r="A56" s="7" t="s">
        <v>119</v>
      </c>
      <c r="B56" s="7" t="s">
        <v>120</v>
      </c>
      <c r="C56" s="16">
        <v>0.22</v>
      </c>
      <c r="D56" s="16"/>
      <c r="E56" s="16">
        <f>C56*D56</f>
        <v>0</v>
      </c>
      <c r="F56" s="16"/>
      <c r="G56" s="16">
        <f>C56*F56</f>
        <v>0</v>
      </c>
      <c r="H56" s="16">
        <f>D56+F56</f>
        <v>0</v>
      </c>
      <c r="I56" s="16">
        <f>E56+G56</f>
        <v>0</v>
      </c>
      <c r="J56" s="3"/>
      <c r="K56" s="3"/>
    </row>
    <row r="57" spans="1:11" ht="15">
      <c r="A57" s="14" t="s">
        <v>121</v>
      </c>
      <c r="B57" s="14" t="s">
        <v>15</v>
      </c>
      <c r="C57" s="15"/>
      <c r="D57" s="15"/>
      <c r="E57" s="15"/>
      <c r="F57" s="15"/>
      <c r="G57" s="15"/>
      <c r="H57" s="15"/>
      <c r="I57" s="15"/>
      <c r="J57" s="3"/>
      <c r="K57" s="3"/>
    </row>
    <row r="58" spans="1:11" ht="15">
      <c r="A58" s="7" t="s">
        <v>122</v>
      </c>
      <c r="B58" s="7" t="s">
        <v>123</v>
      </c>
      <c r="C58" s="16">
        <v>70</v>
      </c>
      <c r="D58" s="16"/>
      <c r="E58" s="16">
        <f>C58*D58</f>
        <v>0</v>
      </c>
      <c r="F58" s="16"/>
      <c r="G58" s="16">
        <f>C58*F58</f>
        <v>0</v>
      </c>
      <c r="H58" s="16">
        <f>D58+F58</f>
        <v>0</v>
      </c>
      <c r="I58" s="16">
        <f>E58+G58</f>
        <v>0</v>
      </c>
      <c r="J58" s="3"/>
      <c r="K58" s="3"/>
    </row>
    <row r="59" spans="1:11" ht="15">
      <c r="A59" s="14" t="s">
        <v>124</v>
      </c>
      <c r="B59" s="14" t="s">
        <v>15</v>
      </c>
      <c r="C59" s="15"/>
      <c r="D59" s="15"/>
      <c r="E59" s="15"/>
      <c r="F59" s="15"/>
      <c r="G59" s="15"/>
      <c r="H59" s="15"/>
      <c r="I59" s="15"/>
      <c r="J59" s="3"/>
      <c r="K59" s="3"/>
    </row>
    <row r="60" spans="1:11" ht="15">
      <c r="A60" s="14" t="s">
        <v>125</v>
      </c>
      <c r="B60" s="14" t="s">
        <v>15</v>
      </c>
      <c r="C60" s="15"/>
      <c r="D60" s="15"/>
      <c r="E60" s="15"/>
      <c r="F60" s="15"/>
      <c r="G60" s="15"/>
      <c r="H60" s="15"/>
      <c r="I60" s="15"/>
      <c r="J60" s="3"/>
      <c r="K60" s="3"/>
    </row>
    <row r="61" spans="1:11" ht="15">
      <c r="A61" s="7" t="s">
        <v>126</v>
      </c>
      <c r="B61" s="7" t="s">
        <v>127</v>
      </c>
      <c r="C61" s="16">
        <v>3.8</v>
      </c>
      <c r="D61" s="16"/>
      <c r="E61" s="16">
        <f>C61*D61</f>
        <v>0</v>
      </c>
      <c r="F61" s="16"/>
      <c r="G61" s="16">
        <f>C61*F61</f>
        <v>0</v>
      </c>
      <c r="H61" s="16">
        <f>D61+F61</f>
        <v>0</v>
      </c>
      <c r="I61" s="16">
        <f>E61+G61</f>
        <v>0</v>
      </c>
      <c r="J61" s="3"/>
      <c r="K61" s="3"/>
    </row>
    <row r="62" spans="1:11" ht="15">
      <c r="A62" s="14" t="s">
        <v>128</v>
      </c>
      <c r="B62" s="14" t="s">
        <v>15</v>
      </c>
      <c r="C62" s="15"/>
      <c r="D62" s="15"/>
      <c r="E62" s="15"/>
      <c r="F62" s="15"/>
      <c r="G62" s="15"/>
      <c r="H62" s="15"/>
      <c r="I62" s="15"/>
      <c r="J62" s="3"/>
      <c r="K62" s="3"/>
    </row>
    <row r="63" spans="1:11" ht="15">
      <c r="A63" s="14" t="s">
        <v>129</v>
      </c>
      <c r="B63" s="14" t="s">
        <v>15</v>
      </c>
      <c r="C63" s="15"/>
      <c r="D63" s="15"/>
      <c r="E63" s="15"/>
      <c r="F63" s="15"/>
      <c r="G63" s="15"/>
      <c r="H63" s="15"/>
      <c r="I63" s="15"/>
      <c r="J63" s="3"/>
      <c r="K63" s="3"/>
    </row>
    <row r="64" spans="1:11" ht="15">
      <c r="A64" s="7" t="s">
        <v>130</v>
      </c>
      <c r="B64" s="7" t="s">
        <v>66</v>
      </c>
      <c r="C64" s="16">
        <v>6</v>
      </c>
      <c r="D64" s="16"/>
      <c r="E64" s="16">
        <f>C64*D64</f>
        <v>0</v>
      </c>
      <c r="F64" s="16"/>
      <c r="G64" s="16">
        <f>C64*F64</f>
        <v>0</v>
      </c>
      <c r="H64" s="16">
        <f>D64+F64</f>
        <v>0</v>
      </c>
      <c r="I64" s="16">
        <f>E64+G64</f>
        <v>0</v>
      </c>
      <c r="J64" s="3"/>
      <c r="K64" s="3"/>
    </row>
    <row r="65" spans="1:11" ht="15">
      <c r="A65" s="14" t="s">
        <v>131</v>
      </c>
      <c r="B65" s="14" t="s">
        <v>15</v>
      </c>
      <c r="C65" s="15"/>
      <c r="D65" s="15"/>
      <c r="E65" s="15"/>
      <c r="F65" s="15"/>
      <c r="G65" s="15"/>
      <c r="H65" s="15"/>
      <c r="I65" s="15"/>
      <c r="J65" s="3"/>
      <c r="K65" s="3"/>
    </row>
    <row r="66" spans="1:11" ht="15">
      <c r="A66" s="7" t="s">
        <v>132</v>
      </c>
      <c r="B66" s="7" t="s">
        <v>81</v>
      </c>
      <c r="C66" s="16">
        <v>200</v>
      </c>
      <c r="D66" s="16"/>
      <c r="E66" s="16">
        <f>C66*D66</f>
        <v>0</v>
      </c>
      <c r="F66" s="16"/>
      <c r="G66" s="16">
        <f>C66*F66</f>
        <v>0</v>
      </c>
      <c r="H66" s="16">
        <f>D66+F66</f>
        <v>0</v>
      </c>
      <c r="I66" s="16">
        <f>E66+G66</f>
        <v>0</v>
      </c>
      <c r="J66" s="3"/>
      <c r="K66" s="3"/>
    </row>
    <row r="67" spans="1:11" ht="15">
      <c r="A67" s="14" t="s">
        <v>133</v>
      </c>
      <c r="B67" s="14" t="s">
        <v>15</v>
      </c>
      <c r="C67" s="15"/>
      <c r="D67" s="15"/>
      <c r="E67" s="15"/>
      <c r="F67" s="15"/>
      <c r="G67" s="15"/>
      <c r="H67" s="15"/>
      <c r="I67" s="15"/>
      <c r="J67" s="3"/>
      <c r="K67" s="3"/>
    </row>
    <row r="68" spans="1:11" ht="15">
      <c r="A68" s="7" t="s">
        <v>134</v>
      </c>
      <c r="B68" s="7" t="s">
        <v>81</v>
      </c>
      <c r="C68" s="16">
        <v>200</v>
      </c>
      <c r="D68" s="16"/>
      <c r="E68" s="16">
        <f>C68*D68</f>
        <v>0</v>
      </c>
      <c r="F68" s="16"/>
      <c r="G68" s="16">
        <f>C68*F68</f>
        <v>0</v>
      </c>
      <c r="H68" s="16">
        <f>D68+F68</f>
        <v>0</v>
      </c>
      <c r="I68" s="16">
        <f>E68+G68</f>
        <v>0</v>
      </c>
      <c r="J68" s="3"/>
      <c r="K68" s="3"/>
    </row>
    <row r="69" spans="1:11" ht="15">
      <c r="A69" s="14" t="s">
        <v>135</v>
      </c>
      <c r="B69" s="14" t="s">
        <v>15</v>
      </c>
      <c r="C69" s="15"/>
      <c r="D69" s="15"/>
      <c r="E69" s="15"/>
      <c r="F69" s="15"/>
      <c r="G69" s="15"/>
      <c r="H69" s="15"/>
      <c r="I69" s="15"/>
      <c r="J69" s="3"/>
      <c r="K69" s="3"/>
    </row>
    <row r="70" spans="1:11" ht="15">
      <c r="A70" s="7" t="s">
        <v>136</v>
      </c>
      <c r="B70" s="7" t="s">
        <v>81</v>
      </c>
      <c r="C70" s="16">
        <v>200</v>
      </c>
      <c r="D70" s="16"/>
      <c r="E70" s="16">
        <f>C70*D70</f>
        <v>0</v>
      </c>
      <c r="F70" s="16"/>
      <c r="G70" s="16">
        <f>C70*F70</f>
        <v>0</v>
      </c>
      <c r="H70" s="16">
        <f>D70+F70</f>
        <v>0</v>
      </c>
      <c r="I70" s="16">
        <f>E70+G70</f>
        <v>0</v>
      </c>
      <c r="J70" s="3"/>
      <c r="K70" s="3"/>
    </row>
    <row r="71" spans="1:11" ht="15">
      <c r="A71" s="14" t="s">
        <v>137</v>
      </c>
      <c r="B71" s="14" t="s">
        <v>15</v>
      </c>
      <c r="C71" s="15"/>
      <c r="D71" s="15"/>
      <c r="E71" s="15"/>
      <c r="F71" s="15"/>
      <c r="G71" s="15"/>
      <c r="H71" s="15"/>
      <c r="I71" s="15"/>
      <c r="J71" s="3"/>
      <c r="K71" s="3"/>
    </row>
    <row r="72" spans="1:11" ht="15">
      <c r="A72" s="7" t="s">
        <v>138</v>
      </c>
      <c r="B72" s="7" t="s">
        <v>66</v>
      </c>
      <c r="C72" s="16">
        <v>2</v>
      </c>
      <c r="D72" s="16"/>
      <c r="E72" s="16">
        <f>C72*D72</f>
        <v>0</v>
      </c>
      <c r="F72" s="16"/>
      <c r="G72" s="16">
        <f>C72*F72</f>
        <v>0</v>
      </c>
      <c r="H72" s="16">
        <f>D72+F72</f>
        <v>0</v>
      </c>
      <c r="I72" s="16">
        <f>E72+G72</f>
        <v>0</v>
      </c>
      <c r="J72" s="3"/>
      <c r="K72" s="3"/>
    </row>
    <row r="73" spans="1:11" ht="15">
      <c r="A73" s="14" t="s">
        <v>139</v>
      </c>
      <c r="B73" s="14" t="s">
        <v>15</v>
      </c>
      <c r="C73" s="15"/>
      <c r="D73" s="15"/>
      <c r="E73" s="15"/>
      <c r="F73" s="15"/>
      <c r="G73" s="15"/>
      <c r="H73" s="15"/>
      <c r="I73" s="15"/>
      <c r="J73" s="3"/>
      <c r="K73" s="3"/>
    </row>
    <row r="74" spans="1:11" ht="15">
      <c r="A74" s="7" t="s">
        <v>140</v>
      </c>
      <c r="B74" s="7" t="s">
        <v>81</v>
      </c>
      <c r="C74" s="16">
        <v>20</v>
      </c>
      <c r="D74" s="16"/>
      <c r="E74" s="16">
        <f>C74*D74</f>
        <v>0</v>
      </c>
      <c r="F74" s="16"/>
      <c r="G74" s="16">
        <f>C74*F74</f>
        <v>0</v>
      </c>
      <c r="H74" s="16">
        <f>D74+F74</f>
        <v>0</v>
      </c>
      <c r="I74" s="16">
        <f>E74+G74</f>
        <v>0</v>
      </c>
      <c r="J74" s="3"/>
      <c r="K74" s="3"/>
    </row>
    <row r="75" spans="1:11" ht="15">
      <c r="A75" s="14" t="s">
        <v>141</v>
      </c>
      <c r="B75" s="14" t="s">
        <v>15</v>
      </c>
      <c r="C75" s="15"/>
      <c r="D75" s="15"/>
      <c r="E75" s="15"/>
      <c r="F75" s="15"/>
      <c r="G75" s="15"/>
      <c r="H75" s="15"/>
      <c r="I75" s="15"/>
      <c r="J75" s="3"/>
      <c r="K75" s="3"/>
    </row>
    <row r="76" spans="1:11" ht="15">
      <c r="A76" s="7" t="s">
        <v>142</v>
      </c>
      <c r="B76" s="7" t="s">
        <v>127</v>
      </c>
      <c r="C76" s="16">
        <v>4</v>
      </c>
      <c r="D76" s="16"/>
      <c r="E76" s="16">
        <f>C76*D76</f>
        <v>0</v>
      </c>
      <c r="F76" s="16"/>
      <c r="G76" s="16">
        <f>C76*F76</f>
        <v>0</v>
      </c>
      <c r="H76" s="16">
        <f>D76+F76</f>
        <v>0</v>
      </c>
      <c r="I76" s="16">
        <f>E76+G76</f>
        <v>0</v>
      </c>
      <c r="J76" s="3"/>
      <c r="K76" s="3"/>
    </row>
    <row r="77" spans="1:11" ht="15">
      <c r="A77" s="14" t="s">
        <v>143</v>
      </c>
      <c r="B77" s="14" t="s">
        <v>15</v>
      </c>
      <c r="C77" s="15"/>
      <c r="D77" s="15"/>
      <c r="E77" s="15"/>
      <c r="F77" s="15"/>
      <c r="G77" s="15"/>
      <c r="H77" s="15"/>
      <c r="I77" s="15"/>
      <c r="J77" s="3"/>
      <c r="K77" s="3"/>
    </row>
    <row r="78" spans="1:11" ht="15">
      <c r="A78" s="14" t="s">
        <v>144</v>
      </c>
      <c r="B78" s="14" t="s">
        <v>15</v>
      </c>
      <c r="C78" s="15"/>
      <c r="D78" s="15"/>
      <c r="E78" s="15"/>
      <c r="F78" s="15"/>
      <c r="G78" s="15"/>
      <c r="H78" s="15"/>
      <c r="I78" s="15"/>
      <c r="J78" s="3"/>
      <c r="K78" s="3"/>
    </row>
    <row r="79" spans="1:11" ht="15">
      <c r="A79" s="7" t="s">
        <v>145</v>
      </c>
      <c r="B79" s="7" t="s">
        <v>127</v>
      </c>
      <c r="C79" s="16">
        <v>4</v>
      </c>
      <c r="D79" s="16"/>
      <c r="E79" s="16">
        <f>C79*D79</f>
        <v>0</v>
      </c>
      <c r="F79" s="16"/>
      <c r="G79" s="16">
        <f>C79*F79</f>
        <v>0</v>
      </c>
      <c r="H79" s="16">
        <f>D79+F79</f>
        <v>0</v>
      </c>
      <c r="I79" s="16">
        <f>E79+G79</f>
        <v>0</v>
      </c>
      <c r="J79" s="3"/>
      <c r="K79" s="3"/>
    </row>
    <row r="80" spans="1:11" ht="15">
      <c r="A80" s="14" t="s">
        <v>146</v>
      </c>
      <c r="B80" s="14" t="s">
        <v>15</v>
      </c>
      <c r="C80" s="15"/>
      <c r="D80" s="15"/>
      <c r="E80" s="15"/>
      <c r="F80" s="15"/>
      <c r="G80" s="15"/>
      <c r="H80" s="15"/>
      <c r="I80" s="15"/>
      <c r="J80" s="3"/>
      <c r="K80" s="3"/>
    </row>
    <row r="81" spans="1:11" ht="15">
      <c r="A81" s="7" t="s">
        <v>147</v>
      </c>
      <c r="B81" s="7" t="s">
        <v>81</v>
      </c>
      <c r="C81" s="16">
        <v>200</v>
      </c>
      <c r="D81" s="16"/>
      <c r="E81" s="16">
        <f>C81*D81</f>
        <v>0</v>
      </c>
      <c r="F81" s="16"/>
      <c r="G81" s="16">
        <f>C81*F81</f>
        <v>0</v>
      </c>
      <c r="H81" s="16">
        <f>D81+F81</f>
        <v>0</v>
      </c>
      <c r="I81" s="16">
        <f>E81+G81</f>
        <v>0</v>
      </c>
      <c r="J81" s="3"/>
      <c r="K81" s="3"/>
    </row>
    <row r="82" spans="1:11" ht="15">
      <c r="A82" s="14" t="s">
        <v>148</v>
      </c>
      <c r="B82" s="14" t="s">
        <v>15</v>
      </c>
      <c r="C82" s="15"/>
      <c r="D82" s="15"/>
      <c r="E82" s="15"/>
      <c r="F82" s="15"/>
      <c r="G82" s="15"/>
      <c r="H82" s="15"/>
      <c r="I82" s="15"/>
      <c r="J82" s="3"/>
      <c r="K82" s="3"/>
    </row>
    <row r="83" spans="1:11" ht="15">
      <c r="A83" s="7" t="s">
        <v>149</v>
      </c>
      <c r="B83" s="7" t="s">
        <v>123</v>
      </c>
      <c r="C83" s="16">
        <v>70</v>
      </c>
      <c r="D83" s="16"/>
      <c r="E83" s="16">
        <f>C83*D83</f>
        <v>0</v>
      </c>
      <c r="F83" s="16"/>
      <c r="G83" s="16">
        <f>C83*F83</f>
        <v>0</v>
      </c>
      <c r="H83" s="16">
        <f>D83+F83</f>
        <v>0</v>
      </c>
      <c r="I83" s="16">
        <f>E83+G83</f>
        <v>0</v>
      </c>
      <c r="J83" s="3"/>
      <c r="K83" s="3"/>
    </row>
    <row r="84" spans="1:11" ht="15">
      <c r="A84" s="7" t="s">
        <v>150</v>
      </c>
      <c r="B84" s="7" t="s">
        <v>123</v>
      </c>
      <c r="C84" s="16">
        <v>70</v>
      </c>
      <c r="D84" s="16"/>
      <c r="E84" s="16">
        <f>C84*D84</f>
        <v>0</v>
      </c>
      <c r="F84" s="16"/>
      <c r="G84" s="16">
        <f>C84*F84</f>
        <v>0</v>
      </c>
      <c r="H84" s="16">
        <f>D84+F84</f>
        <v>0</v>
      </c>
      <c r="I84" s="16">
        <f>E84+G84</f>
        <v>0</v>
      </c>
      <c r="J84" s="3"/>
      <c r="K84" s="3"/>
    </row>
    <row r="85" spans="1:11" ht="15">
      <c r="A85" s="14" t="s">
        <v>151</v>
      </c>
      <c r="B85" s="14" t="s">
        <v>15</v>
      </c>
      <c r="C85" s="15"/>
      <c r="D85" s="15"/>
      <c r="E85" s="15"/>
      <c r="F85" s="15"/>
      <c r="G85" s="15"/>
      <c r="H85" s="15"/>
      <c r="I85" s="15"/>
      <c r="J85" s="3"/>
      <c r="K85" s="3"/>
    </row>
    <row r="86" spans="1:11" ht="15">
      <c r="A86" s="7" t="s">
        <v>152</v>
      </c>
      <c r="B86" s="7" t="s">
        <v>127</v>
      </c>
      <c r="C86" s="16">
        <v>14</v>
      </c>
      <c r="D86" s="16"/>
      <c r="E86" s="16">
        <f>C86*D86</f>
        <v>0</v>
      </c>
      <c r="F86" s="16"/>
      <c r="G86" s="16">
        <f>C86*F86</f>
        <v>0</v>
      </c>
      <c r="H86" s="16">
        <f>D86+F86</f>
        <v>0</v>
      </c>
      <c r="I86" s="16">
        <f>E86+G86</f>
        <v>0</v>
      </c>
      <c r="J86" s="3"/>
      <c r="K86" s="3"/>
    </row>
    <row r="87" spans="1:11" ht="15">
      <c r="A87" s="17" t="s">
        <v>153</v>
      </c>
      <c r="B87" s="17" t="s">
        <v>15</v>
      </c>
      <c r="C87" s="18"/>
      <c r="D87" s="18"/>
      <c r="E87" s="18">
        <f>SUM(E55:E86)</f>
        <v>0</v>
      </c>
      <c r="F87" s="18"/>
      <c r="G87" s="18">
        <f>SUM(G55:G86)</f>
        <v>0</v>
      </c>
      <c r="H87" s="18"/>
      <c r="I87" s="18">
        <f>SUM(I55:I86)</f>
        <v>0</v>
      </c>
      <c r="J87" s="3"/>
      <c r="K87" s="3"/>
    </row>
    <row r="88" spans="1:11" ht="15">
      <c r="A88" s="7" t="s">
        <v>154</v>
      </c>
      <c r="B88" s="7" t="s">
        <v>15</v>
      </c>
      <c r="C88" s="16"/>
      <c r="D88" s="16"/>
      <c r="E88" s="16"/>
      <c r="F88" s="16"/>
      <c r="G88" s="16"/>
      <c r="H88" s="16">
        <f aca="true" t="shared" si="5" ref="H88:I90">D88+F88</f>
        <v>0</v>
      </c>
      <c r="I88" s="16">
        <f t="shared" si="5"/>
        <v>0</v>
      </c>
      <c r="J88" s="3"/>
      <c r="K88" s="3"/>
    </row>
    <row r="89" spans="1:11" ht="15">
      <c r="A89" s="7" t="s">
        <v>155</v>
      </c>
      <c r="B89" s="7" t="s">
        <v>15</v>
      </c>
      <c r="C89" s="16"/>
      <c r="D89" s="16"/>
      <c r="E89" s="16"/>
      <c r="F89" s="16"/>
      <c r="G89" s="16"/>
      <c r="H89" s="16">
        <f t="shared" si="5"/>
        <v>0</v>
      </c>
      <c r="I89" s="16">
        <f t="shared" si="5"/>
        <v>0</v>
      </c>
      <c r="J89" s="3"/>
      <c r="K89" s="3"/>
    </row>
    <row r="90" spans="1:11" ht="15">
      <c r="A90" s="7" t="s">
        <v>156</v>
      </c>
      <c r="B90" s="7" t="s">
        <v>15</v>
      </c>
      <c r="C90" s="16"/>
      <c r="D90" s="16"/>
      <c r="E90" s="16"/>
      <c r="F90" s="16"/>
      <c r="G90" s="16"/>
      <c r="H90" s="16">
        <f t="shared" si="5"/>
        <v>0</v>
      </c>
      <c r="I90" s="16">
        <f t="shared" si="5"/>
        <v>0</v>
      </c>
      <c r="J90" s="3"/>
      <c r="K90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27A5-99AC-4E4A-BB02-93AF17C39B7F}">
  <dimension ref="A1:C33"/>
  <sheetViews>
    <sheetView workbookViewId="0" topLeftCell="A1"/>
  </sheetViews>
  <sheetFormatPr defaultColWidth="9.140625" defaultRowHeight="15"/>
  <cols>
    <col min="1" max="1" width="24.8515625" style="1" bestFit="1" customWidth="1"/>
    <col min="2" max="2" width="54.71093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4.7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15</v>
      </c>
      <c r="C8" s="3"/>
    </row>
    <row r="9" spans="1:3" ht="15">
      <c r="A9" s="2" t="s">
        <v>16</v>
      </c>
      <c r="B9" s="6" t="s">
        <v>17</v>
      </c>
      <c r="C9" s="3"/>
    </row>
    <row r="10" spans="1:3" ht="15">
      <c r="A10" s="2" t="s">
        <v>18</v>
      </c>
      <c r="B10" s="6" t="s">
        <v>15</v>
      </c>
      <c r="C10" s="3"/>
    </row>
    <row r="11" spans="1:3" ht="15">
      <c r="A11" s="2" t="s">
        <v>19</v>
      </c>
      <c r="B11" s="6" t="s">
        <v>20</v>
      </c>
      <c r="C11" s="3"/>
    </row>
    <row r="12" spans="1:3" ht="15">
      <c r="A12" s="2" t="s">
        <v>21</v>
      </c>
      <c r="B12" s="6" t="s">
        <v>22</v>
      </c>
      <c r="C12" s="3"/>
    </row>
    <row r="13" spans="1:3" ht="15">
      <c r="A13" s="2" t="s">
        <v>23</v>
      </c>
      <c r="B13" s="6" t="s">
        <v>24</v>
      </c>
      <c r="C13" s="3"/>
    </row>
    <row r="14" spans="1:3" ht="15">
      <c r="A14" s="2" t="s">
        <v>25</v>
      </c>
      <c r="B14" s="6" t="s">
        <v>26</v>
      </c>
      <c r="C14" s="3"/>
    </row>
    <row r="15" spans="1:3" ht="15">
      <c r="A15" s="2" t="s">
        <v>15</v>
      </c>
      <c r="B15" s="7" t="s">
        <v>15</v>
      </c>
      <c r="C15" s="3"/>
    </row>
    <row r="16" spans="1:3" ht="15">
      <c r="A16" s="2" t="s">
        <v>27</v>
      </c>
      <c r="B16" s="8" t="s">
        <v>28</v>
      </c>
      <c r="C16" s="3"/>
    </row>
    <row r="17" spans="1:3" ht="15">
      <c r="A17" s="2" t="s">
        <v>29</v>
      </c>
      <c r="B17" s="8" t="s">
        <v>30</v>
      </c>
      <c r="C17" s="3"/>
    </row>
    <row r="18" spans="1:3" ht="15">
      <c r="A18" s="2" t="s">
        <v>31</v>
      </c>
      <c r="B18" s="8" t="s">
        <v>32</v>
      </c>
      <c r="C18" s="3"/>
    </row>
    <row r="19" spans="1:3" ht="15">
      <c r="A19" s="2" t="s">
        <v>33</v>
      </c>
      <c r="B19" s="8" t="s">
        <v>30</v>
      </c>
      <c r="C19" s="3"/>
    </row>
    <row r="20" spans="1:3" ht="15">
      <c r="A20" s="2" t="s">
        <v>34</v>
      </c>
      <c r="B20" s="8" t="s">
        <v>30</v>
      </c>
      <c r="C20" s="3"/>
    </row>
    <row r="21" spans="1:3" ht="15">
      <c r="A21" s="2" t="s">
        <v>35</v>
      </c>
      <c r="B21" s="8" t="s">
        <v>30</v>
      </c>
      <c r="C21" s="3"/>
    </row>
    <row r="22" spans="1:3" ht="15">
      <c r="A22" s="2" t="s">
        <v>36</v>
      </c>
      <c r="B22" s="8" t="s">
        <v>37</v>
      </c>
      <c r="C22" s="3"/>
    </row>
    <row r="23" spans="1:3" ht="15">
      <c r="A23" s="2" t="s">
        <v>38</v>
      </c>
      <c r="B23" s="8" t="s">
        <v>39</v>
      </c>
      <c r="C23" s="3"/>
    </row>
    <row r="24" spans="1:3" ht="15">
      <c r="A24" s="2" t="s">
        <v>40</v>
      </c>
      <c r="B24" s="8" t="s">
        <v>41</v>
      </c>
      <c r="C24" s="3"/>
    </row>
    <row r="25" spans="1:3" ht="15">
      <c r="A25" s="2" t="s">
        <v>42</v>
      </c>
      <c r="B25" s="8" t="s">
        <v>43</v>
      </c>
      <c r="C25" s="3"/>
    </row>
    <row r="26" spans="1:3" ht="15">
      <c r="A26" s="2" t="s">
        <v>44</v>
      </c>
      <c r="B26" s="8" t="s">
        <v>45</v>
      </c>
      <c r="C26" s="3"/>
    </row>
    <row r="27" spans="1:3" ht="15">
      <c r="A27" s="2" t="s">
        <v>46</v>
      </c>
      <c r="B27" s="8" t="s">
        <v>43</v>
      </c>
      <c r="C27" s="3"/>
    </row>
    <row r="28" spans="1:3" ht="15">
      <c r="A28" s="2" t="s">
        <v>47</v>
      </c>
      <c r="B28" s="8" t="s">
        <v>43</v>
      </c>
      <c r="C28" s="3"/>
    </row>
    <row r="29" spans="1:3" ht="15">
      <c r="A29" s="2" t="s">
        <v>48</v>
      </c>
      <c r="B29" s="8" t="s">
        <v>43</v>
      </c>
      <c r="C29" s="3"/>
    </row>
    <row r="30" spans="1:3" ht="15">
      <c r="A30" s="2" t="s">
        <v>49</v>
      </c>
      <c r="B30" s="8" t="s">
        <v>43</v>
      </c>
      <c r="C30" s="3"/>
    </row>
    <row r="31" spans="1:3" ht="23.25">
      <c r="A31" s="9" t="s">
        <v>50</v>
      </c>
      <c r="B31" s="8" t="s">
        <v>51</v>
      </c>
      <c r="C31" s="3"/>
    </row>
    <row r="32" spans="1:3" ht="15">
      <c r="A32" s="2" t="s">
        <v>52</v>
      </c>
      <c r="B32" s="8" t="s">
        <v>53</v>
      </c>
      <c r="C32" s="3"/>
    </row>
    <row r="33" spans="1:2" ht="15">
      <c r="A33" s="1" t="s">
        <v>54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Kamila Filípková</cp:lastModifiedBy>
  <dcterms:created xsi:type="dcterms:W3CDTF">2021-01-25T14:33:09Z</dcterms:created>
  <dcterms:modified xsi:type="dcterms:W3CDTF">2021-03-17T07:20:05Z</dcterms:modified>
  <cp:category/>
  <cp:version/>
  <cp:contentType/>
  <cp:contentStatus/>
</cp:coreProperties>
</file>